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0517AD0-57A9-4393-B0EE-9EB3C01C81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K Kab" sheetId="1" r:id="rId1"/>
  </sheets>
  <definedNames>
    <definedName name="_xlnm._FilterDatabase" localSheetId="0" hidden="1">'IK Kab'!$A$1:$AR$519</definedName>
    <definedName name="Z_51E8B9C0_9CA4_4C29_A65F_847E58E65AA8_.wvu.FilterData" localSheetId="0" hidden="1">'IK Kab'!$B$1:$AR$519</definedName>
  </definedNames>
  <calcPr calcId="181029"/>
  <customWorkbookViews>
    <customWorkbookView name="Filter 1" guid="{51E8B9C0-9CA4-4C29-A65F-847E58E65AA8}" maximized="1" windowWidth="0" windowHeight="0" activeSheetId="0"/>
  </customWorkbookViews>
</workbook>
</file>

<file path=xl/calcChain.xml><?xml version="1.0" encoding="utf-8"?>
<calcChain xmlns="http://schemas.openxmlformats.org/spreadsheetml/2006/main">
  <c r="E519" i="1" l="1"/>
  <c r="E518" i="1"/>
  <c r="E517" i="1"/>
  <c r="E516" i="1"/>
  <c r="E515" i="1"/>
  <c r="E514" i="1"/>
  <c r="E513" i="1"/>
  <c r="AL512" i="1"/>
  <c r="AK512" i="1"/>
  <c r="E512" i="1"/>
  <c r="AR511" i="1"/>
  <c r="AL511" i="1"/>
  <c r="AJ511" i="1"/>
  <c r="AI511" i="1"/>
  <c r="AH511" i="1"/>
  <c r="AG511" i="1"/>
  <c r="AF511" i="1"/>
  <c r="AE511" i="1"/>
  <c r="AN511" i="1" s="1"/>
  <c r="AD511" i="1"/>
  <c r="AK511" i="1" s="1"/>
  <c r="AQ511" i="1" s="1"/>
  <c r="AC511" i="1"/>
  <c r="AB511" i="1" s="1"/>
  <c r="AR510" i="1"/>
  <c r="AL510" i="1"/>
  <c r="AJ510" i="1"/>
  <c r="AI510" i="1"/>
  <c r="AK510" i="1" s="1"/>
  <c r="AQ510" i="1" s="1"/>
  <c r="AH510" i="1"/>
  <c r="AG510" i="1"/>
  <c r="AF510" i="1"/>
  <c r="AE510" i="1"/>
  <c r="AN510" i="1" s="1"/>
  <c r="AD510" i="1"/>
  <c r="AB510" i="1" s="1"/>
  <c r="AC510" i="1"/>
  <c r="AR509" i="1"/>
  <c r="AN509" i="1"/>
  <c r="AJ509" i="1"/>
  <c r="AL509" i="1" s="1"/>
  <c r="AI509" i="1"/>
  <c r="AK509" i="1" s="1"/>
  <c r="AQ509" i="1" s="1"/>
  <c r="AH509" i="1"/>
  <c r="AG509" i="1"/>
  <c r="AF509" i="1"/>
  <c r="AE509" i="1"/>
  <c r="AM509" i="1" s="1"/>
  <c r="AD509" i="1"/>
  <c r="AC509" i="1"/>
  <c r="AB509" i="1"/>
  <c r="AR508" i="1"/>
  <c r="AN508" i="1"/>
  <c r="AJ508" i="1"/>
  <c r="AL508" i="1" s="1"/>
  <c r="AI508" i="1"/>
  <c r="AK508" i="1" s="1"/>
  <c r="AQ508" i="1" s="1"/>
  <c r="AH508" i="1"/>
  <c r="AG508" i="1"/>
  <c r="AF508" i="1"/>
  <c r="AE508" i="1"/>
  <c r="AM508" i="1" s="1"/>
  <c r="AD508" i="1"/>
  <c r="AC508" i="1"/>
  <c r="AB508" i="1" s="1"/>
  <c r="AR507" i="1"/>
  <c r="AJ507" i="1"/>
  <c r="AL507" i="1" s="1"/>
  <c r="AI507" i="1"/>
  <c r="AK507" i="1" s="1"/>
  <c r="AQ507" i="1" s="1"/>
  <c r="AH507" i="1"/>
  <c r="AG507" i="1"/>
  <c r="AF507" i="1"/>
  <c r="AE507" i="1"/>
  <c r="AN507" i="1" s="1"/>
  <c r="AD507" i="1"/>
  <c r="AC507" i="1"/>
  <c r="AB507" i="1"/>
  <c r="AR506" i="1"/>
  <c r="AJ506" i="1"/>
  <c r="AL506" i="1" s="1"/>
  <c r="AI506" i="1"/>
  <c r="AK506" i="1" s="1"/>
  <c r="AQ506" i="1" s="1"/>
  <c r="AH506" i="1"/>
  <c r="AG506" i="1"/>
  <c r="AF506" i="1"/>
  <c r="AE506" i="1"/>
  <c r="AN506" i="1" s="1"/>
  <c r="AD506" i="1"/>
  <c r="AC506" i="1"/>
  <c r="AB506" i="1" s="1"/>
  <c r="AR505" i="1"/>
  <c r="AN505" i="1"/>
  <c r="AJ505" i="1"/>
  <c r="AL505" i="1" s="1"/>
  <c r="AI505" i="1"/>
  <c r="AK505" i="1" s="1"/>
  <c r="AH505" i="1"/>
  <c r="AG505" i="1"/>
  <c r="AF505" i="1"/>
  <c r="AE505" i="1"/>
  <c r="AM505" i="1" s="1"/>
  <c r="AD505" i="1"/>
  <c r="AC505" i="1"/>
  <c r="AB505" i="1"/>
  <c r="AR504" i="1"/>
  <c r="AK504" i="1"/>
  <c r="AJ504" i="1"/>
  <c r="AL504" i="1" s="1"/>
  <c r="AI504" i="1"/>
  <c r="AH504" i="1"/>
  <c r="AG504" i="1"/>
  <c r="AF504" i="1"/>
  <c r="AE504" i="1"/>
  <c r="AN504" i="1" s="1"/>
  <c r="AD504" i="1"/>
  <c r="AC504" i="1"/>
  <c r="AB504" i="1" s="1"/>
  <c r="AR503" i="1"/>
  <c r="AN503" i="1"/>
  <c r="AL503" i="1"/>
  <c r="AJ503" i="1"/>
  <c r="AI503" i="1"/>
  <c r="AH503" i="1"/>
  <c r="AG503" i="1"/>
  <c r="AF503" i="1"/>
  <c r="AE503" i="1"/>
  <c r="AM503" i="1" s="1"/>
  <c r="AD503" i="1"/>
  <c r="AK503" i="1" s="1"/>
  <c r="AQ503" i="1" s="1"/>
  <c r="AC503" i="1"/>
  <c r="AB503" i="1" s="1"/>
  <c r="AR502" i="1"/>
  <c r="AL502" i="1"/>
  <c r="AJ502" i="1"/>
  <c r="AI502" i="1"/>
  <c r="AK502" i="1" s="1"/>
  <c r="AH502" i="1"/>
  <c r="AG502" i="1"/>
  <c r="AF502" i="1"/>
  <c r="AE502" i="1"/>
  <c r="AN502" i="1" s="1"/>
  <c r="AD502" i="1"/>
  <c r="AB502" i="1" s="1"/>
  <c r="AC502" i="1"/>
  <c r="AR501" i="1"/>
  <c r="AN501" i="1"/>
  <c r="AJ501" i="1"/>
  <c r="AL501" i="1" s="1"/>
  <c r="AI501" i="1"/>
  <c r="AK501" i="1" s="1"/>
  <c r="AQ501" i="1" s="1"/>
  <c r="AH501" i="1"/>
  <c r="AG501" i="1"/>
  <c r="AF501" i="1"/>
  <c r="AE501" i="1"/>
  <c r="AM501" i="1" s="1"/>
  <c r="AD501" i="1"/>
  <c r="AC501" i="1"/>
  <c r="AB501" i="1"/>
  <c r="AR500" i="1"/>
  <c r="AN500" i="1"/>
  <c r="AK500" i="1"/>
  <c r="AQ500" i="1" s="1"/>
  <c r="AJ500" i="1"/>
  <c r="AL500" i="1" s="1"/>
  <c r="AI500" i="1"/>
  <c r="AH500" i="1"/>
  <c r="AG500" i="1"/>
  <c r="AF500" i="1"/>
  <c r="AE500" i="1"/>
  <c r="AM500" i="1" s="1"/>
  <c r="AD500" i="1"/>
  <c r="AC500" i="1"/>
  <c r="AB500" i="1" s="1"/>
  <c r="AR499" i="1"/>
  <c r="AL499" i="1"/>
  <c r="AJ499" i="1"/>
  <c r="AI499" i="1"/>
  <c r="AK499" i="1" s="1"/>
  <c r="AH499" i="1"/>
  <c r="AG499" i="1"/>
  <c r="AF499" i="1"/>
  <c r="AE499" i="1"/>
  <c r="AN499" i="1" s="1"/>
  <c r="AD499" i="1"/>
  <c r="AB499" i="1" s="1"/>
  <c r="AC499" i="1"/>
  <c r="AR498" i="1"/>
  <c r="AJ498" i="1"/>
  <c r="AL498" i="1" s="1"/>
  <c r="AI498" i="1"/>
  <c r="AK498" i="1" s="1"/>
  <c r="AH498" i="1"/>
  <c r="AG498" i="1"/>
  <c r="AF498" i="1"/>
  <c r="AE498" i="1"/>
  <c r="AN498" i="1" s="1"/>
  <c r="AD498" i="1"/>
  <c r="AC498" i="1"/>
  <c r="AB498" i="1" s="1"/>
  <c r="AR497" i="1"/>
  <c r="AN497" i="1"/>
  <c r="AJ497" i="1"/>
  <c r="AL497" i="1" s="1"/>
  <c r="AI497" i="1"/>
  <c r="AK497" i="1" s="1"/>
  <c r="AH497" i="1"/>
  <c r="AG497" i="1"/>
  <c r="AF497" i="1"/>
  <c r="AE497" i="1"/>
  <c r="AM497" i="1" s="1"/>
  <c r="AD497" i="1"/>
  <c r="AC497" i="1"/>
  <c r="AB497" i="1"/>
  <c r="AR496" i="1"/>
  <c r="AK496" i="1"/>
  <c r="AQ496" i="1" s="1"/>
  <c r="AJ496" i="1"/>
  <c r="AL496" i="1" s="1"/>
  <c r="AI496" i="1"/>
  <c r="AH496" i="1"/>
  <c r="AG496" i="1"/>
  <c r="AF496" i="1"/>
  <c r="AE496" i="1"/>
  <c r="AN496" i="1" s="1"/>
  <c r="AD496" i="1"/>
  <c r="AC496" i="1"/>
  <c r="AB496" i="1" s="1"/>
  <c r="AR495" i="1"/>
  <c r="AN495" i="1"/>
  <c r="AL495" i="1"/>
  <c r="AJ495" i="1"/>
  <c r="AI495" i="1"/>
  <c r="AH495" i="1"/>
  <c r="AG495" i="1"/>
  <c r="AF495" i="1"/>
  <c r="AE495" i="1"/>
  <c r="AM495" i="1" s="1"/>
  <c r="AD495" i="1"/>
  <c r="AK495" i="1" s="1"/>
  <c r="AQ495" i="1" s="1"/>
  <c r="AC495" i="1"/>
  <c r="AB495" i="1" s="1"/>
  <c r="AR494" i="1"/>
  <c r="AL494" i="1"/>
  <c r="AJ494" i="1"/>
  <c r="AI494" i="1"/>
  <c r="AK494" i="1" s="1"/>
  <c r="AH494" i="1"/>
  <c r="AG494" i="1"/>
  <c r="AF494" i="1"/>
  <c r="AE494" i="1"/>
  <c r="AN494" i="1" s="1"/>
  <c r="AD494" i="1"/>
  <c r="AB494" i="1" s="1"/>
  <c r="AC494" i="1"/>
  <c r="AR493" i="1"/>
  <c r="AN493" i="1"/>
  <c r="AJ493" i="1"/>
  <c r="AL493" i="1" s="1"/>
  <c r="AI493" i="1"/>
  <c r="AK493" i="1" s="1"/>
  <c r="AH493" i="1"/>
  <c r="AG493" i="1"/>
  <c r="AF493" i="1"/>
  <c r="AE493" i="1"/>
  <c r="AM493" i="1" s="1"/>
  <c r="AD493" i="1"/>
  <c r="AC493" i="1"/>
  <c r="AB493" i="1"/>
  <c r="AR492" i="1"/>
  <c r="AN492" i="1"/>
  <c r="AK492" i="1"/>
  <c r="AQ492" i="1" s="1"/>
  <c r="AJ492" i="1"/>
  <c r="AL492" i="1" s="1"/>
  <c r="AI492" i="1"/>
  <c r="AH492" i="1"/>
  <c r="AG492" i="1"/>
  <c r="AF492" i="1"/>
  <c r="AE492" i="1"/>
  <c r="AM492" i="1" s="1"/>
  <c r="AD492" i="1"/>
  <c r="AC492" i="1"/>
  <c r="AB492" i="1" s="1"/>
  <c r="AR491" i="1"/>
  <c r="AL491" i="1"/>
  <c r="AJ491" i="1"/>
  <c r="AI491" i="1"/>
  <c r="AK491" i="1" s="1"/>
  <c r="AH491" i="1"/>
  <c r="AG491" i="1"/>
  <c r="AF491" i="1"/>
  <c r="AE491" i="1"/>
  <c r="AN491" i="1" s="1"/>
  <c r="AD491" i="1"/>
  <c r="AB491" i="1" s="1"/>
  <c r="AC491" i="1"/>
  <c r="AR490" i="1"/>
  <c r="AJ490" i="1"/>
  <c r="AL490" i="1" s="1"/>
  <c r="AI490" i="1"/>
  <c r="AK490" i="1" s="1"/>
  <c r="AQ490" i="1" s="1"/>
  <c r="AH490" i="1"/>
  <c r="AG490" i="1"/>
  <c r="AF490" i="1"/>
  <c r="AE490" i="1"/>
  <c r="AN490" i="1" s="1"/>
  <c r="AD490" i="1"/>
  <c r="AC490" i="1"/>
  <c r="AB490" i="1" s="1"/>
  <c r="AR489" i="1"/>
  <c r="AN489" i="1"/>
  <c r="AJ489" i="1"/>
  <c r="AL489" i="1" s="1"/>
  <c r="AI489" i="1"/>
  <c r="AK489" i="1" s="1"/>
  <c r="AH489" i="1"/>
  <c r="AG489" i="1"/>
  <c r="AF489" i="1"/>
  <c r="AE489" i="1"/>
  <c r="AM489" i="1" s="1"/>
  <c r="AD489" i="1"/>
  <c r="AC489" i="1"/>
  <c r="AB489" i="1"/>
  <c r="AR488" i="1"/>
  <c r="AK488" i="1"/>
  <c r="AQ488" i="1" s="1"/>
  <c r="AJ488" i="1"/>
  <c r="AL488" i="1" s="1"/>
  <c r="AI488" i="1"/>
  <c r="AH488" i="1"/>
  <c r="AG488" i="1"/>
  <c r="AF488" i="1"/>
  <c r="AE488" i="1"/>
  <c r="AN488" i="1" s="1"/>
  <c r="AD488" i="1"/>
  <c r="AC488" i="1"/>
  <c r="AB488" i="1" s="1"/>
  <c r="AR487" i="1"/>
  <c r="AN487" i="1"/>
  <c r="AL487" i="1"/>
  <c r="AJ487" i="1"/>
  <c r="AI487" i="1"/>
  <c r="AH487" i="1"/>
  <c r="AG487" i="1"/>
  <c r="AF487" i="1"/>
  <c r="AE487" i="1"/>
  <c r="AM487" i="1" s="1"/>
  <c r="AD487" i="1"/>
  <c r="AK487" i="1" s="1"/>
  <c r="AQ487" i="1" s="1"/>
  <c r="AC487" i="1"/>
  <c r="AB487" i="1" s="1"/>
  <c r="AR486" i="1"/>
  <c r="AL486" i="1"/>
  <c r="AJ486" i="1"/>
  <c r="AI486" i="1"/>
  <c r="AK486" i="1" s="1"/>
  <c r="AH486" i="1"/>
  <c r="AG486" i="1"/>
  <c r="AF486" i="1"/>
  <c r="AE486" i="1"/>
  <c r="AN486" i="1" s="1"/>
  <c r="AD486" i="1"/>
  <c r="AB486" i="1" s="1"/>
  <c r="AC486" i="1"/>
  <c r="AR485" i="1"/>
  <c r="AN485" i="1"/>
  <c r="AJ485" i="1"/>
  <c r="AL485" i="1" s="1"/>
  <c r="AI485" i="1"/>
  <c r="AK485" i="1" s="1"/>
  <c r="AH485" i="1"/>
  <c r="AG485" i="1"/>
  <c r="AF485" i="1"/>
  <c r="AE485" i="1"/>
  <c r="AM485" i="1" s="1"/>
  <c r="AD485" i="1"/>
  <c r="AC485" i="1"/>
  <c r="AB485" i="1"/>
  <c r="AR484" i="1"/>
  <c r="AN484" i="1"/>
  <c r="AK484" i="1"/>
  <c r="AQ484" i="1" s="1"/>
  <c r="AJ484" i="1"/>
  <c r="AL484" i="1" s="1"/>
  <c r="AI484" i="1"/>
  <c r="AH484" i="1"/>
  <c r="AG484" i="1"/>
  <c r="AF484" i="1"/>
  <c r="AE484" i="1"/>
  <c r="AM484" i="1" s="1"/>
  <c r="AD484" i="1"/>
  <c r="AC484" i="1"/>
  <c r="AB484" i="1" s="1"/>
  <c r="AR483" i="1"/>
  <c r="AL483" i="1"/>
  <c r="AJ483" i="1"/>
  <c r="AI483" i="1"/>
  <c r="AK483" i="1" s="1"/>
  <c r="AH483" i="1"/>
  <c r="AG483" i="1"/>
  <c r="AF483" i="1"/>
  <c r="AE483" i="1"/>
  <c r="AN483" i="1" s="1"/>
  <c r="AD483" i="1"/>
  <c r="AB483" i="1" s="1"/>
  <c r="AC483" i="1"/>
  <c r="AR482" i="1"/>
  <c r="AJ482" i="1"/>
  <c r="AL482" i="1" s="1"/>
  <c r="AI482" i="1"/>
  <c r="AK482" i="1" s="1"/>
  <c r="AQ482" i="1" s="1"/>
  <c r="AH482" i="1"/>
  <c r="AG482" i="1"/>
  <c r="AF482" i="1"/>
  <c r="AE482" i="1"/>
  <c r="AN482" i="1" s="1"/>
  <c r="AD482" i="1"/>
  <c r="AC482" i="1"/>
  <c r="AB482" i="1" s="1"/>
  <c r="AR481" i="1"/>
  <c r="AN481" i="1"/>
  <c r="AJ481" i="1"/>
  <c r="AL481" i="1" s="1"/>
  <c r="AI481" i="1"/>
  <c r="AK481" i="1" s="1"/>
  <c r="AQ481" i="1" s="1"/>
  <c r="AH481" i="1"/>
  <c r="AG481" i="1"/>
  <c r="AF481" i="1"/>
  <c r="AE481" i="1"/>
  <c r="AM481" i="1" s="1"/>
  <c r="AD481" i="1"/>
  <c r="AC481" i="1"/>
  <c r="AB481" i="1"/>
  <c r="AR480" i="1"/>
  <c r="AK480" i="1"/>
  <c r="AQ480" i="1" s="1"/>
  <c r="AJ480" i="1"/>
  <c r="AL480" i="1" s="1"/>
  <c r="AI480" i="1"/>
  <c r="AH480" i="1"/>
  <c r="AG480" i="1"/>
  <c r="AF480" i="1"/>
  <c r="AE480" i="1"/>
  <c r="AN480" i="1" s="1"/>
  <c r="AD480" i="1"/>
  <c r="AC480" i="1"/>
  <c r="AB480" i="1" s="1"/>
  <c r="AR479" i="1"/>
  <c r="AN479" i="1"/>
  <c r="AL479" i="1"/>
  <c r="AJ479" i="1"/>
  <c r="AI479" i="1"/>
  <c r="AH479" i="1"/>
  <c r="AG479" i="1"/>
  <c r="AF479" i="1"/>
  <c r="AE479" i="1"/>
  <c r="AM479" i="1" s="1"/>
  <c r="AD479" i="1"/>
  <c r="AK479" i="1" s="1"/>
  <c r="AQ479" i="1" s="1"/>
  <c r="AC479" i="1"/>
  <c r="AB479" i="1" s="1"/>
  <c r="AR478" i="1"/>
  <c r="AL478" i="1"/>
  <c r="AJ478" i="1"/>
  <c r="AI478" i="1"/>
  <c r="AK478" i="1" s="1"/>
  <c r="AH478" i="1"/>
  <c r="AG478" i="1"/>
  <c r="AF478" i="1"/>
  <c r="AE478" i="1"/>
  <c r="AN478" i="1" s="1"/>
  <c r="AD478" i="1"/>
  <c r="AB478" i="1" s="1"/>
  <c r="AC478" i="1"/>
  <c r="AR477" i="1"/>
  <c r="AN477" i="1"/>
  <c r="AJ477" i="1"/>
  <c r="AL477" i="1" s="1"/>
  <c r="AI477" i="1"/>
  <c r="AK477" i="1" s="1"/>
  <c r="AQ477" i="1" s="1"/>
  <c r="AH477" i="1"/>
  <c r="AG477" i="1"/>
  <c r="AF477" i="1"/>
  <c r="AE477" i="1"/>
  <c r="AM477" i="1" s="1"/>
  <c r="AD477" i="1"/>
  <c r="AC477" i="1"/>
  <c r="AB477" i="1"/>
  <c r="AR476" i="1"/>
  <c r="AN476" i="1"/>
  <c r="AK476" i="1"/>
  <c r="AJ476" i="1"/>
  <c r="AL476" i="1" s="1"/>
  <c r="AI476" i="1"/>
  <c r="AH476" i="1"/>
  <c r="AG476" i="1"/>
  <c r="AF476" i="1"/>
  <c r="AE476" i="1"/>
  <c r="AM476" i="1" s="1"/>
  <c r="AD476" i="1"/>
  <c r="AC476" i="1"/>
  <c r="AB476" i="1" s="1"/>
  <c r="AR475" i="1"/>
  <c r="AL475" i="1"/>
  <c r="AJ475" i="1"/>
  <c r="AI475" i="1"/>
  <c r="AK475" i="1" s="1"/>
  <c r="AH475" i="1"/>
  <c r="AG475" i="1"/>
  <c r="AF475" i="1"/>
  <c r="AE475" i="1"/>
  <c r="AN475" i="1" s="1"/>
  <c r="AD475" i="1"/>
  <c r="AB475" i="1" s="1"/>
  <c r="AC475" i="1"/>
  <c r="AR474" i="1"/>
  <c r="AJ474" i="1"/>
  <c r="AL474" i="1" s="1"/>
  <c r="AI474" i="1"/>
  <c r="AK474" i="1" s="1"/>
  <c r="AQ474" i="1" s="1"/>
  <c r="AH474" i="1"/>
  <c r="AG474" i="1"/>
  <c r="AF474" i="1"/>
  <c r="AE474" i="1"/>
  <c r="AN474" i="1" s="1"/>
  <c r="AD474" i="1"/>
  <c r="AC474" i="1"/>
  <c r="AB474" i="1" s="1"/>
  <c r="AR473" i="1"/>
  <c r="AN473" i="1"/>
  <c r="AJ473" i="1"/>
  <c r="AL473" i="1" s="1"/>
  <c r="AI473" i="1"/>
  <c r="AK473" i="1" s="1"/>
  <c r="AH473" i="1"/>
  <c r="AG473" i="1"/>
  <c r="AF473" i="1"/>
  <c r="AE473" i="1"/>
  <c r="AM473" i="1" s="1"/>
  <c r="AD473" i="1"/>
  <c r="AC473" i="1"/>
  <c r="AB473" i="1"/>
  <c r="AR472" i="1"/>
  <c r="AK472" i="1"/>
  <c r="AJ472" i="1"/>
  <c r="AL472" i="1" s="1"/>
  <c r="AI472" i="1"/>
  <c r="AH472" i="1"/>
  <c r="AG472" i="1"/>
  <c r="AF472" i="1"/>
  <c r="AE472" i="1"/>
  <c r="AN472" i="1" s="1"/>
  <c r="AD472" i="1"/>
  <c r="AC472" i="1"/>
  <c r="AB472" i="1" s="1"/>
  <c r="AR471" i="1"/>
  <c r="AN471" i="1"/>
  <c r="AL471" i="1"/>
  <c r="AJ471" i="1"/>
  <c r="AI471" i="1"/>
  <c r="AH471" i="1"/>
  <c r="AG471" i="1"/>
  <c r="AF471" i="1"/>
  <c r="AE471" i="1"/>
  <c r="AM471" i="1" s="1"/>
  <c r="AD471" i="1"/>
  <c r="AK471" i="1" s="1"/>
  <c r="AQ471" i="1" s="1"/>
  <c r="AC471" i="1"/>
  <c r="AB471" i="1" s="1"/>
  <c r="AR470" i="1"/>
  <c r="AL470" i="1"/>
  <c r="AJ470" i="1"/>
  <c r="AI470" i="1"/>
  <c r="AK470" i="1" s="1"/>
  <c r="AQ470" i="1" s="1"/>
  <c r="AH470" i="1"/>
  <c r="AG470" i="1"/>
  <c r="AF470" i="1"/>
  <c r="AE470" i="1"/>
  <c r="AN470" i="1" s="1"/>
  <c r="AD470" i="1"/>
  <c r="AB470" i="1" s="1"/>
  <c r="AC470" i="1"/>
  <c r="AR469" i="1"/>
  <c r="AN469" i="1"/>
  <c r="AJ469" i="1"/>
  <c r="AL469" i="1" s="1"/>
  <c r="AI469" i="1"/>
  <c r="AK469" i="1" s="1"/>
  <c r="AQ469" i="1" s="1"/>
  <c r="AH469" i="1"/>
  <c r="AG469" i="1"/>
  <c r="AF469" i="1"/>
  <c r="AE469" i="1"/>
  <c r="AM469" i="1" s="1"/>
  <c r="AD469" i="1"/>
  <c r="AC469" i="1"/>
  <c r="AB469" i="1"/>
  <c r="AR468" i="1"/>
  <c r="AN468" i="1"/>
  <c r="AK468" i="1"/>
  <c r="AJ468" i="1"/>
  <c r="AL468" i="1" s="1"/>
  <c r="AI468" i="1"/>
  <c r="AH468" i="1"/>
  <c r="AG468" i="1"/>
  <c r="AF468" i="1"/>
  <c r="AE468" i="1"/>
  <c r="AM468" i="1" s="1"/>
  <c r="AD468" i="1"/>
  <c r="AC468" i="1"/>
  <c r="AB468" i="1" s="1"/>
  <c r="AR467" i="1"/>
  <c r="AL467" i="1"/>
  <c r="AJ467" i="1"/>
  <c r="AI467" i="1"/>
  <c r="AK467" i="1" s="1"/>
  <c r="AQ467" i="1" s="1"/>
  <c r="AH467" i="1"/>
  <c r="AG467" i="1"/>
  <c r="AF467" i="1"/>
  <c r="AE467" i="1"/>
  <c r="AN467" i="1" s="1"/>
  <c r="AD467" i="1"/>
  <c r="AB467" i="1" s="1"/>
  <c r="AC467" i="1"/>
  <c r="AR466" i="1"/>
  <c r="AJ466" i="1"/>
  <c r="AL466" i="1" s="1"/>
  <c r="AI466" i="1"/>
  <c r="AK466" i="1" s="1"/>
  <c r="AH466" i="1"/>
  <c r="AG466" i="1"/>
  <c r="AF466" i="1"/>
  <c r="AE466" i="1"/>
  <c r="AN466" i="1" s="1"/>
  <c r="AD466" i="1"/>
  <c r="AC466" i="1"/>
  <c r="AB466" i="1" s="1"/>
  <c r="AR465" i="1"/>
  <c r="AN465" i="1"/>
  <c r="AJ465" i="1"/>
  <c r="AL465" i="1" s="1"/>
  <c r="AI465" i="1"/>
  <c r="AK465" i="1" s="1"/>
  <c r="AQ465" i="1" s="1"/>
  <c r="AH465" i="1"/>
  <c r="AG465" i="1"/>
  <c r="AF465" i="1"/>
  <c r="AE465" i="1"/>
  <c r="AM465" i="1" s="1"/>
  <c r="AD465" i="1"/>
  <c r="AC465" i="1"/>
  <c r="AB465" i="1"/>
  <c r="AR464" i="1"/>
  <c r="AK464" i="1"/>
  <c r="AJ464" i="1"/>
  <c r="AL464" i="1" s="1"/>
  <c r="AI464" i="1"/>
  <c r="AH464" i="1"/>
  <c r="AG464" i="1"/>
  <c r="AF464" i="1"/>
  <c r="AE464" i="1"/>
  <c r="AN464" i="1" s="1"/>
  <c r="AD464" i="1"/>
  <c r="AC464" i="1"/>
  <c r="AB464" i="1" s="1"/>
  <c r="AR463" i="1"/>
  <c r="AN463" i="1"/>
  <c r="AL463" i="1"/>
  <c r="AJ463" i="1"/>
  <c r="AI463" i="1"/>
  <c r="AH463" i="1"/>
  <c r="AG463" i="1"/>
  <c r="AF463" i="1"/>
  <c r="AE463" i="1"/>
  <c r="AM463" i="1" s="1"/>
  <c r="AD463" i="1"/>
  <c r="AK463" i="1" s="1"/>
  <c r="AC463" i="1"/>
  <c r="AB463" i="1" s="1"/>
  <c r="AR462" i="1"/>
  <c r="AL462" i="1"/>
  <c r="AJ462" i="1"/>
  <c r="AI462" i="1"/>
  <c r="AH462" i="1"/>
  <c r="AG462" i="1"/>
  <c r="AF462" i="1"/>
  <c r="AE462" i="1"/>
  <c r="AN462" i="1" s="1"/>
  <c r="AD462" i="1"/>
  <c r="AB462" i="1" s="1"/>
  <c r="AC462" i="1"/>
  <c r="AR461" i="1"/>
  <c r="AJ461" i="1"/>
  <c r="AL461" i="1" s="1"/>
  <c r="AI461" i="1"/>
  <c r="AK461" i="1" s="1"/>
  <c r="AQ461" i="1" s="1"/>
  <c r="AH461" i="1"/>
  <c r="AG461" i="1"/>
  <c r="AF461" i="1"/>
  <c r="AE461" i="1"/>
  <c r="AN461" i="1" s="1"/>
  <c r="AD461" i="1"/>
  <c r="AC461" i="1"/>
  <c r="AB461" i="1"/>
  <c r="AR460" i="1"/>
  <c r="AN460" i="1"/>
  <c r="AK460" i="1"/>
  <c r="AJ460" i="1"/>
  <c r="AL460" i="1" s="1"/>
  <c r="AI460" i="1"/>
  <c r="AH460" i="1"/>
  <c r="AG460" i="1"/>
  <c r="AF460" i="1"/>
  <c r="AE460" i="1"/>
  <c r="AD460" i="1"/>
  <c r="AC460" i="1"/>
  <c r="AB460" i="1" s="1"/>
  <c r="AR459" i="1"/>
  <c r="AL459" i="1"/>
  <c r="AJ459" i="1"/>
  <c r="AI459" i="1"/>
  <c r="AK459" i="1" s="1"/>
  <c r="AQ459" i="1" s="1"/>
  <c r="AH459" i="1"/>
  <c r="AG459" i="1"/>
  <c r="AF459" i="1"/>
  <c r="AE459" i="1"/>
  <c r="AN459" i="1" s="1"/>
  <c r="AD459" i="1"/>
  <c r="AB459" i="1" s="1"/>
  <c r="AC459" i="1"/>
  <c r="AR458" i="1"/>
  <c r="AJ458" i="1"/>
  <c r="AL458" i="1" s="1"/>
  <c r="AI458" i="1"/>
  <c r="AK458" i="1" s="1"/>
  <c r="AH458" i="1"/>
  <c r="AG458" i="1"/>
  <c r="AF458" i="1"/>
  <c r="AE458" i="1"/>
  <c r="AD458" i="1"/>
  <c r="AC458" i="1"/>
  <c r="AB458" i="1" s="1"/>
  <c r="AR457" i="1"/>
  <c r="AN457" i="1"/>
  <c r="AJ457" i="1"/>
  <c r="AL457" i="1" s="1"/>
  <c r="AI457" i="1"/>
  <c r="AK457" i="1" s="1"/>
  <c r="AQ457" i="1" s="1"/>
  <c r="AO457" i="1" s="1"/>
  <c r="AH457" i="1"/>
  <c r="AG457" i="1"/>
  <c r="AF457" i="1"/>
  <c r="AE457" i="1"/>
  <c r="AM457" i="1" s="1"/>
  <c r="AD457" i="1"/>
  <c r="AC457" i="1"/>
  <c r="AB457" i="1"/>
  <c r="E457" i="1"/>
  <c r="AR456" i="1"/>
  <c r="AK456" i="1"/>
  <c r="AJ456" i="1"/>
  <c r="AL456" i="1" s="1"/>
  <c r="AI456" i="1"/>
  <c r="AH456" i="1"/>
  <c r="AG456" i="1"/>
  <c r="AF456" i="1"/>
  <c r="AE456" i="1"/>
  <c r="AN456" i="1" s="1"/>
  <c r="AD456" i="1"/>
  <c r="AC456" i="1"/>
  <c r="AB456" i="1"/>
  <c r="AR455" i="1"/>
  <c r="AN455" i="1"/>
  <c r="AL455" i="1"/>
  <c r="AK455" i="1"/>
  <c r="AQ455" i="1" s="1"/>
  <c r="AJ455" i="1"/>
  <c r="AI455" i="1"/>
  <c r="AH455" i="1"/>
  <c r="AG455" i="1"/>
  <c r="AF455" i="1"/>
  <c r="AE455" i="1"/>
  <c r="AM455" i="1" s="1"/>
  <c r="AD455" i="1"/>
  <c r="AC455" i="1"/>
  <c r="AB455" i="1" s="1"/>
  <c r="AR454" i="1"/>
  <c r="AL454" i="1"/>
  <c r="AJ454" i="1"/>
  <c r="AI454" i="1"/>
  <c r="AH454" i="1"/>
  <c r="AG454" i="1"/>
  <c r="AF454" i="1"/>
  <c r="AE454" i="1"/>
  <c r="AN454" i="1" s="1"/>
  <c r="AD454" i="1"/>
  <c r="AB454" i="1" s="1"/>
  <c r="AC454" i="1"/>
  <c r="AR453" i="1"/>
  <c r="AN453" i="1"/>
  <c r="AJ453" i="1"/>
  <c r="AL453" i="1" s="1"/>
  <c r="AI453" i="1"/>
  <c r="AK453" i="1" s="1"/>
  <c r="AH453" i="1"/>
  <c r="AG453" i="1"/>
  <c r="AF453" i="1"/>
  <c r="AM453" i="1" s="1"/>
  <c r="AE453" i="1"/>
  <c r="AD453" i="1"/>
  <c r="AC453" i="1"/>
  <c r="AB453" i="1"/>
  <c r="AR452" i="1"/>
  <c r="AN452" i="1"/>
  <c r="AK452" i="1"/>
  <c r="AQ452" i="1" s="1"/>
  <c r="E452" i="1" s="1"/>
  <c r="AJ452" i="1"/>
  <c r="AL452" i="1" s="1"/>
  <c r="AI452" i="1"/>
  <c r="AH452" i="1"/>
  <c r="AG452" i="1"/>
  <c r="AF452" i="1"/>
  <c r="AE452" i="1"/>
  <c r="AD452" i="1"/>
  <c r="AC452" i="1"/>
  <c r="AB452" i="1" s="1"/>
  <c r="AR451" i="1"/>
  <c r="AL451" i="1"/>
  <c r="AJ451" i="1"/>
  <c r="AI451" i="1"/>
  <c r="AH451" i="1"/>
  <c r="AG451" i="1"/>
  <c r="AF451" i="1"/>
  <c r="AE451" i="1"/>
  <c r="AN451" i="1" s="1"/>
  <c r="AD451" i="1"/>
  <c r="AC451" i="1"/>
  <c r="AB451" i="1"/>
  <c r="AR450" i="1"/>
  <c r="AM450" i="1"/>
  <c r="AJ450" i="1"/>
  <c r="AL450" i="1" s="1"/>
  <c r="AI450" i="1"/>
  <c r="AK450" i="1" s="1"/>
  <c r="AQ450" i="1" s="1"/>
  <c r="AH450" i="1"/>
  <c r="AG450" i="1"/>
  <c r="AF450" i="1"/>
  <c r="AE450" i="1"/>
  <c r="AN450" i="1" s="1"/>
  <c r="AD450" i="1"/>
  <c r="AC450" i="1"/>
  <c r="AB450" i="1" s="1"/>
  <c r="AR449" i="1"/>
  <c r="AN449" i="1"/>
  <c r="AL449" i="1"/>
  <c r="AJ449" i="1"/>
  <c r="AI449" i="1"/>
  <c r="AH449" i="1"/>
  <c r="AG449" i="1"/>
  <c r="AF449" i="1"/>
  <c r="AE449" i="1"/>
  <c r="AM449" i="1" s="1"/>
  <c r="AD449" i="1"/>
  <c r="AB449" i="1" s="1"/>
  <c r="AC449" i="1"/>
  <c r="AR448" i="1"/>
  <c r="AM448" i="1"/>
  <c r="AK448" i="1"/>
  <c r="AJ448" i="1"/>
  <c r="AL448" i="1" s="1"/>
  <c r="AI448" i="1"/>
  <c r="AH448" i="1"/>
  <c r="AG448" i="1"/>
  <c r="AF448" i="1"/>
  <c r="AE448" i="1"/>
  <c r="AN448" i="1" s="1"/>
  <c r="AD448" i="1"/>
  <c r="AC448" i="1"/>
  <c r="AB448" i="1"/>
  <c r="AR447" i="1"/>
  <c r="AN447" i="1"/>
  <c r="AL447" i="1"/>
  <c r="AJ447" i="1"/>
  <c r="AI447" i="1"/>
  <c r="AH447" i="1"/>
  <c r="AG447" i="1"/>
  <c r="AF447" i="1"/>
  <c r="AE447" i="1"/>
  <c r="AM447" i="1" s="1"/>
  <c r="AD447" i="1"/>
  <c r="AK447" i="1" s="1"/>
  <c r="AQ447" i="1" s="1"/>
  <c r="AC447" i="1"/>
  <c r="AR446" i="1"/>
  <c r="AM446" i="1"/>
  <c r="AL446" i="1"/>
  <c r="AJ446" i="1"/>
  <c r="AI446" i="1"/>
  <c r="AH446" i="1"/>
  <c r="AG446" i="1"/>
  <c r="AF446" i="1"/>
  <c r="AE446" i="1"/>
  <c r="AN446" i="1" s="1"/>
  <c r="AD446" i="1"/>
  <c r="AB446" i="1" s="1"/>
  <c r="AC446" i="1"/>
  <c r="AR445" i="1"/>
  <c r="AJ445" i="1"/>
  <c r="AL445" i="1" s="1"/>
  <c r="AI445" i="1"/>
  <c r="AK445" i="1" s="1"/>
  <c r="AQ445" i="1" s="1"/>
  <c r="AH445" i="1"/>
  <c r="AG445" i="1"/>
  <c r="AF445" i="1"/>
  <c r="AE445" i="1"/>
  <c r="AN445" i="1" s="1"/>
  <c r="AD445" i="1"/>
  <c r="AC445" i="1"/>
  <c r="AB445" i="1"/>
  <c r="AR444" i="1"/>
  <c r="AN444" i="1"/>
  <c r="AK444" i="1"/>
  <c r="AJ444" i="1"/>
  <c r="AL444" i="1" s="1"/>
  <c r="AI444" i="1"/>
  <c r="AH444" i="1"/>
  <c r="AG444" i="1"/>
  <c r="AF444" i="1"/>
  <c r="AE444" i="1"/>
  <c r="AD444" i="1"/>
  <c r="AC444" i="1"/>
  <c r="AB444" i="1" s="1"/>
  <c r="AR443" i="1"/>
  <c r="AL443" i="1"/>
  <c r="AJ443" i="1"/>
  <c r="AI443" i="1"/>
  <c r="AH443" i="1"/>
  <c r="AG443" i="1"/>
  <c r="AF443" i="1"/>
  <c r="AE443" i="1"/>
  <c r="AN443" i="1" s="1"/>
  <c r="AD443" i="1"/>
  <c r="AB443" i="1" s="1"/>
  <c r="AC443" i="1"/>
  <c r="AR442" i="1"/>
  <c r="AM442" i="1"/>
  <c r="AJ442" i="1"/>
  <c r="AL442" i="1" s="1"/>
  <c r="AI442" i="1"/>
  <c r="AK442" i="1" s="1"/>
  <c r="AQ442" i="1" s="1"/>
  <c r="AH442" i="1"/>
  <c r="AG442" i="1"/>
  <c r="AF442" i="1"/>
  <c r="AE442" i="1"/>
  <c r="AN442" i="1" s="1"/>
  <c r="AD442" i="1"/>
  <c r="AC442" i="1"/>
  <c r="AB442" i="1" s="1"/>
  <c r="AR441" i="1"/>
  <c r="AN441" i="1"/>
  <c r="AL441" i="1"/>
  <c r="AJ441" i="1"/>
  <c r="AI441" i="1"/>
  <c r="AH441" i="1"/>
  <c r="AG441" i="1"/>
  <c r="AF441" i="1"/>
  <c r="AE441" i="1"/>
  <c r="AM441" i="1" s="1"/>
  <c r="AD441" i="1"/>
  <c r="AB441" i="1" s="1"/>
  <c r="AC441" i="1"/>
  <c r="AR440" i="1"/>
  <c r="AM440" i="1"/>
  <c r="AK440" i="1"/>
  <c r="AJ440" i="1"/>
  <c r="AL440" i="1" s="1"/>
  <c r="AI440" i="1"/>
  <c r="AH440" i="1"/>
  <c r="AG440" i="1"/>
  <c r="AF440" i="1"/>
  <c r="AE440" i="1"/>
  <c r="AN440" i="1" s="1"/>
  <c r="AD440" i="1"/>
  <c r="AC440" i="1"/>
  <c r="AB440" i="1"/>
  <c r="AR439" i="1"/>
  <c r="AN439" i="1"/>
  <c r="AL439" i="1"/>
  <c r="AJ439" i="1"/>
  <c r="AI439" i="1"/>
  <c r="AH439" i="1"/>
  <c r="AG439" i="1"/>
  <c r="AF439" i="1"/>
  <c r="AE439" i="1"/>
  <c r="AM439" i="1" s="1"/>
  <c r="AD439" i="1"/>
  <c r="AK439" i="1" s="1"/>
  <c r="AQ439" i="1" s="1"/>
  <c r="AC439" i="1"/>
  <c r="AR438" i="1"/>
  <c r="AM438" i="1"/>
  <c r="AL438" i="1"/>
  <c r="AJ438" i="1"/>
  <c r="AI438" i="1"/>
  <c r="AH438" i="1"/>
  <c r="AG438" i="1"/>
  <c r="AF438" i="1"/>
  <c r="AE438" i="1"/>
  <c r="AN438" i="1" s="1"/>
  <c r="AD438" i="1"/>
  <c r="AB438" i="1" s="1"/>
  <c r="AC438" i="1"/>
  <c r="AR437" i="1"/>
  <c r="AJ437" i="1"/>
  <c r="AL437" i="1" s="1"/>
  <c r="AI437" i="1"/>
  <c r="AK437" i="1" s="1"/>
  <c r="AQ437" i="1" s="1"/>
  <c r="AH437" i="1"/>
  <c r="AG437" i="1"/>
  <c r="AF437" i="1"/>
  <c r="AE437" i="1"/>
  <c r="AN437" i="1" s="1"/>
  <c r="AD437" i="1"/>
  <c r="AC437" i="1"/>
  <c r="AB437" i="1"/>
  <c r="AR436" i="1"/>
  <c r="AN436" i="1"/>
  <c r="AK436" i="1"/>
  <c r="AJ436" i="1"/>
  <c r="AL436" i="1" s="1"/>
  <c r="AI436" i="1"/>
  <c r="AH436" i="1"/>
  <c r="AG436" i="1"/>
  <c r="AF436" i="1"/>
  <c r="AE436" i="1"/>
  <c r="AD436" i="1"/>
  <c r="AC436" i="1"/>
  <c r="AB436" i="1" s="1"/>
  <c r="AR435" i="1"/>
  <c r="AL435" i="1"/>
  <c r="AJ435" i="1"/>
  <c r="AI435" i="1"/>
  <c r="AH435" i="1"/>
  <c r="AG435" i="1"/>
  <c r="AF435" i="1"/>
  <c r="AE435" i="1"/>
  <c r="AN435" i="1" s="1"/>
  <c r="AD435" i="1"/>
  <c r="AB435" i="1" s="1"/>
  <c r="AC435" i="1"/>
  <c r="AR434" i="1"/>
  <c r="AM434" i="1"/>
  <c r="AJ434" i="1"/>
  <c r="AL434" i="1" s="1"/>
  <c r="AI434" i="1"/>
  <c r="AK434" i="1" s="1"/>
  <c r="AQ434" i="1" s="1"/>
  <c r="AH434" i="1"/>
  <c r="AG434" i="1"/>
  <c r="AF434" i="1"/>
  <c r="AE434" i="1"/>
  <c r="AN434" i="1" s="1"/>
  <c r="AD434" i="1"/>
  <c r="AC434" i="1"/>
  <c r="AB434" i="1" s="1"/>
  <c r="AR433" i="1"/>
  <c r="AN433" i="1"/>
  <c r="AL433" i="1"/>
  <c r="AJ433" i="1"/>
  <c r="AI433" i="1"/>
  <c r="AH433" i="1"/>
  <c r="AG433" i="1"/>
  <c r="AF433" i="1"/>
  <c r="AE433" i="1"/>
  <c r="AM433" i="1" s="1"/>
  <c r="AD433" i="1"/>
  <c r="AB433" i="1" s="1"/>
  <c r="AC433" i="1"/>
  <c r="AR432" i="1"/>
  <c r="AM432" i="1"/>
  <c r="AK432" i="1"/>
  <c r="AJ432" i="1"/>
  <c r="AL432" i="1" s="1"/>
  <c r="AI432" i="1"/>
  <c r="AH432" i="1"/>
  <c r="AG432" i="1"/>
  <c r="AF432" i="1"/>
  <c r="AE432" i="1"/>
  <c r="AN432" i="1" s="1"/>
  <c r="AD432" i="1"/>
  <c r="AC432" i="1"/>
  <c r="AB432" i="1"/>
  <c r="AR431" i="1"/>
  <c r="AN431" i="1"/>
  <c r="AL431" i="1"/>
  <c r="AJ431" i="1"/>
  <c r="AI431" i="1"/>
  <c r="AH431" i="1"/>
  <c r="AG431" i="1"/>
  <c r="AF431" i="1"/>
  <c r="AE431" i="1"/>
  <c r="AM431" i="1" s="1"/>
  <c r="AD431" i="1"/>
  <c r="AK431" i="1" s="1"/>
  <c r="AQ431" i="1" s="1"/>
  <c r="AC431" i="1"/>
  <c r="AR430" i="1"/>
  <c r="AM430" i="1"/>
  <c r="AL430" i="1"/>
  <c r="AJ430" i="1"/>
  <c r="AI430" i="1"/>
  <c r="AH430" i="1"/>
  <c r="AG430" i="1"/>
  <c r="AF430" i="1"/>
  <c r="AE430" i="1"/>
  <c r="AN430" i="1" s="1"/>
  <c r="AD430" i="1"/>
  <c r="AB430" i="1" s="1"/>
  <c r="AC430" i="1"/>
  <c r="AR429" i="1"/>
  <c r="AJ429" i="1"/>
  <c r="AL429" i="1" s="1"/>
  <c r="AI429" i="1"/>
  <c r="AK429" i="1" s="1"/>
  <c r="AH429" i="1"/>
  <c r="AG429" i="1"/>
  <c r="AF429" i="1"/>
  <c r="AM429" i="1" s="1"/>
  <c r="AE429" i="1"/>
  <c r="AN429" i="1" s="1"/>
  <c r="AD429" i="1"/>
  <c r="AC429" i="1"/>
  <c r="AB429" i="1"/>
  <c r="AR428" i="1"/>
  <c r="AN428" i="1"/>
  <c r="AJ428" i="1"/>
  <c r="AL428" i="1" s="1"/>
  <c r="AI428" i="1"/>
  <c r="AK428" i="1" s="1"/>
  <c r="AQ428" i="1" s="1"/>
  <c r="AO428" i="1" s="1"/>
  <c r="AH428" i="1"/>
  <c r="AG428" i="1"/>
  <c r="AF428" i="1"/>
  <c r="AE428" i="1"/>
  <c r="AM428" i="1" s="1"/>
  <c r="AD428" i="1"/>
  <c r="AC428" i="1"/>
  <c r="AB428" i="1"/>
  <c r="E428" i="1"/>
  <c r="AR427" i="1"/>
  <c r="AJ427" i="1"/>
  <c r="AL427" i="1" s="1"/>
  <c r="AI427" i="1"/>
  <c r="AK427" i="1" s="1"/>
  <c r="AH427" i="1"/>
  <c r="AG427" i="1"/>
  <c r="AF427" i="1"/>
  <c r="AE427" i="1"/>
  <c r="AN427" i="1" s="1"/>
  <c r="AD427" i="1"/>
  <c r="AC427" i="1"/>
  <c r="AB427" i="1"/>
  <c r="AR426" i="1"/>
  <c r="AN426" i="1"/>
  <c r="AK426" i="1"/>
  <c r="AJ426" i="1"/>
  <c r="AL426" i="1" s="1"/>
  <c r="AI426" i="1"/>
  <c r="AH426" i="1"/>
  <c r="AG426" i="1"/>
  <c r="AF426" i="1"/>
  <c r="AE426" i="1"/>
  <c r="AM426" i="1" s="1"/>
  <c r="AD426" i="1"/>
  <c r="AC426" i="1"/>
  <c r="AB426" i="1"/>
  <c r="AR425" i="1"/>
  <c r="AN425" i="1"/>
  <c r="AL425" i="1"/>
  <c r="AK425" i="1"/>
  <c r="AQ425" i="1" s="1"/>
  <c r="AJ425" i="1"/>
  <c r="AI425" i="1"/>
  <c r="AH425" i="1"/>
  <c r="AG425" i="1"/>
  <c r="AF425" i="1"/>
  <c r="AE425" i="1"/>
  <c r="AM425" i="1" s="1"/>
  <c r="AD425" i="1"/>
  <c r="AC425" i="1"/>
  <c r="AB425" i="1" s="1"/>
  <c r="AR424" i="1"/>
  <c r="AL424" i="1"/>
  <c r="AJ424" i="1"/>
  <c r="AI424" i="1"/>
  <c r="AK424" i="1" s="1"/>
  <c r="AQ424" i="1" s="1"/>
  <c r="AH424" i="1"/>
  <c r="AG424" i="1"/>
  <c r="AF424" i="1"/>
  <c r="AE424" i="1"/>
  <c r="AN424" i="1" s="1"/>
  <c r="AD424" i="1"/>
  <c r="AC424" i="1"/>
  <c r="AR423" i="1"/>
  <c r="AM423" i="1"/>
  <c r="AJ423" i="1"/>
  <c r="AL423" i="1" s="1"/>
  <c r="AI423" i="1"/>
  <c r="AK423" i="1" s="1"/>
  <c r="AQ423" i="1" s="1"/>
  <c r="AH423" i="1"/>
  <c r="AG423" i="1"/>
  <c r="AF423" i="1"/>
  <c r="AE423" i="1"/>
  <c r="AN423" i="1" s="1"/>
  <c r="AD423" i="1"/>
  <c r="AC423" i="1"/>
  <c r="AB423" i="1"/>
  <c r="AR422" i="1"/>
  <c r="AN422" i="1"/>
  <c r="AK422" i="1"/>
  <c r="AJ422" i="1"/>
  <c r="AL422" i="1" s="1"/>
  <c r="AI422" i="1"/>
  <c r="AH422" i="1"/>
  <c r="AG422" i="1"/>
  <c r="AF422" i="1"/>
  <c r="AE422" i="1"/>
  <c r="AM422" i="1" s="1"/>
  <c r="AD422" i="1"/>
  <c r="AC422" i="1"/>
  <c r="AB422" i="1"/>
  <c r="AR421" i="1"/>
  <c r="AL421" i="1"/>
  <c r="AK421" i="1"/>
  <c r="AQ421" i="1" s="1"/>
  <c r="E421" i="1" s="1"/>
  <c r="AJ421" i="1"/>
  <c r="AI421" i="1"/>
  <c r="AH421" i="1"/>
  <c r="AG421" i="1"/>
  <c r="AF421" i="1"/>
  <c r="AE421" i="1"/>
  <c r="AN421" i="1" s="1"/>
  <c r="AD421" i="1"/>
  <c r="AC421" i="1"/>
  <c r="AB421" i="1" s="1"/>
  <c r="AR420" i="1"/>
  <c r="AQ420" i="1"/>
  <c r="AL420" i="1"/>
  <c r="AJ420" i="1"/>
  <c r="AI420" i="1"/>
  <c r="AK420" i="1" s="1"/>
  <c r="AH420" i="1"/>
  <c r="AG420" i="1"/>
  <c r="AF420" i="1"/>
  <c r="AE420" i="1"/>
  <c r="AN420" i="1" s="1"/>
  <c r="AD420" i="1"/>
  <c r="AC420" i="1"/>
  <c r="AB420" i="1" s="1"/>
  <c r="AR419" i="1"/>
  <c r="AJ419" i="1"/>
  <c r="AL419" i="1" s="1"/>
  <c r="AI419" i="1"/>
  <c r="AK419" i="1" s="1"/>
  <c r="AH419" i="1"/>
  <c r="AG419" i="1"/>
  <c r="AF419" i="1"/>
  <c r="AE419" i="1"/>
  <c r="AM419" i="1" s="1"/>
  <c r="AD419" i="1"/>
  <c r="AC419" i="1"/>
  <c r="AB419" i="1"/>
  <c r="AR418" i="1"/>
  <c r="AN418" i="1"/>
  <c r="AK418" i="1"/>
  <c r="AJ418" i="1"/>
  <c r="AL418" i="1" s="1"/>
  <c r="AI418" i="1"/>
  <c r="AH418" i="1"/>
  <c r="AG418" i="1"/>
  <c r="AF418" i="1"/>
  <c r="AE418" i="1"/>
  <c r="AM418" i="1" s="1"/>
  <c r="AD418" i="1"/>
  <c r="AC418" i="1"/>
  <c r="AB418" i="1"/>
  <c r="AR417" i="1"/>
  <c r="AL417" i="1"/>
  <c r="AK417" i="1"/>
  <c r="AJ417" i="1"/>
  <c r="AI417" i="1"/>
  <c r="AH417" i="1"/>
  <c r="AG417" i="1"/>
  <c r="AF417" i="1"/>
  <c r="AE417" i="1"/>
  <c r="AN417" i="1" s="1"/>
  <c r="AD417" i="1"/>
  <c r="AC417" i="1"/>
  <c r="AB417" i="1" s="1"/>
  <c r="AR416" i="1"/>
  <c r="AL416" i="1"/>
  <c r="AJ416" i="1"/>
  <c r="AI416" i="1"/>
  <c r="AK416" i="1" s="1"/>
  <c r="AH416" i="1"/>
  <c r="AG416" i="1"/>
  <c r="AF416" i="1"/>
  <c r="AE416" i="1"/>
  <c r="AN416" i="1" s="1"/>
  <c r="AD416" i="1"/>
  <c r="AB416" i="1" s="1"/>
  <c r="AC416" i="1"/>
  <c r="AR415" i="1"/>
  <c r="AJ415" i="1"/>
  <c r="AL415" i="1" s="1"/>
  <c r="AI415" i="1"/>
  <c r="AK415" i="1" s="1"/>
  <c r="AH415" i="1"/>
  <c r="AG415" i="1"/>
  <c r="AF415" i="1"/>
  <c r="AE415" i="1"/>
  <c r="AN415" i="1" s="1"/>
  <c r="AD415" i="1"/>
  <c r="AC415" i="1"/>
  <c r="AB415" i="1"/>
  <c r="AR414" i="1"/>
  <c r="AN414" i="1"/>
  <c r="AK414" i="1"/>
  <c r="AJ414" i="1"/>
  <c r="AL414" i="1" s="1"/>
  <c r="AI414" i="1"/>
  <c r="AH414" i="1"/>
  <c r="AG414" i="1"/>
  <c r="AF414" i="1"/>
  <c r="AE414" i="1"/>
  <c r="AD414" i="1"/>
  <c r="AC414" i="1"/>
  <c r="AB414" i="1"/>
  <c r="AR413" i="1"/>
  <c r="AL413" i="1"/>
  <c r="AK413" i="1"/>
  <c r="AJ413" i="1"/>
  <c r="AI413" i="1"/>
  <c r="AH413" i="1"/>
  <c r="AG413" i="1"/>
  <c r="AF413" i="1"/>
  <c r="AE413" i="1"/>
  <c r="AN413" i="1" s="1"/>
  <c r="AD413" i="1"/>
  <c r="AC413" i="1"/>
  <c r="AB413" i="1" s="1"/>
  <c r="AR412" i="1"/>
  <c r="AL412" i="1"/>
  <c r="AJ412" i="1"/>
  <c r="AI412" i="1"/>
  <c r="AH412" i="1"/>
  <c r="AG412" i="1"/>
  <c r="AF412" i="1"/>
  <c r="AE412" i="1"/>
  <c r="AN412" i="1" s="1"/>
  <c r="AD412" i="1"/>
  <c r="AB412" i="1" s="1"/>
  <c r="AC412" i="1"/>
  <c r="AR411" i="1"/>
  <c r="AJ411" i="1"/>
  <c r="AL411" i="1" s="1"/>
  <c r="AI411" i="1"/>
  <c r="AK411" i="1" s="1"/>
  <c r="AQ411" i="1" s="1"/>
  <c r="AO411" i="1" s="1"/>
  <c r="AH411" i="1"/>
  <c r="AG411" i="1"/>
  <c r="AF411" i="1"/>
  <c r="AE411" i="1"/>
  <c r="AN411" i="1" s="1"/>
  <c r="AD411" i="1"/>
  <c r="AC411" i="1"/>
  <c r="AB411" i="1"/>
  <c r="E411" i="1"/>
  <c r="AR410" i="1"/>
  <c r="AN410" i="1"/>
  <c r="AK410" i="1"/>
  <c r="AJ410" i="1"/>
  <c r="AL410" i="1" s="1"/>
  <c r="AI410" i="1"/>
  <c r="AH410" i="1"/>
  <c r="AG410" i="1"/>
  <c r="AF410" i="1"/>
  <c r="AE410" i="1"/>
  <c r="AD410" i="1"/>
  <c r="AC410" i="1"/>
  <c r="AB410" i="1"/>
  <c r="AR409" i="1"/>
  <c r="AL409" i="1"/>
  <c r="AK409" i="1"/>
  <c r="AQ409" i="1" s="1"/>
  <c r="AJ409" i="1"/>
  <c r="AI409" i="1"/>
  <c r="AH409" i="1"/>
  <c r="AG409" i="1"/>
  <c r="AF409" i="1"/>
  <c r="AE409" i="1"/>
  <c r="AN409" i="1" s="1"/>
  <c r="AD409" i="1"/>
  <c r="AC409" i="1"/>
  <c r="AB409" i="1" s="1"/>
  <c r="AR408" i="1"/>
  <c r="AL408" i="1"/>
  <c r="AJ408" i="1"/>
  <c r="AI408" i="1"/>
  <c r="AK408" i="1" s="1"/>
  <c r="AQ408" i="1" s="1"/>
  <c r="AH408" i="1"/>
  <c r="AG408" i="1"/>
  <c r="AF408" i="1"/>
  <c r="AE408" i="1"/>
  <c r="AN408" i="1" s="1"/>
  <c r="AD408" i="1"/>
  <c r="AB408" i="1" s="1"/>
  <c r="AC408" i="1"/>
  <c r="AR407" i="1"/>
  <c r="AM407" i="1"/>
  <c r="AJ407" i="1"/>
  <c r="AL407" i="1" s="1"/>
  <c r="AI407" i="1"/>
  <c r="AK407" i="1" s="1"/>
  <c r="AQ407" i="1" s="1"/>
  <c r="AO407" i="1" s="1"/>
  <c r="AH407" i="1"/>
  <c r="AG407" i="1"/>
  <c r="AF407" i="1"/>
  <c r="AE407" i="1"/>
  <c r="AN407" i="1" s="1"/>
  <c r="AD407" i="1"/>
  <c r="AC407" i="1"/>
  <c r="AB407" i="1"/>
  <c r="E407" i="1"/>
  <c r="AR406" i="1"/>
  <c r="AN406" i="1"/>
  <c r="AK406" i="1"/>
  <c r="AJ406" i="1"/>
  <c r="AL406" i="1" s="1"/>
  <c r="AI406" i="1"/>
  <c r="AH406" i="1"/>
  <c r="AG406" i="1"/>
  <c r="AF406" i="1"/>
  <c r="AE406" i="1"/>
  <c r="AM406" i="1" s="1"/>
  <c r="AD406" i="1"/>
  <c r="AC406" i="1"/>
  <c r="AB406" i="1"/>
  <c r="AR405" i="1"/>
  <c r="AL405" i="1"/>
  <c r="AK405" i="1"/>
  <c r="AJ405" i="1"/>
  <c r="AI405" i="1"/>
  <c r="AH405" i="1"/>
  <c r="AG405" i="1"/>
  <c r="AF405" i="1"/>
  <c r="AE405" i="1"/>
  <c r="AN405" i="1" s="1"/>
  <c r="AD405" i="1"/>
  <c r="AC405" i="1"/>
  <c r="AB405" i="1" s="1"/>
  <c r="AR404" i="1"/>
  <c r="AL404" i="1"/>
  <c r="AJ404" i="1"/>
  <c r="AI404" i="1"/>
  <c r="AH404" i="1"/>
  <c r="AG404" i="1"/>
  <c r="AF404" i="1"/>
  <c r="AE404" i="1"/>
  <c r="AN404" i="1" s="1"/>
  <c r="AD404" i="1"/>
  <c r="AB404" i="1" s="1"/>
  <c r="AC404" i="1"/>
  <c r="AR403" i="1"/>
  <c r="AJ403" i="1"/>
  <c r="AL403" i="1" s="1"/>
  <c r="AI403" i="1"/>
  <c r="AK403" i="1" s="1"/>
  <c r="AH403" i="1"/>
  <c r="AG403" i="1"/>
  <c r="AF403" i="1"/>
  <c r="AE403" i="1"/>
  <c r="AN403" i="1" s="1"/>
  <c r="AD403" i="1"/>
  <c r="AC403" i="1"/>
  <c r="AB403" i="1"/>
  <c r="AR402" i="1"/>
  <c r="AN402" i="1"/>
  <c r="AK402" i="1"/>
  <c r="AJ402" i="1"/>
  <c r="AL402" i="1" s="1"/>
  <c r="AI402" i="1"/>
  <c r="AH402" i="1"/>
  <c r="AG402" i="1"/>
  <c r="AF402" i="1"/>
  <c r="AE402" i="1"/>
  <c r="AM402" i="1" s="1"/>
  <c r="AD402" i="1"/>
  <c r="AC402" i="1"/>
  <c r="AB402" i="1"/>
  <c r="AR401" i="1"/>
  <c r="AL401" i="1"/>
  <c r="AK401" i="1"/>
  <c r="AJ401" i="1"/>
  <c r="AI401" i="1"/>
  <c r="AH401" i="1"/>
  <c r="AG401" i="1"/>
  <c r="AF401" i="1"/>
  <c r="AE401" i="1"/>
  <c r="AN401" i="1" s="1"/>
  <c r="AD401" i="1"/>
  <c r="AC401" i="1"/>
  <c r="AB401" i="1" s="1"/>
  <c r="AR400" i="1"/>
  <c r="AL400" i="1"/>
  <c r="AJ400" i="1"/>
  <c r="AI400" i="1"/>
  <c r="AH400" i="1"/>
  <c r="AG400" i="1"/>
  <c r="AF400" i="1"/>
  <c r="AE400" i="1"/>
  <c r="AN400" i="1" s="1"/>
  <c r="AD400" i="1"/>
  <c r="AB400" i="1" s="1"/>
  <c r="AC400" i="1"/>
  <c r="AR399" i="1"/>
  <c r="AJ399" i="1"/>
  <c r="AL399" i="1" s="1"/>
  <c r="AI399" i="1"/>
  <c r="AK399" i="1" s="1"/>
  <c r="AQ399" i="1" s="1"/>
  <c r="AO399" i="1" s="1"/>
  <c r="AH399" i="1"/>
  <c r="AG399" i="1"/>
  <c r="AF399" i="1"/>
  <c r="AE399" i="1"/>
  <c r="AN399" i="1" s="1"/>
  <c r="AD399" i="1"/>
  <c r="AC399" i="1"/>
  <c r="AB399" i="1"/>
  <c r="E399" i="1"/>
  <c r="AR398" i="1"/>
  <c r="AN398" i="1"/>
  <c r="AK398" i="1"/>
  <c r="AQ398" i="1" s="1"/>
  <c r="AJ398" i="1"/>
  <c r="AL398" i="1" s="1"/>
  <c r="AI398" i="1"/>
  <c r="AH398" i="1"/>
  <c r="AG398" i="1"/>
  <c r="AF398" i="1"/>
  <c r="AE398" i="1"/>
  <c r="AD398" i="1"/>
  <c r="AC398" i="1"/>
  <c r="AB398" i="1"/>
  <c r="AR397" i="1"/>
  <c r="AL397" i="1"/>
  <c r="AK397" i="1"/>
  <c r="AQ397" i="1" s="1"/>
  <c r="E397" i="1" s="1"/>
  <c r="AJ397" i="1"/>
  <c r="AI397" i="1"/>
  <c r="AH397" i="1"/>
  <c r="AG397" i="1"/>
  <c r="AF397" i="1"/>
  <c r="AE397" i="1"/>
  <c r="AN397" i="1" s="1"/>
  <c r="AD397" i="1"/>
  <c r="AC397" i="1"/>
  <c r="AB397" i="1" s="1"/>
  <c r="AR396" i="1"/>
  <c r="AL396" i="1"/>
  <c r="AJ396" i="1"/>
  <c r="AI396" i="1"/>
  <c r="AH396" i="1"/>
  <c r="AG396" i="1"/>
  <c r="AF396" i="1"/>
  <c r="AE396" i="1"/>
  <c r="AN396" i="1" s="1"/>
  <c r="AD396" i="1"/>
  <c r="AB396" i="1" s="1"/>
  <c r="AC396" i="1"/>
  <c r="AR395" i="1"/>
  <c r="AJ395" i="1"/>
  <c r="AL395" i="1" s="1"/>
  <c r="AI395" i="1"/>
  <c r="AK395" i="1" s="1"/>
  <c r="AH395" i="1"/>
  <c r="AG395" i="1"/>
  <c r="AF395" i="1"/>
  <c r="AE395" i="1"/>
  <c r="AD395" i="1"/>
  <c r="AC395" i="1"/>
  <c r="AB395" i="1"/>
  <c r="AR394" i="1"/>
  <c r="AN394" i="1"/>
  <c r="AK394" i="1"/>
  <c r="AJ394" i="1"/>
  <c r="AL394" i="1" s="1"/>
  <c r="AI394" i="1"/>
  <c r="AH394" i="1"/>
  <c r="AG394" i="1"/>
  <c r="AF394" i="1"/>
  <c r="AE394" i="1"/>
  <c r="AM394" i="1" s="1"/>
  <c r="AD394" i="1"/>
  <c r="AC394" i="1"/>
  <c r="AB394" i="1"/>
  <c r="AR393" i="1"/>
  <c r="AL393" i="1"/>
  <c r="AK393" i="1"/>
  <c r="AJ393" i="1"/>
  <c r="AI393" i="1"/>
  <c r="AH393" i="1"/>
  <c r="AG393" i="1"/>
  <c r="AF393" i="1"/>
  <c r="AE393" i="1"/>
  <c r="AN393" i="1" s="1"/>
  <c r="AD393" i="1"/>
  <c r="AC393" i="1"/>
  <c r="AB393" i="1" s="1"/>
  <c r="AR392" i="1"/>
  <c r="AL392" i="1"/>
  <c r="AJ392" i="1"/>
  <c r="AI392" i="1"/>
  <c r="AK392" i="1" s="1"/>
  <c r="AQ392" i="1" s="1"/>
  <c r="AH392" i="1"/>
  <c r="AG392" i="1"/>
  <c r="AF392" i="1"/>
  <c r="AE392" i="1"/>
  <c r="AN392" i="1" s="1"/>
  <c r="AD392" i="1"/>
  <c r="AB392" i="1" s="1"/>
  <c r="AC392" i="1"/>
  <c r="AR391" i="1"/>
  <c r="AJ391" i="1"/>
  <c r="AL391" i="1" s="1"/>
  <c r="AI391" i="1"/>
  <c r="AK391" i="1" s="1"/>
  <c r="AH391" i="1"/>
  <c r="AG391" i="1"/>
  <c r="AF391" i="1"/>
  <c r="AE391" i="1"/>
  <c r="AN391" i="1" s="1"/>
  <c r="AD391" i="1"/>
  <c r="AC391" i="1"/>
  <c r="AB391" i="1"/>
  <c r="AR390" i="1"/>
  <c r="AN390" i="1"/>
  <c r="AK390" i="1"/>
  <c r="AJ390" i="1"/>
  <c r="AL390" i="1" s="1"/>
  <c r="AI390" i="1"/>
  <c r="AH390" i="1"/>
  <c r="AG390" i="1"/>
  <c r="AF390" i="1"/>
  <c r="AE390" i="1"/>
  <c r="AM390" i="1" s="1"/>
  <c r="AD390" i="1"/>
  <c r="AC390" i="1"/>
  <c r="AB390" i="1"/>
  <c r="AR389" i="1"/>
  <c r="AL389" i="1"/>
  <c r="AK389" i="1"/>
  <c r="AJ389" i="1"/>
  <c r="AI389" i="1"/>
  <c r="AH389" i="1"/>
  <c r="AG389" i="1"/>
  <c r="AF389" i="1"/>
  <c r="AE389" i="1"/>
  <c r="AN389" i="1" s="1"/>
  <c r="AD389" i="1"/>
  <c r="AC389" i="1"/>
  <c r="AB389" i="1" s="1"/>
  <c r="AR388" i="1"/>
  <c r="AL388" i="1"/>
  <c r="AJ388" i="1"/>
  <c r="AI388" i="1"/>
  <c r="AK388" i="1" s="1"/>
  <c r="AQ388" i="1" s="1"/>
  <c r="AH388" i="1"/>
  <c r="AG388" i="1"/>
  <c r="AF388" i="1"/>
  <c r="AE388" i="1"/>
  <c r="AN388" i="1" s="1"/>
  <c r="AD388" i="1"/>
  <c r="AB388" i="1" s="1"/>
  <c r="AC388" i="1"/>
  <c r="AR387" i="1"/>
  <c r="AM387" i="1"/>
  <c r="AJ387" i="1"/>
  <c r="AL387" i="1" s="1"/>
  <c r="AI387" i="1"/>
  <c r="AK387" i="1" s="1"/>
  <c r="AH387" i="1"/>
  <c r="AG387" i="1"/>
  <c r="AF387" i="1"/>
  <c r="AE387" i="1"/>
  <c r="AN387" i="1" s="1"/>
  <c r="AD387" i="1"/>
  <c r="AC387" i="1"/>
  <c r="AB387" i="1"/>
  <c r="AR386" i="1"/>
  <c r="AN386" i="1"/>
  <c r="AK386" i="1"/>
  <c r="AQ386" i="1" s="1"/>
  <c r="AJ386" i="1"/>
  <c r="AL386" i="1" s="1"/>
  <c r="AI386" i="1"/>
  <c r="AH386" i="1"/>
  <c r="AG386" i="1"/>
  <c r="AF386" i="1"/>
  <c r="AE386" i="1"/>
  <c r="AD386" i="1"/>
  <c r="AC386" i="1"/>
  <c r="AB386" i="1"/>
  <c r="AR385" i="1"/>
  <c r="AL385" i="1"/>
  <c r="AK385" i="1"/>
  <c r="AJ385" i="1"/>
  <c r="AI385" i="1"/>
  <c r="AH385" i="1"/>
  <c r="AG385" i="1"/>
  <c r="AF385" i="1"/>
  <c r="AE385" i="1"/>
  <c r="AN385" i="1" s="1"/>
  <c r="AD385" i="1"/>
  <c r="AC385" i="1"/>
  <c r="AB385" i="1" s="1"/>
  <c r="AR384" i="1"/>
  <c r="AL384" i="1"/>
  <c r="AJ384" i="1"/>
  <c r="AI384" i="1"/>
  <c r="AK384" i="1" s="1"/>
  <c r="AQ384" i="1" s="1"/>
  <c r="AH384" i="1"/>
  <c r="AG384" i="1"/>
  <c r="AF384" i="1"/>
  <c r="AE384" i="1"/>
  <c r="AN384" i="1" s="1"/>
  <c r="AD384" i="1"/>
  <c r="AB384" i="1" s="1"/>
  <c r="AC384" i="1"/>
  <c r="AR383" i="1"/>
  <c r="AJ383" i="1"/>
  <c r="AL383" i="1" s="1"/>
  <c r="AI383" i="1"/>
  <c r="AK383" i="1" s="1"/>
  <c r="AH383" i="1"/>
  <c r="AG383" i="1"/>
  <c r="AF383" i="1"/>
  <c r="AE383" i="1"/>
  <c r="AN383" i="1" s="1"/>
  <c r="AD383" i="1"/>
  <c r="AC383" i="1"/>
  <c r="AB383" i="1"/>
  <c r="AR382" i="1"/>
  <c r="AN382" i="1"/>
  <c r="AK382" i="1"/>
  <c r="AJ382" i="1"/>
  <c r="AL382" i="1" s="1"/>
  <c r="AI382" i="1"/>
  <c r="AH382" i="1"/>
  <c r="AG382" i="1"/>
  <c r="AF382" i="1"/>
  <c r="AE382" i="1"/>
  <c r="AD382" i="1"/>
  <c r="AC382" i="1"/>
  <c r="AB382" i="1"/>
  <c r="AR381" i="1"/>
  <c r="AL381" i="1"/>
  <c r="AK381" i="1"/>
  <c r="AJ381" i="1"/>
  <c r="AI381" i="1"/>
  <c r="AH381" i="1"/>
  <c r="AG381" i="1"/>
  <c r="AF381" i="1"/>
  <c r="AE381" i="1"/>
  <c r="AN381" i="1" s="1"/>
  <c r="AD381" i="1"/>
  <c r="AC381" i="1"/>
  <c r="AB381" i="1" s="1"/>
  <c r="AR380" i="1"/>
  <c r="AL380" i="1"/>
  <c r="AJ380" i="1"/>
  <c r="AI380" i="1"/>
  <c r="AH380" i="1"/>
  <c r="AG380" i="1"/>
  <c r="AF380" i="1"/>
  <c r="AE380" i="1"/>
  <c r="AN380" i="1" s="1"/>
  <c r="AD380" i="1"/>
  <c r="AB380" i="1" s="1"/>
  <c r="AC380" i="1"/>
  <c r="AR379" i="1"/>
  <c r="AJ379" i="1"/>
  <c r="AL379" i="1" s="1"/>
  <c r="AI379" i="1"/>
  <c r="AK379" i="1" s="1"/>
  <c r="AQ379" i="1" s="1"/>
  <c r="AO379" i="1" s="1"/>
  <c r="AH379" i="1"/>
  <c r="AG379" i="1"/>
  <c r="AF379" i="1"/>
  <c r="AE379" i="1"/>
  <c r="AN379" i="1" s="1"/>
  <c r="AD379" i="1"/>
  <c r="AC379" i="1"/>
  <c r="AB379" i="1"/>
  <c r="E379" i="1"/>
  <c r="AR378" i="1"/>
  <c r="AN378" i="1"/>
  <c r="AK378" i="1"/>
  <c r="AJ378" i="1"/>
  <c r="AL378" i="1" s="1"/>
  <c r="AI378" i="1"/>
  <c r="AH378" i="1"/>
  <c r="AG378" i="1"/>
  <c r="AF378" i="1"/>
  <c r="AE378" i="1"/>
  <c r="AD378" i="1"/>
  <c r="AC378" i="1"/>
  <c r="AB378" i="1"/>
  <c r="AR377" i="1"/>
  <c r="AL377" i="1"/>
  <c r="AK377" i="1"/>
  <c r="AQ377" i="1" s="1"/>
  <c r="AJ377" i="1"/>
  <c r="AI377" i="1"/>
  <c r="AH377" i="1"/>
  <c r="AG377" i="1"/>
  <c r="AF377" i="1"/>
  <c r="AE377" i="1"/>
  <c r="AN377" i="1" s="1"/>
  <c r="AD377" i="1"/>
  <c r="AC377" i="1"/>
  <c r="AB377" i="1" s="1"/>
  <c r="AR376" i="1"/>
  <c r="AL376" i="1"/>
  <c r="AJ376" i="1"/>
  <c r="AI376" i="1"/>
  <c r="AK376" i="1" s="1"/>
  <c r="AQ376" i="1" s="1"/>
  <c r="AH376" i="1"/>
  <c r="AG376" i="1"/>
  <c r="AF376" i="1"/>
  <c r="AE376" i="1"/>
  <c r="AN376" i="1" s="1"/>
  <c r="AD376" i="1"/>
  <c r="AB376" i="1" s="1"/>
  <c r="AC376" i="1"/>
  <c r="AR375" i="1"/>
  <c r="AM375" i="1"/>
  <c r="AJ375" i="1"/>
  <c r="AL375" i="1" s="1"/>
  <c r="AI375" i="1"/>
  <c r="AK375" i="1" s="1"/>
  <c r="AQ375" i="1" s="1"/>
  <c r="AO375" i="1" s="1"/>
  <c r="AH375" i="1"/>
  <c r="AG375" i="1"/>
  <c r="AF375" i="1"/>
  <c r="AE375" i="1"/>
  <c r="AN375" i="1" s="1"/>
  <c r="AD375" i="1"/>
  <c r="AC375" i="1"/>
  <c r="AB375" i="1"/>
  <c r="E375" i="1"/>
  <c r="AR374" i="1"/>
  <c r="AN374" i="1"/>
  <c r="AK374" i="1"/>
  <c r="AJ374" i="1"/>
  <c r="AL374" i="1" s="1"/>
  <c r="AI374" i="1"/>
  <c r="AH374" i="1"/>
  <c r="AG374" i="1"/>
  <c r="AF374" i="1"/>
  <c r="AE374" i="1"/>
  <c r="AD374" i="1"/>
  <c r="AC374" i="1"/>
  <c r="AB374" i="1"/>
  <c r="AR373" i="1"/>
  <c r="AL373" i="1"/>
  <c r="AJ373" i="1"/>
  <c r="AI373" i="1"/>
  <c r="AH373" i="1"/>
  <c r="AG373" i="1"/>
  <c r="AF373" i="1"/>
  <c r="AE373" i="1"/>
  <c r="AN373" i="1" s="1"/>
  <c r="AD373" i="1"/>
  <c r="AK373" i="1" s="1"/>
  <c r="AQ373" i="1" s="1"/>
  <c r="AC373" i="1"/>
  <c r="AR372" i="1"/>
  <c r="AM372" i="1"/>
  <c r="AL372" i="1"/>
  <c r="AJ372" i="1"/>
  <c r="AI372" i="1"/>
  <c r="AK372" i="1" s="1"/>
  <c r="AQ372" i="1" s="1"/>
  <c r="AH372" i="1"/>
  <c r="AG372" i="1"/>
  <c r="AF372" i="1"/>
  <c r="AE372" i="1"/>
  <c r="AN372" i="1" s="1"/>
  <c r="AD372" i="1"/>
  <c r="AB372" i="1" s="1"/>
  <c r="AC372" i="1"/>
  <c r="AR371" i="1"/>
  <c r="AN371" i="1"/>
  <c r="AJ371" i="1"/>
  <c r="AL371" i="1" s="1"/>
  <c r="AI371" i="1"/>
  <c r="AK371" i="1" s="1"/>
  <c r="AH371" i="1"/>
  <c r="AG371" i="1"/>
  <c r="AF371" i="1"/>
  <c r="AE371" i="1"/>
  <c r="AM371" i="1" s="1"/>
  <c r="AD371" i="1"/>
  <c r="AC371" i="1"/>
  <c r="AB371" i="1"/>
  <c r="AR370" i="1"/>
  <c r="AN370" i="1"/>
  <c r="AK370" i="1"/>
  <c r="AJ370" i="1"/>
  <c r="AL370" i="1" s="1"/>
  <c r="AI370" i="1"/>
  <c r="AH370" i="1"/>
  <c r="AG370" i="1"/>
  <c r="AF370" i="1"/>
  <c r="AE370" i="1"/>
  <c r="AM370" i="1" s="1"/>
  <c r="AD370" i="1"/>
  <c r="AC370" i="1"/>
  <c r="AB370" i="1"/>
  <c r="AR369" i="1"/>
  <c r="AL369" i="1"/>
  <c r="AK369" i="1"/>
  <c r="AQ369" i="1" s="1"/>
  <c r="AJ369" i="1"/>
  <c r="AI369" i="1"/>
  <c r="AH369" i="1"/>
  <c r="AG369" i="1"/>
  <c r="AF369" i="1"/>
  <c r="AE369" i="1"/>
  <c r="AN369" i="1" s="1"/>
  <c r="AD369" i="1"/>
  <c r="AC369" i="1"/>
  <c r="AB369" i="1" s="1"/>
  <c r="AR368" i="1"/>
  <c r="AM368" i="1"/>
  <c r="AL368" i="1"/>
  <c r="AJ368" i="1"/>
  <c r="AI368" i="1"/>
  <c r="AH368" i="1"/>
  <c r="AG368" i="1"/>
  <c r="AF368" i="1"/>
  <c r="AE368" i="1"/>
  <c r="AN368" i="1" s="1"/>
  <c r="AD368" i="1"/>
  <c r="AB368" i="1" s="1"/>
  <c r="AC368" i="1"/>
  <c r="AR367" i="1"/>
  <c r="AN367" i="1"/>
  <c r="AM367" i="1"/>
  <c r="AJ367" i="1"/>
  <c r="AL367" i="1" s="1"/>
  <c r="AI367" i="1"/>
  <c r="AK367" i="1" s="1"/>
  <c r="AQ367" i="1" s="1"/>
  <c r="AO367" i="1" s="1"/>
  <c r="AH367" i="1"/>
  <c r="AG367" i="1"/>
  <c r="AF367" i="1"/>
  <c r="AE367" i="1"/>
  <c r="AD367" i="1"/>
  <c r="AC367" i="1"/>
  <c r="AB367" i="1"/>
  <c r="E367" i="1"/>
  <c r="AR366" i="1"/>
  <c r="AN366" i="1"/>
  <c r="AK366" i="1"/>
  <c r="AJ366" i="1"/>
  <c r="AL366" i="1" s="1"/>
  <c r="AI366" i="1"/>
  <c r="AH366" i="1"/>
  <c r="AG366" i="1"/>
  <c r="AF366" i="1"/>
  <c r="AE366" i="1"/>
  <c r="AD366" i="1"/>
  <c r="AC366" i="1"/>
  <c r="AB366" i="1"/>
  <c r="AR365" i="1"/>
  <c r="AL365" i="1"/>
  <c r="AJ365" i="1"/>
  <c r="AI365" i="1"/>
  <c r="AH365" i="1"/>
  <c r="AG365" i="1"/>
  <c r="AF365" i="1"/>
  <c r="AE365" i="1"/>
  <c r="AD365" i="1"/>
  <c r="AC365" i="1"/>
  <c r="AR364" i="1"/>
  <c r="AM364" i="1"/>
  <c r="AJ364" i="1"/>
  <c r="AL364" i="1" s="1"/>
  <c r="AI364" i="1"/>
  <c r="AK364" i="1" s="1"/>
  <c r="AQ364" i="1" s="1"/>
  <c r="AH364" i="1"/>
  <c r="AG364" i="1"/>
  <c r="AF364" i="1"/>
  <c r="AE364" i="1"/>
  <c r="AN364" i="1" s="1"/>
  <c r="AD364" i="1"/>
  <c r="AC364" i="1"/>
  <c r="AB364" i="1" s="1"/>
  <c r="AR363" i="1"/>
  <c r="AN363" i="1"/>
  <c r="AJ363" i="1"/>
  <c r="AL363" i="1" s="1"/>
  <c r="AI363" i="1"/>
  <c r="AK363" i="1" s="1"/>
  <c r="AH363" i="1"/>
  <c r="AG363" i="1"/>
  <c r="AF363" i="1"/>
  <c r="AE363" i="1"/>
  <c r="AM363" i="1" s="1"/>
  <c r="AD363" i="1"/>
  <c r="AC363" i="1"/>
  <c r="AB363" i="1"/>
  <c r="AR362" i="1"/>
  <c r="AK362" i="1"/>
  <c r="AJ362" i="1"/>
  <c r="AL362" i="1" s="1"/>
  <c r="AI362" i="1"/>
  <c r="AH362" i="1"/>
  <c r="AG362" i="1"/>
  <c r="AF362" i="1"/>
  <c r="AE362" i="1"/>
  <c r="AN362" i="1" s="1"/>
  <c r="AD362" i="1"/>
  <c r="AC362" i="1"/>
  <c r="AB362" i="1"/>
  <c r="AR361" i="1"/>
  <c r="AL361" i="1"/>
  <c r="AK361" i="1"/>
  <c r="AJ361" i="1"/>
  <c r="AI361" i="1"/>
  <c r="AH361" i="1"/>
  <c r="AG361" i="1"/>
  <c r="AF361" i="1"/>
  <c r="AE361" i="1"/>
  <c r="AN361" i="1" s="1"/>
  <c r="AQ361" i="1" s="1"/>
  <c r="AD361" i="1"/>
  <c r="AC361" i="1"/>
  <c r="AB361" i="1" s="1"/>
  <c r="AR360" i="1"/>
  <c r="AL360" i="1"/>
  <c r="AJ360" i="1"/>
  <c r="AI360" i="1"/>
  <c r="AK360" i="1" s="1"/>
  <c r="AQ360" i="1" s="1"/>
  <c r="AO360" i="1" s="1"/>
  <c r="AH360" i="1"/>
  <c r="AG360" i="1"/>
  <c r="AF360" i="1"/>
  <c r="AE360" i="1"/>
  <c r="AN360" i="1" s="1"/>
  <c r="AD360" i="1"/>
  <c r="AB360" i="1" s="1"/>
  <c r="AC360" i="1"/>
  <c r="E360" i="1"/>
  <c r="AR359" i="1"/>
  <c r="AK359" i="1"/>
  <c r="AQ359" i="1" s="1"/>
  <c r="AJ359" i="1"/>
  <c r="AL359" i="1" s="1"/>
  <c r="AI359" i="1"/>
  <c r="AH359" i="1"/>
  <c r="AG359" i="1"/>
  <c r="AF359" i="1"/>
  <c r="AE359" i="1"/>
  <c r="AN359" i="1" s="1"/>
  <c r="AD359" i="1"/>
  <c r="AC359" i="1"/>
  <c r="AB359" i="1"/>
  <c r="AR358" i="1"/>
  <c r="AN358" i="1"/>
  <c r="AL358" i="1"/>
  <c r="AK358" i="1"/>
  <c r="AQ358" i="1" s="1"/>
  <c r="AJ358" i="1"/>
  <c r="AI358" i="1"/>
  <c r="AH358" i="1"/>
  <c r="AG358" i="1"/>
  <c r="AF358" i="1"/>
  <c r="AE358" i="1"/>
  <c r="AM358" i="1" s="1"/>
  <c r="AD358" i="1"/>
  <c r="AC358" i="1"/>
  <c r="AB358" i="1" s="1"/>
  <c r="AR357" i="1"/>
  <c r="AL357" i="1"/>
  <c r="AJ357" i="1"/>
  <c r="AI357" i="1"/>
  <c r="AH357" i="1"/>
  <c r="AG357" i="1"/>
  <c r="AF357" i="1"/>
  <c r="AE357" i="1"/>
  <c r="AN357" i="1" s="1"/>
  <c r="AD357" i="1"/>
  <c r="AB357" i="1" s="1"/>
  <c r="AC357" i="1"/>
  <c r="AR356" i="1"/>
  <c r="AM356" i="1"/>
  <c r="AJ356" i="1"/>
  <c r="AL356" i="1" s="1"/>
  <c r="AI356" i="1"/>
  <c r="AK356" i="1" s="1"/>
  <c r="AH356" i="1"/>
  <c r="AG356" i="1"/>
  <c r="AF356" i="1"/>
  <c r="AE356" i="1"/>
  <c r="AN356" i="1" s="1"/>
  <c r="AD356" i="1"/>
  <c r="AC356" i="1"/>
  <c r="AB356" i="1" s="1"/>
  <c r="AS355" i="1"/>
  <c r="AR355" i="1"/>
  <c r="AK355" i="1"/>
  <c r="AJ355" i="1"/>
  <c r="AL355" i="1" s="1"/>
  <c r="AQ355" i="1" s="1"/>
  <c r="E355" i="1" s="1"/>
  <c r="AI355" i="1"/>
  <c r="AH355" i="1"/>
  <c r="AG355" i="1"/>
  <c r="AF355" i="1"/>
  <c r="AE355" i="1"/>
  <c r="AN355" i="1" s="1"/>
  <c r="AD355" i="1"/>
  <c r="AC355" i="1"/>
  <c r="AB355" i="1"/>
  <c r="AS354" i="1"/>
  <c r="AR354" i="1"/>
  <c r="AL354" i="1"/>
  <c r="AJ354" i="1"/>
  <c r="AI354" i="1"/>
  <c r="AK354" i="1" s="1"/>
  <c r="AQ354" i="1" s="1"/>
  <c r="AO354" i="1" s="1"/>
  <c r="AH354" i="1"/>
  <c r="AG354" i="1"/>
  <c r="AF354" i="1"/>
  <c r="AE354" i="1"/>
  <c r="AN354" i="1" s="1"/>
  <c r="AD354" i="1"/>
  <c r="AB354" i="1" s="1"/>
  <c r="AC354" i="1"/>
  <c r="E354" i="1"/>
  <c r="AS353" i="1"/>
  <c r="AR353" i="1"/>
  <c r="AN353" i="1"/>
  <c r="AL353" i="1"/>
  <c r="AK353" i="1"/>
  <c r="AQ353" i="1" s="1"/>
  <c r="AJ353" i="1"/>
  <c r="AI353" i="1"/>
  <c r="AH353" i="1"/>
  <c r="AG353" i="1"/>
  <c r="AF353" i="1"/>
  <c r="AE353" i="1"/>
  <c r="AM353" i="1" s="1"/>
  <c r="AD353" i="1"/>
  <c r="AC353" i="1"/>
  <c r="AB353" i="1" s="1"/>
  <c r="AS352" i="1"/>
  <c r="AR352" i="1"/>
  <c r="AJ352" i="1"/>
  <c r="AL352" i="1" s="1"/>
  <c r="AI352" i="1"/>
  <c r="AK352" i="1" s="1"/>
  <c r="AH352" i="1"/>
  <c r="AG352" i="1"/>
  <c r="AF352" i="1"/>
  <c r="AE352" i="1"/>
  <c r="AD352" i="1"/>
  <c r="AC352" i="1"/>
  <c r="AB352" i="1"/>
  <c r="AS351" i="1"/>
  <c r="AR351" i="1"/>
  <c r="AN351" i="1"/>
  <c r="AJ351" i="1"/>
  <c r="AL351" i="1" s="1"/>
  <c r="AI351" i="1"/>
  <c r="AH351" i="1"/>
  <c r="AG351" i="1"/>
  <c r="AF351" i="1"/>
  <c r="AE351" i="1"/>
  <c r="AM351" i="1" s="1"/>
  <c r="AD351" i="1"/>
  <c r="AK351" i="1" s="1"/>
  <c r="AC351" i="1"/>
  <c r="AB351" i="1"/>
  <c r="AS350" i="1"/>
  <c r="AR350" i="1"/>
  <c r="AL350" i="1"/>
  <c r="AJ350" i="1"/>
  <c r="AI350" i="1"/>
  <c r="AH350" i="1"/>
  <c r="AG350" i="1"/>
  <c r="AF350" i="1"/>
  <c r="AE350" i="1"/>
  <c r="AN350" i="1" s="1"/>
  <c r="AD350" i="1"/>
  <c r="AB350" i="1" s="1"/>
  <c r="AC350" i="1"/>
  <c r="AS349" i="1"/>
  <c r="AR349" i="1"/>
  <c r="AN349" i="1"/>
  <c r="AL349" i="1"/>
  <c r="AK349" i="1"/>
  <c r="AQ349" i="1" s="1"/>
  <c r="AJ349" i="1"/>
  <c r="AI349" i="1"/>
  <c r="AH349" i="1"/>
  <c r="AG349" i="1"/>
  <c r="AF349" i="1"/>
  <c r="AE349" i="1"/>
  <c r="AD349" i="1"/>
  <c r="AC349" i="1"/>
  <c r="AB349" i="1" s="1"/>
  <c r="AS348" i="1"/>
  <c r="AR348" i="1"/>
  <c r="AM348" i="1"/>
  <c r="AJ348" i="1"/>
  <c r="AL348" i="1" s="1"/>
  <c r="AQ348" i="1" s="1"/>
  <c r="AI348" i="1"/>
  <c r="AK348" i="1" s="1"/>
  <c r="AH348" i="1"/>
  <c r="AG348" i="1"/>
  <c r="AF348" i="1"/>
  <c r="AE348" i="1"/>
  <c r="AN348" i="1" s="1"/>
  <c r="AD348" i="1"/>
  <c r="AC348" i="1"/>
  <c r="AB348" i="1"/>
  <c r="AS347" i="1"/>
  <c r="AR347" i="1"/>
  <c r="AN347" i="1"/>
  <c r="AJ347" i="1"/>
  <c r="AL347" i="1" s="1"/>
  <c r="AI347" i="1"/>
  <c r="AH347" i="1"/>
  <c r="AG347" i="1"/>
  <c r="AF347" i="1"/>
  <c r="AE347" i="1"/>
  <c r="AM347" i="1" s="1"/>
  <c r="AD347" i="1"/>
  <c r="AK347" i="1" s="1"/>
  <c r="AQ347" i="1" s="1"/>
  <c r="E347" i="1" s="1"/>
  <c r="AC347" i="1"/>
  <c r="AB347" i="1"/>
  <c r="AS346" i="1"/>
  <c r="AR346" i="1"/>
  <c r="AN346" i="1"/>
  <c r="AL346" i="1"/>
  <c r="AJ346" i="1"/>
  <c r="AI346" i="1"/>
  <c r="AH346" i="1"/>
  <c r="AG346" i="1"/>
  <c r="AF346" i="1"/>
  <c r="AE346" i="1"/>
  <c r="AM346" i="1" s="1"/>
  <c r="AD346" i="1"/>
  <c r="AB346" i="1" s="1"/>
  <c r="AC346" i="1"/>
  <c r="AS345" i="1"/>
  <c r="AR345" i="1"/>
  <c r="AN345" i="1"/>
  <c r="AL345" i="1"/>
  <c r="AK345" i="1"/>
  <c r="AQ345" i="1" s="1"/>
  <c r="AJ345" i="1"/>
  <c r="AI345" i="1"/>
  <c r="AH345" i="1"/>
  <c r="AG345" i="1"/>
  <c r="AF345" i="1"/>
  <c r="AE345" i="1"/>
  <c r="AD345" i="1"/>
  <c r="AC345" i="1"/>
  <c r="AB345" i="1" s="1"/>
  <c r="AS344" i="1"/>
  <c r="AR344" i="1"/>
  <c r="AQ344" i="1"/>
  <c r="AM344" i="1"/>
  <c r="AJ344" i="1"/>
  <c r="AL344" i="1" s="1"/>
  <c r="AI344" i="1"/>
  <c r="AK344" i="1" s="1"/>
  <c r="AH344" i="1"/>
  <c r="AG344" i="1"/>
  <c r="AF344" i="1"/>
  <c r="AE344" i="1"/>
  <c r="AN344" i="1" s="1"/>
  <c r="AD344" i="1"/>
  <c r="AC344" i="1"/>
  <c r="AB344" i="1"/>
  <c r="AS343" i="1"/>
  <c r="AR343" i="1"/>
  <c r="AN343" i="1"/>
  <c r="AJ343" i="1"/>
  <c r="AL343" i="1" s="1"/>
  <c r="AI343" i="1"/>
  <c r="AH343" i="1"/>
  <c r="AG343" i="1"/>
  <c r="AF343" i="1"/>
  <c r="AE343" i="1"/>
  <c r="AM343" i="1" s="1"/>
  <c r="AD343" i="1"/>
  <c r="AK343" i="1" s="1"/>
  <c r="AQ343" i="1" s="1"/>
  <c r="E343" i="1" s="1"/>
  <c r="AC343" i="1"/>
  <c r="AB343" i="1"/>
  <c r="AS342" i="1"/>
  <c r="AR342" i="1"/>
  <c r="AN342" i="1"/>
  <c r="AL342" i="1"/>
  <c r="AJ342" i="1"/>
  <c r="AI342" i="1"/>
  <c r="AH342" i="1"/>
  <c r="AG342" i="1"/>
  <c r="AF342" i="1"/>
  <c r="AE342" i="1"/>
  <c r="AM342" i="1" s="1"/>
  <c r="AD342" i="1"/>
  <c r="AB342" i="1" s="1"/>
  <c r="AC342" i="1"/>
  <c r="AS341" i="1"/>
  <c r="AR341" i="1"/>
  <c r="AN341" i="1"/>
  <c r="AL341" i="1"/>
  <c r="AK341" i="1"/>
  <c r="AQ341" i="1" s="1"/>
  <c r="AJ341" i="1"/>
  <c r="AI341" i="1"/>
  <c r="AH341" i="1"/>
  <c r="AG341" i="1"/>
  <c r="AF341" i="1"/>
  <c r="AE341" i="1"/>
  <c r="AD341" i="1"/>
  <c r="AC341" i="1"/>
  <c r="AB341" i="1" s="1"/>
  <c r="AS340" i="1"/>
  <c r="AR340" i="1"/>
  <c r="AM340" i="1"/>
  <c r="AJ340" i="1"/>
  <c r="AL340" i="1" s="1"/>
  <c r="AQ340" i="1" s="1"/>
  <c r="AI340" i="1"/>
  <c r="AK340" i="1" s="1"/>
  <c r="AH340" i="1"/>
  <c r="AG340" i="1"/>
  <c r="AF340" i="1"/>
  <c r="AE340" i="1"/>
  <c r="AN340" i="1" s="1"/>
  <c r="AD340" i="1"/>
  <c r="AC340" i="1"/>
  <c r="AB340" i="1"/>
  <c r="AS339" i="1"/>
  <c r="AR339" i="1"/>
  <c r="AN339" i="1"/>
  <c r="AJ339" i="1"/>
  <c r="AL339" i="1" s="1"/>
  <c r="AI339" i="1"/>
  <c r="AK339" i="1" s="1"/>
  <c r="AQ339" i="1" s="1"/>
  <c r="E339" i="1" s="1"/>
  <c r="AH339" i="1"/>
  <c r="AG339" i="1"/>
  <c r="AF339" i="1"/>
  <c r="AE339" i="1"/>
  <c r="AM339" i="1" s="1"/>
  <c r="AD339" i="1"/>
  <c r="AC339" i="1"/>
  <c r="AB339" i="1"/>
  <c r="AS338" i="1"/>
  <c r="AR338" i="1"/>
  <c r="AN338" i="1"/>
  <c r="AL338" i="1"/>
  <c r="AJ338" i="1"/>
  <c r="AI338" i="1"/>
  <c r="AH338" i="1"/>
  <c r="AG338" i="1"/>
  <c r="AF338" i="1"/>
  <c r="AE338" i="1"/>
  <c r="AM338" i="1" s="1"/>
  <c r="AD338" i="1"/>
  <c r="AC338" i="1"/>
  <c r="AS337" i="1"/>
  <c r="AR337" i="1"/>
  <c r="AN337" i="1"/>
  <c r="AL337" i="1"/>
  <c r="AK337" i="1"/>
  <c r="AQ337" i="1" s="1"/>
  <c r="AJ337" i="1"/>
  <c r="AI337" i="1"/>
  <c r="AH337" i="1"/>
  <c r="AG337" i="1"/>
  <c r="AF337" i="1"/>
  <c r="AE337" i="1"/>
  <c r="AD337" i="1"/>
  <c r="AC337" i="1"/>
  <c r="AB337" i="1" s="1"/>
  <c r="AS336" i="1"/>
  <c r="AR336" i="1"/>
  <c r="AQ336" i="1"/>
  <c r="AM336" i="1"/>
  <c r="AJ336" i="1"/>
  <c r="AL336" i="1" s="1"/>
  <c r="AI336" i="1"/>
  <c r="AK336" i="1" s="1"/>
  <c r="AH336" i="1"/>
  <c r="AG336" i="1"/>
  <c r="AF336" i="1"/>
  <c r="AE336" i="1"/>
  <c r="AN336" i="1" s="1"/>
  <c r="AD336" i="1"/>
  <c r="AC336" i="1"/>
  <c r="AB336" i="1"/>
  <c r="AS335" i="1"/>
  <c r="AR335" i="1"/>
  <c r="AN335" i="1"/>
  <c r="AJ335" i="1"/>
  <c r="AL335" i="1" s="1"/>
  <c r="AI335" i="1"/>
  <c r="AK335" i="1" s="1"/>
  <c r="AQ335" i="1" s="1"/>
  <c r="AH335" i="1"/>
  <c r="AG335" i="1"/>
  <c r="AF335" i="1"/>
  <c r="AE335" i="1"/>
  <c r="AM335" i="1" s="1"/>
  <c r="AD335" i="1"/>
  <c r="AC335" i="1"/>
  <c r="AB335" i="1"/>
  <c r="AS334" i="1"/>
  <c r="AR334" i="1"/>
  <c r="AN334" i="1"/>
  <c r="AL334" i="1"/>
  <c r="AJ334" i="1"/>
  <c r="AI334" i="1"/>
  <c r="AH334" i="1"/>
  <c r="AG334" i="1"/>
  <c r="AF334" i="1"/>
  <c r="AE334" i="1"/>
  <c r="AM334" i="1" s="1"/>
  <c r="AD334" i="1"/>
  <c r="AC334" i="1"/>
  <c r="AS333" i="1"/>
  <c r="AR333" i="1"/>
  <c r="AN333" i="1"/>
  <c r="AL333" i="1"/>
  <c r="AK333" i="1"/>
  <c r="AQ333" i="1" s="1"/>
  <c r="AJ333" i="1"/>
  <c r="AI333" i="1"/>
  <c r="AH333" i="1"/>
  <c r="AG333" i="1"/>
  <c r="AF333" i="1"/>
  <c r="AE333" i="1"/>
  <c r="AD333" i="1"/>
  <c r="AC333" i="1"/>
  <c r="AB333" i="1" s="1"/>
  <c r="AS332" i="1"/>
  <c r="AR332" i="1"/>
  <c r="AM332" i="1"/>
  <c r="AJ332" i="1"/>
  <c r="AL332" i="1" s="1"/>
  <c r="AQ332" i="1" s="1"/>
  <c r="AI332" i="1"/>
  <c r="AK332" i="1" s="1"/>
  <c r="AH332" i="1"/>
  <c r="AG332" i="1"/>
  <c r="AF332" i="1"/>
  <c r="AE332" i="1"/>
  <c r="AN332" i="1" s="1"/>
  <c r="AD332" i="1"/>
  <c r="AC332" i="1"/>
  <c r="AB332" i="1"/>
  <c r="AS331" i="1"/>
  <c r="AR331" i="1"/>
  <c r="AN331" i="1"/>
  <c r="AJ331" i="1"/>
  <c r="AL331" i="1" s="1"/>
  <c r="AI331" i="1"/>
  <c r="AK331" i="1" s="1"/>
  <c r="AQ331" i="1" s="1"/>
  <c r="E331" i="1" s="1"/>
  <c r="AH331" i="1"/>
  <c r="AG331" i="1"/>
  <c r="AF331" i="1"/>
  <c r="AE331" i="1"/>
  <c r="AM331" i="1" s="1"/>
  <c r="AD331" i="1"/>
  <c r="AC331" i="1"/>
  <c r="AB331" i="1"/>
  <c r="AS330" i="1"/>
  <c r="AR330" i="1"/>
  <c r="AN330" i="1"/>
  <c r="AL330" i="1"/>
  <c r="AJ330" i="1"/>
  <c r="AI330" i="1"/>
  <c r="AH330" i="1"/>
  <c r="AG330" i="1"/>
  <c r="AF330" i="1"/>
  <c r="AE330" i="1"/>
  <c r="AM330" i="1" s="1"/>
  <c r="AD330" i="1"/>
  <c r="AC330" i="1"/>
  <c r="AS329" i="1"/>
  <c r="AR329" i="1"/>
  <c r="AN329" i="1"/>
  <c r="AL329" i="1"/>
  <c r="AK329" i="1"/>
  <c r="AQ329" i="1" s="1"/>
  <c r="AJ329" i="1"/>
  <c r="AI329" i="1"/>
  <c r="AH329" i="1"/>
  <c r="AG329" i="1"/>
  <c r="AF329" i="1"/>
  <c r="AE329" i="1"/>
  <c r="AD329" i="1"/>
  <c r="AC329" i="1"/>
  <c r="AB329" i="1" s="1"/>
  <c r="AS328" i="1"/>
  <c r="AR328" i="1"/>
  <c r="AQ328" i="1"/>
  <c r="AM328" i="1"/>
  <c r="AJ328" i="1"/>
  <c r="AL328" i="1" s="1"/>
  <c r="AI328" i="1"/>
  <c r="AK328" i="1" s="1"/>
  <c r="AH328" i="1"/>
  <c r="AG328" i="1"/>
  <c r="AF328" i="1"/>
  <c r="AE328" i="1"/>
  <c r="AN328" i="1" s="1"/>
  <c r="AD328" i="1"/>
  <c r="AC328" i="1"/>
  <c r="AB328" i="1"/>
  <c r="AS327" i="1"/>
  <c r="AR327" i="1"/>
  <c r="AN327" i="1"/>
  <c r="AJ327" i="1"/>
  <c r="AL327" i="1" s="1"/>
  <c r="AI327" i="1"/>
  <c r="AK327" i="1" s="1"/>
  <c r="AQ327" i="1" s="1"/>
  <c r="AH327" i="1"/>
  <c r="AG327" i="1"/>
  <c r="AF327" i="1"/>
  <c r="AE327" i="1"/>
  <c r="AM327" i="1" s="1"/>
  <c r="AD327" i="1"/>
  <c r="AC327" i="1"/>
  <c r="AB327" i="1"/>
  <c r="AS326" i="1"/>
  <c r="AR326" i="1"/>
  <c r="AN326" i="1"/>
  <c r="AL326" i="1"/>
  <c r="AJ326" i="1"/>
  <c r="AI326" i="1"/>
  <c r="AK326" i="1" s="1"/>
  <c r="AQ326" i="1" s="1"/>
  <c r="AO326" i="1" s="1"/>
  <c r="AH326" i="1"/>
  <c r="AG326" i="1"/>
  <c r="AF326" i="1"/>
  <c r="AE326" i="1"/>
  <c r="AM326" i="1" s="1"/>
  <c r="AD326" i="1"/>
  <c r="AC326" i="1"/>
  <c r="AS325" i="1"/>
  <c r="AR325" i="1"/>
  <c r="AN325" i="1"/>
  <c r="AL325" i="1"/>
  <c r="AK325" i="1"/>
  <c r="AQ325" i="1" s="1"/>
  <c r="AJ325" i="1"/>
  <c r="AI325" i="1"/>
  <c r="AH325" i="1"/>
  <c r="AG325" i="1"/>
  <c r="AF325" i="1"/>
  <c r="AE325" i="1"/>
  <c r="AD325" i="1"/>
  <c r="AC325" i="1"/>
  <c r="AB325" i="1" s="1"/>
  <c r="AS324" i="1"/>
  <c r="AR324" i="1"/>
  <c r="AM324" i="1"/>
  <c r="AJ324" i="1"/>
  <c r="AL324" i="1" s="1"/>
  <c r="AQ324" i="1" s="1"/>
  <c r="AI324" i="1"/>
  <c r="AK324" i="1" s="1"/>
  <c r="AH324" i="1"/>
  <c r="AG324" i="1"/>
  <c r="AF324" i="1"/>
  <c r="AE324" i="1"/>
  <c r="AN324" i="1" s="1"/>
  <c r="AD324" i="1"/>
  <c r="AC324" i="1"/>
  <c r="AB324" i="1"/>
  <c r="AS323" i="1"/>
  <c r="AR323" i="1"/>
  <c r="AN323" i="1"/>
  <c r="AJ323" i="1"/>
  <c r="AL323" i="1" s="1"/>
  <c r="AI323" i="1"/>
  <c r="AK323" i="1" s="1"/>
  <c r="AQ323" i="1" s="1"/>
  <c r="AO323" i="1" s="1"/>
  <c r="AH323" i="1"/>
  <c r="AG323" i="1"/>
  <c r="AF323" i="1"/>
  <c r="AE323" i="1"/>
  <c r="AM323" i="1" s="1"/>
  <c r="AD323" i="1"/>
  <c r="AC323" i="1"/>
  <c r="AB323" i="1"/>
  <c r="E323" i="1"/>
  <c r="AS322" i="1"/>
  <c r="AR322" i="1"/>
  <c r="AN322" i="1"/>
  <c r="AL322" i="1"/>
  <c r="AJ322" i="1"/>
  <c r="AI322" i="1"/>
  <c r="AH322" i="1"/>
  <c r="AG322" i="1"/>
  <c r="AF322" i="1"/>
  <c r="AE322" i="1"/>
  <c r="AM322" i="1" s="1"/>
  <c r="AD322" i="1"/>
  <c r="AK322" i="1" s="1"/>
  <c r="AC322" i="1"/>
  <c r="AS321" i="1"/>
  <c r="AR321" i="1"/>
  <c r="AN321" i="1"/>
  <c r="AL321" i="1"/>
  <c r="AK321" i="1"/>
  <c r="AQ321" i="1" s="1"/>
  <c r="AJ321" i="1"/>
  <c r="AI321" i="1"/>
  <c r="AH321" i="1"/>
  <c r="AG321" i="1"/>
  <c r="AF321" i="1"/>
  <c r="AE321" i="1"/>
  <c r="AM321" i="1" s="1"/>
  <c r="AD321" i="1"/>
  <c r="AC321" i="1"/>
  <c r="AB321" i="1" s="1"/>
  <c r="AS320" i="1"/>
  <c r="AR320" i="1"/>
  <c r="AM320" i="1"/>
  <c r="AJ320" i="1"/>
  <c r="AL320" i="1" s="1"/>
  <c r="AQ320" i="1" s="1"/>
  <c r="AI320" i="1"/>
  <c r="AK320" i="1" s="1"/>
  <c r="AH320" i="1"/>
  <c r="AG320" i="1"/>
  <c r="AF320" i="1"/>
  <c r="AE320" i="1"/>
  <c r="AN320" i="1" s="1"/>
  <c r="AD320" i="1"/>
  <c r="AC320" i="1"/>
  <c r="AB320" i="1"/>
  <c r="AS319" i="1"/>
  <c r="AR319" i="1"/>
  <c r="AN319" i="1"/>
  <c r="AJ319" i="1"/>
  <c r="AL319" i="1" s="1"/>
  <c r="AI319" i="1"/>
  <c r="AK319" i="1" s="1"/>
  <c r="AQ319" i="1" s="1"/>
  <c r="AO319" i="1" s="1"/>
  <c r="AH319" i="1"/>
  <c r="AG319" i="1"/>
  <c r="AF319" i="1"/>
  <c r="AE319" i="1"/>
  <c r="AM319" i="1" s="1"/>
  <c r="AD319" i="1"/>
  <c r="AC319" i="1"/>
  <c r="AB319" i="1"/>
  <c r="E319" i="1"/>
  <c r="AS318" i="1"/>
  <c r="AR318" i="1"/>
  <c r="AN318" i="1"/>
  <c r="AL318" i="1"/>
  <c r="AK318" i="1"/>
  <c r="AJ318" i="1"/>
  <c r="AI318" i="1"/>
  <c r="AH318" i="1"/>
  <c r="AG318" i="1"/>
  <c r="AF318" i="1"/>
  <c r="AE318" i="1"/>
  <c r="AM318" i="1" s="1"/>
  <c r="AD318" i="1"/>
  <c r="AC318" i="1"/>
  <c r="AS317" i="1"/>
  <c r="AR317" i="1"/>
  <c r="AN317" i="1"/>
  <c r="AL317" i="1"/>
  <c r="AK317" i="1"/>
  <c r="AQ317" i="1" s="1"/>
  <c r="AJ317" i="1"/>
  <c r="AI317" i="1"/>
  <c r="AH317" i="1"/>
  <c r="AG317" i="1"/>
  <c r="AF317" i="1"/>
  <c r="AE317" i="1"/>
  <c r="AM317" i="1" s="1"/>
  <c r="AD317" i="1"/>
  <c r="AC317" i="1"/>
  <c r="AB317" i="1" s="1"/>
  <c r="AS316" i="1"/>
  <c r="AR316" i="1"/>
  <c r="AM316" i="1"/>
  <c r="AJ316" i="1"/>
  <c r="AL316" i="1" s="1"/>
  <c r="AQ316" i="1" s="1"/>
  <c r="AI316" i="1"/>
  <c r="AK316" i="1" s="1"/>
  <c r="AH316" i="1"/>
  <c r="AG316" i="1"/>
  <c r="AF316" i="1"/>
  <c r="AE316" i="1"/>
  <c r="AN316" i="1" s="1"/>
  <c r="AD316" i="1"/>
  <c r="AC316" i="1"/>
  <c r="AB316" i="1"/>
  <c r="AS315" i="1"/>
  <c r="AR315" i="1"/>
  <c r="AN315" i="1"/>
  <c r="AJ315" i="1"/>
  <c r="AL315" i="1" s="1"/>
  <c r="AI315" i="1"/>
  <c r="AK315" i="1" s="1"/>
  <c r="AQ315" i="1" s="1"/>
  <c r="AO315" i="1" s="1"/>
  <c r="AH315" i="1"/>
  <c r="AG315" i="1"/>
  <c r="AF315" i="1"/>
  <c r="AE315" i="1"/>
  <c r="AM315" i="1" s="1"/>
  <c r="AD315" i="1"/>
  <c r="AC315" i="1"/>
  <c r="AB315" i="1"/>
  <c r="E315" i="1"/>
  <c r="AS314" i="1"/>
  <c r="AR314" i="1"/>
  <c r="AN314" i="1"/>
  <c r="AL314" i="1"/>
  <c r="AJ314" i="1"/>
  <c r="AI314" i="1"/>
  <c r="AH314" i="1"/>
  <c r="AG314" i="1"/>
  <c r="AF314" i="1"/>
  <c r="AE314" i="1"/>
  <c r="AM314" i="1" s="1"/>
  <c r="AD314" i="1"/>
  <c r="AK314" i="1" s="1"/>
  <c r="AQ314" i="1" s="1"/>
  <c r="AC314" i="1"/>
  <c r="AS313" i="1"/>
  <c r="AR313" i="1"/>
  <c r="AN313" i="1"/>
  <c r="AL313" i="1"/>
  <c r="AK313" i="1"/>
  <c r="AQ313" i="1" s="1"/>
  <c r="AJ313" i="1"/>
  <c r="AI313" i="1"/>
  <c r="AH313" i="1"/>
  <c r="AG313" i="1"/>
  <c r="AF313" i="1"/>
  <c r="AE313" i="1"/>
  <c r="AM313" i="1" s="1"/>
  <c r="AD313" i="1"/>
  <c r="AC313" i="1"/>
  <c r="AB313" i="1" s="1"/>
  <c r="AR312" i="1"/>
  <c r="AN312" i="1"/>
  <c r="AL312" i="1"/>
  <c r="AJ312" i="1"/>
  <c r="AI312" i="1"/>
  <c r="AK312" i="1" s="1"/>
  <c r="AH312" i="1"/>
  <c r="AG312" i="1"/>
  <c r="AF312" i="1"/>
  <c r="AE312" i="1"/>
  <c r="AD312" i="1"/>
  <c r="AC312" i="1"/>
  <c r="AB312" i="1" s="1"/>
  <c r="AR311" i="1"/>
  <c r="AM311" i="1"/>
  <c r="AJ311" i="1"/>
  <c r="AL311" i="1" s="1"/>
  <c r="AQ311" i="1" s="1"/>
  <c r="AI311" i="1"/>
  <c r="AK311" i="1" s="1"/>
  <c r="AH311" i="1"/>
  <c r="AG311" i="1"/>
  <c r="AF311" i="1"/>
  <c r="AE311" i="1"/>
  <c r="AN311" i="1" s="1"/>
  <c r="AD311" i="1"/>
  <c r="AC311" i="1"/>
  <c r="AB311" i="1"/>
  <c r="AR310" i="1"/>
  <c r="AN310" i="1"/>
  <c r="AJ310" i="1"/>
  <c r="AL310" i="1" s="1"/>
  <c r="AI310" i="1"/>
  <c r="AK310" i="1" s="1"/>
  <c r="AQ310" i="1" s="1"/>
  <c r="AH310" i="1"/>
  <c r="AG310" i="1"/>
  <c r="AF310" i="1"/>
  <c r="AE310" i="1"/>
  <c r="AD310" i="1"/>
  <c r="AC310" i="1"/>
  <c r="AB310" i="1" s="1"/>
  <c r="AR309" i="1"/>
  <c r="AJ309" i="1"/>
  <c r="AL309" i="1" s="1"/>
  <c r="AI309" i="1"/>
  <c r="AK309" i="1" s="1"/>
  <c r="AH309" i="1"/>
  <c r="AG309" i="1"/>
  <c r="AF309" i="1"/>
  <c r="AE309" i="1"/>
  <c r="AN309" i="1" s="1"/>
  <c r="AD309" i="1"/>
  <c r="AC309" i="1"/>
  <c r="AB309" i="1"/>
  <c r="AR308" i="1"/>
  <c r="AK308" i="1"/>
  <c r="AQ308" i="1" s="1"/>
  <c r="AJ308" i="1"/>
  <c r="AL308" i="1" s="1"/>
  <c r="AI308" i="1"/>
  <c r="AH308" i="1"/>
  <c r="AG308" i="1"/>
  <c r="AF308" i="1"/>
  <c r="AE308" i="1"/>
  <c r="AN308" i="1" s="1"/>
  <c r="AD308" i="1"/>
  <c r="AC308" i="1"/>
  <c r="AB308" i="1"/>
  <c r="AR307" i="1"/>
  <c r="AL307" i="1"/>
  <c r="AJ307" i="1"/>
  <c r="AI307" i="1"/>
  <c r="AH307" i="1"/>
  <c r="AG307" i="1"/>
  <c r="AF307" i="1"/>
  <c r="AE307" i="1"/>
  <c r="AN307" i="1" s="1"/>
  <c r="AD307" i="1"/>
  <c r="AK307" i="1" s="1"/>
  <c r="AQ307" i="1" s="1"/>
  <c r="AC307" i="1"/>
  <c r="AR306" i="1"/>
  <c r="AM306" i="1"/>
  <c r="AL306" i="1"/>
  <c r="AJ306" i="1"/>
  <c r="AI306" i="1"/>
  <c r="AH306" i="1"/>
  <c r="AG306" i="1"/>
  <c r="AF306" i="1"/>
  <c r="AE306" i="1"/>
  <c r="AN306" i="1" s="1"/>
  <c r="AD306" i="1"/>
  <c r="AK306" i="1" s="1"/>
  <c r="AC306" i="1"/>
  <c r="AR305" i="1"/>
  <c r="AL305" i="1"/>
  <c r="AK305" i="1"/>
  <c r="AJ305" i="1"/>
  <c r="AI305" i="1"/>
  <c r="AH305" i="1"/>
  <c r="AG305" i="1"/>
  <c r="AF305" i="1"/>
  <c r="AE305" i="1"/>
  <c r="AN305" i="1" s="1"/>
  <c r="AQ305" i="1" s="1"/>
  <c r="AD305" i="1"/>
  <c r="AC305" i="1"/>
  <c r="AB305" i="1" s="1"/>
  <c r="AR304" i="1"/>
  <c r="AQ304" i="1"/>
  <c r="AN304" i="1"/>
  <c r="AL304" i="1"/>
  <c r="AJ304" i="1"/>
  <c r="AI304" i="1"/>
  <c r="AK304" i="1" s="1"/>
  <c r="AH304" i="1"/>
  <c r="AG304" i="1"/>
  <c r="AF304" i="1"/>
  <c r="AE304" i="1"/>
  <c r="AD304" i="1"/>
  <c r="AB304" i="1" s="1"/>
  <c r="AC304" i="1"/>
  <c r="AR303" i="1"/>
  <c r="AM303" i="1"/>
  <c r="AJ303" i="1"/>
  <c r="AL303" i="1" s="1"/>
  <c r="AI303" i="1"/>
  <c r="AK303" i="1" s="1"/>
  <c r="AQ303" i="1" s="1"/>
  <c r="AH303" i="1"/>
  <c r="AG303" i="1"/>
  <c r="AF303" i="1"/>
  <c r="AE303" i="1"/>
  <c r="AN303" i="1" s="1"/>
  <c r="AD303" i="1"/>
  <c r="AC303" i="1"/>
  <c r="AB303" i="1"/>
  <c r="AR302" i="1"/>
  <c r="AN302" i="1"/>
  <c r="AJ302" i="1"/>
  <c r="AL302" i="1" s="1"/>
  <c r="AI302" i="1"/>
  <c r="AK302" i="1" s="1"/>
  <c r="AH302" i="1"/>
  <c r="AG302" i="1"/>
  <c r="AF302" i="1"/>
  <c r="AE302" i="1"/>
  <c r="AM302" i="1" s="1"/>
  <c r="AD302" i="1"/>
  <c r="AC302" i="1"/>
  <c r="AB302" i="1"/>
  <c r="AR301" i="1"/>
  <c r="AL301" i="1"/>
  <c r="AJ301" i="1"/>
  <c r="AI301" i="1"/>
  <c r="AK301" i="1" s="1"/>
  <c r="AQ301" i="1" s="1"/>
  <c r="AO301" i="1" s="1"/>
  <c r="AH301" i="1"/>
  <c r="AG301" i="1"/>
  <c r="AF301" i="1"/>
  <c r="AE301" i="1"/>
  <c r="AN301" i="1" s="1"/>
  <c r="AD301" i="1"/>
  <c r="AC301" i="1"/>
  <c r="AB301" i="1" s="1"/>
  <c r="E301" i="1"/>
  <c r="AR300" i="1"/>
  <c r="AL300" i="1"/>
  <c r="AK300" i="1"/>
  <c r="AQ300" i="1" s="1"/>
  <c r="AJ300" i="1"/>
  <c r="AI300" i="1"/>
  <c r="AH300" i="1"/>
  <c r="AG300" i="1"/>
  <c r="AF300" i="1"/>
  <c r="AE300" i="1"/>
  <c r="AN300" i="1" s="1"/>
  <c r="AD300" i="1"/>
  <c r="AC300" i="1"/>
  <c r="AB300" i="1" s="1"/>
  <c r="AR299" i="1"/>
  <c r="AN299" i="1"/>
  <c r="AK299" i="1"/>
  <c r="AJ299" i="1"/>
  <c r="AL299" i="1" s="1"/>
  <c r="AI299" i="1"/>
  <c r="AH299" i="1"/>
  <c r="AG299" i="1"/>
  <c r="AF299" i="1"/>
  <c r="AE299" i="1"/>
  <c r="AM299" i="1" s="1"/>
  <c r="AD299" i="1"/>
  <c r="AC299" i="1"/>
  <c r="AB299" i="1"/>
  <c r="AR298" i="1"/>
  <c r="AN298" i="1"/>
  <c r="AK298" i="1"/>
  <c r="AJ298" i="1"/>
  <c r="AL298" i="1" s="1"/>
  <c r="AI298" i="1"/>
  <c r="AH298" i="1"/>
  <c r="AG298" i="1"/>
  <c r="AF298" i="1"/>
  <c r="AE298" i="1"/>
  <c r="AM298" i="1" s="1"/>
  <c r="AD298" i="1"/>
  <c r="AC298" i="1"/>
  <c r="AB298" i="1"/>
  <c r="AR297" i="1"/>
  <c r="AO297" i="1"/>
  <c r="AN297" i="1"/>
  <c r="AL297" i="1"/>
  <c r="AK297" i="1"/>
  <c r="AQ297" i="1" s="1"/>
  <c r="E297" i="1" s="1"/>
  <c r="AJ297" i="1"/>
  <c r="AI297" i="1"/>
  <c r="AH297" i="1"/>
  <c r="AG297" i="1"/>
  <c r="AF297" i="1"/>
  <c r="AE297" i="1"/>
  <c r="AM297" i="1" s="1"/>
  <c r="AD297" i="1"/>
  <c r="AC297" i="1"/>
  <c r="AB297" i="1" s="1"/>
  <c r="AR296" i="1"/>
  <c r="AN296" i="1"/>
  <c r="AL296" i="1"/>
  <c r="AJ296" i="1"/>
  <c r="AI296" i="1"/>
  <c r="AH296" i="1"/>
  <c r="AG296" i="1"/>
  <c r="AF296" i="1"/>
  <c r="AE296" i="1"/>
  <c r="AM296" i="1" s="1"/>
  <c r="AD296" i="1"/>
  <c r="AC296" i="1"/>
  <c r="AR295" i="1"/>
  <c r="AM295" i="1"/>
  <c r="AJ295" i="1"/>
  <c r="AL295" i="1" s="1"/>
  <c r="AI295" i="1"/>
  <c r="AK295" i="1" s="1"/>
  <c r="AH295" i="1"/>
  <c r="AG295" i="1"/>
  <c r="AF295" i="1"/>
  <c r="AE295" i="1"/>
  <c r="AN295" i="1" s="1"/>
  <c r="AD295" i="1"/>
  <c r="AC295" i="1"/>
  <c r="AB295" i="1"/>
  <c r="AR294" i="1"/>
  <c r="AN294" i="1"/>
  <c r="AL294" i="1"/>
  <c r="AJ294" i="1"/>
  <c r="AI294" i="1"/>
  <c r="AH294" i="1"/>
  <c r="AG294" i="1"/>
  <c r="AF294" i="1"/>
  <c r="AE294" i="1"/>
  <c r="AM294" i="1" s="1"/>
  <c r="AD294" i="1"/>
  <c r="AK294" i="1" s="1"/>
  <c r="AQ294" i="1" s="1"/>
  <c r="AC294" i="1"/>
  <c r="AR293" i="1"/>
  <c r="AM293" i="1"/>
  <c r="AL293" i="1"/>
  <c r="AJ293" i="1"/>
  <c r="AI293" i="1"/>
  <c r="AK293" i="1" s="1"/>
  <c r="AH293" i="1"/>
  <c r="AG293" i="1"/>
  <c r="AF293" i="1"/>
  <c r="AE293" i="1"/>
  <c r="AN293" i="1" s="1"/>
  <c r="AD293" i="1"/>
  <c r="AC293" i="1"/>
  <c r="AB293" i="1" s="1"/>
  <c r="AR292" i="1"/>
  <c r="AN292" i="1"/>
  <c r="AJ292" i="1"/>
  <c r="AL292" i="1" s="1"/>
  <c r="AI292" i="1"/>
  <c r="AK292" i="1" s="1"/>
  <c r="AH292" i="1"/>
  <c r="AG292" i="1"/>
  <c r="AF292" i="1"/>
  <c r="AE292" i="1"/>
  <c r="AD292" i="1"/>
  <c r="AC292" i="1"/>
  <c r="AB292" i="1"/>
  <c r="AR291" i="1"/>
  <c r="AN291" i="1"/>
  <c r="AK291" i="1"/>
  <c r="AQ291" i="1" s="1"/>
  <c r="E291" i="1" s="1"/>
  <c r="AJ291" i="1"/>
  <c r="AL291" i="1" s="1"/>
  <c r="AI291" i="1"/>
  <c r="AH291" i="1"/>
  <c r="AG291" i="1"/>
  <c r="AF291" i="1"/>
  <c r="AE291" i="1"/>
  <c r="AM291" i="1" s="1"/>
  <c r="AD291" i="1"/>
  <c r="AC291" i="1"/>
  <c r="AB291" i="1"/>
  <c r="AR290" i="1"/>
  <c r="AN290" i="1"/>
  <c r="AL290" i="1"/>
  <c r="AJ290" i="1"/>
  <c r="AI290" i="1"/>
  <c r="AH290" i="1"/>
  <c r="AG290" i="1"/>
  <c r="AF290" i="1"/>
  <c r="AE290" i="1"/>
  <c r="AM290" i="1" s="1"/>
  <c r="AD290" i="1"/>
  <c r="AK290" i="1" s="1"/>
  <c r="AQ290" i="1" s="1"/>
  <c r="AC290" i="1"/>
  <c r="AB290" i="1" s="1"/>
  <c r="AR289" i="1"/>
  <c r="AL289" i="1"/>
  <c r="AJ289" i="1"/>
  <c r="AI289" i="1"/>
  <c r="AK289" i="1" s="1"/>
  <c r="AQ289" i="1" s="1"/>
  <c r="AO289" i="1" s="1"/>
  <c r="AH289" i="1"/>
  <c r="AG289" i="1"/>
  <c r="AF289" i="1"/>
  <c r="AE289" i="1"/>
  <c r="AN289" i="1" s="1"/>
  <c r="AD289" i="1"/>
  <c r="AC289" i="1"/>
  <c r="AB289" i="1" s="1"/>
  <c r="E289" i="1"/>
  <c r="AR288" i="1"/>
  <c r="AJ288" i="1"/>
  <c r="AL288" i="1" s="1"/>
  <c r="AI288" i="1"/>
  <c r="AK288" i="1" s="1"/>
  <c r="AH288" i="1"/>
  <c r="AG288" i="1"/>
  <c r="AF288" i="1"/>
  <c r="AE288" i="1"/>
  <c r="AN288" i="1" s="1"/>
  <c r="AD288" i="1"/>
  <c r="AC288" i="1"/>
  <c r="AB288" i="1"/>
  <c r="AR287" i="1"/>
  <c r="AN287" i="1"/>
  <c r="AK287" i="1"/>
  <c r="AQ287" i="1" s="1"/>
  <c r="AJ287" i="1"/>
  <c r="AL287" i="1" s="1"/>
  <c r="AI287" i="1"/>
  <c r="AH287" i="1"/>
  <c r="AG287" i="1"/>
  <c r="AF287" i="1"/>
  <c r="AE287" i="1"/>
  <c r="AM287" i="1" s="1"/>
  <c r="AD287" i="1"/>
  <c r="AC287" i="1"/>
  <c r="AB287" i="1" s="1"/>
  <c r="AR286" i="1"/>
  <c r="AN286" i="1"/>
  <c r="AL286" i="1"/>
  <c r="AJ286" i="1"/>
  <c r="AI286" i="1"/>
  <c r="AH286" i="1"/>
  <c r="AG286" i="1"/>
  <c r="AF286" i="1"/>
  <c r="AE286" i="1"/>
  <c r="AM286" i="1" s="1"/>
  <c r="AD286" i="1"/>
  <c r="AK286" i="1" s="1"/>
  <c r="AC286" i="1"/>
  <c r="AB286" i="1" s="1"/>
  <c r="AR285" i="1"/>
  <c r="AL285" i="1"/>
  <c r="AJ285" i="1"/>
  <c r="AI285" i="1"/>
  <c r="AK285" i="1" s="1"/>
  <c r="AH285" i="1"/>
  <c r="AG285" i="1"/>
  <c r="AF285" i="1"/>
  <c r="AE285" i="1"/>
  <c r="AN285" i="1" s="1"/>
  <c r="AD285" i="1"/>
  <c r="AC285" i="1"/>
  <c r="AB285" i="1" s="1"/>
  <c r="AR284" i="1"/>
  <c r="AN284" i="1"/>
  <c r="AJ284" i="1"/>
  <c r="AL284" i="1" s="1"/>
  <c r="AI284" i="1"/>
  <c r="AK284" i="1" s="1"/>
  <c r="AH284" i="1"/>
  <c r="AG284" i="1"/>
  <c r="AF284" i="1"/>
  <c r="AE284" i="1"/>
  <c r="AD284" i="1"/>
  <c r="AC284" i="1"/>
  <c r="AB284" i="1"/>
  <c r="AR283" i="1"/>
  <c r="AO283" i="1"/>
  <c r="AN283" i="1"/>
  <c r="AK283" i="1"/>
  <c r="AQ283" i="1" s="1"/>
  <c r="E283" i="1" s="1"/>
  <c r="AJ283" i="1"/>
  <c r="AL283" i="1" s="1"/>
  <c r="AI283" i="1"/>
  <c r="AH283" i="1"/>
  <c r="AG283" i="1"/>
  <c r="AF283" i="1"/>
  <c r="AE283" i="1"/>
  <c r="AM283" i="1" s="1"/>
  <c r="AD283" i="1"/>
  <c r="AC283" i="1"/>
  <c r="AB283" i="1"/>
  <c r="AR282" i="1"/>
  <c r="AL282" i="1"/>
  <c r="AJ282" i="1"/>
  <c r="AI282" i="1"/>
  <c r="AH282" i="1"/>
  <c r="AG282" i="1"/>
  <c r="AF282" i="1"/>
  <c r="AE282" i="1"/>
  <c r="AN282" i="1" s="1"/>
  <c r="AD282" i="1"/>
  <c r="AK282" i="1" s="1"/>
  <c r="AQ282" i="1" s="1"/>
  <c r="AC282" i="1"/>
  <c r="AB282" i="1" s="1"/>
  <c r="AR281" i="1"/>
  <c r="AL281" i="1"/>
  <c r="AJ281" i="1"/>
  <c r="AI281" i="1"/>
  <c r="AK281" i="1" s="1"/>
  <c r="AQ281" i="1" s="1"/>
  <c r="AO281" i="1" s="1"/>
  <c r="AH281" i="1"/>
  <c r="AG281" i="1"/>
  <c r="AF281" i="1"/>
  <c r="AE281" i="1"/>
  <c r="AN281" i="1" s="1"/>
  <c r="AD281" i="1"/>
  <c r="AB281" i="1" s="1"/>
  <c r="AC281" i="1"/>
  <c r="AR280" i="1"/>
  <c r="AJ280" i="1"/>
  <c r="AL280" i="1" s="1"/>
  <c r="AI280" i="1"/>
  <c r="AK280" i="1" s="1"/>
  <c r="AQ280" i="1" s="1"/>
  <c r="AH280" i="1"/>
  <c r="AG280" i="1"/>
  <c r="AF280" i="1"/>
  <c r="AE280" i="1"/>
  <c r="AN280" i="1" s="1"/>
  <c r="AD280" i="1"/>
  <c r="AC280" i="1"/>
  <c r="AB280" i="1"/>
  <c r="AR279" i="1"/>
  <c r="AN279" i="1"/>
  <c r="AK279" i="1"/>
  <c r="AJ279" i="1"/>
  <c r="AL279" i="1" s="1"/>
  <c r="AI279" i="1"/>
  <c r="AH279" i="1"/>
  <c r="AG279" i="1"/>
  <c r="AF279" i="1"/>
  <c r="AE279" i="1"/>
  <c r="AM279" i="1" s="1"/>
  <c r="AD279" i="1"/>
  <c r="AC279" i="1"/>
  <c r="AB279" i="1" s="1"/>
  <c r="AR278" i="1"/>
  <c r="AL278" i="1"/>
  <c r="AJ278" i="1"/>
  <c r="AI278" i="1"/>
  <c r="AH278" i="1"/>
  <c r="AG278" i="1"/>
  <c r="AF278" i="1"/>
  <c r="AE278" i="1"/>
  <c r="AN278" i="1" s="1"/>
  <c r="AD278" i="1"/>
  <c r="AK278" i="1" s="1"/>
  <c r="AC278" i="1"/>
  <c r="AB278" i="1" s="1"/>
  <c r="AR277" i="1"/>
  <c r="AM277" i="1"/>
  <c r="AL277" i="1"/>
  <c r="AJ277" i="1"/>
  <c r="AI277" i="1"/>
  <c r="AK277" i="1" s="1"/>
  <c r="AH277" i="1"/>
  <c r="AG277" i="1"/>
  <c r="AF277" i="1"/>
  <c r="AE277" i="1"/>
  <c r="AN277" i="1" s="1"/>
  <c r="AD277" i="1"/>
  <c r="AB277" i="1" s="1"/>
  <c r="AC277" i="1"/>
  <c r="AR276" i="1"/>
  <c r="AN276" i="1"/>
  <c r="AJ276" i="1"/>
  <c r="AL276" i="1" s="1"/>
  <c r="AI276" i="1"/>
  <c r="AK276" i="1" s="1"/>
  <c r="AH276" i="1"/>
  <c r="AG276" i="1"/>
  <c r="AF276" i="1"/>
  <c r="AE276" i="1"/>
  <c r="AD276" i="1"/>
  <c r="AC276" i="1"/>
  <c r="AB276" i="1"/>
  <c r="AR275" i="1"/>
  <c r="AO275" i="1"/>
  <c r="AN275" i="1"/>
  <c r="AK275" i="1"/>
  <c r="AQ275" i="1" s="1"/>
  <c r="E275" i="1" s="1"/>
  <c r="AJ275" i="1"/>
  <c r="AL275" i="1" s="1"/>
  <c r="AI275" i="1"/>
  <c r="AH275" i="1"/>
  <c r="AG275" i="1"/>
  <c r="AF275" i="1"/>
  <c r="AE275" i="1"/>
  <c r="AM275" i="1" s="1"/>
  <c r="AD275" i="1"/>
  <c r="AC275" i="1"/>
  <c r="AB275" i="1"/>
  <c r="AR274" i="1"/>
  <c r="AL274" i="1"/>
  <c r="AJ274" i="1"/>
  <c r="AI274" i="1"/>
  <c r="AH274" i="1"/>
  <c r="AG274" i="1"/>
  <c r="AF274" i="1"/>
  <c r="AE274" i="1"/>
  <c r="AN274" i="1" s="1"/>
  <c r="AD274" i="1"/>
  <c r="AK274" i="1" s="1"/>
  <c r="AQ274" i="1" s="1"/>
  <c r="AC274" i="1"/>
  <c r="AB274" i="1" s="1"/>
  <c r="AR273" i="1"/>
  <c r="AL273" i="1"/>
  <c r="AJ273" i="1"/>
  <c r="AI273" i="1"/>
  <c r="AK273" i="1" s="1"/>
  <c r="AQ273" i="1" s="1"/>
  <c r="AO273" i="1" s="1"/>
  <c r="AH273" i="1"/>
  <c r="AG273" i="1"/>
  <c r="AF273" i="1"/>
  <c r="AE273" i="1"/>
  <c r="AN273" i="1" s="1"/>
  <c r="AD273" i="1"/>
  <c r="AB273" i="1" s="1"/>
  <c r="AC273" i="1"/>
  <c r="AR272" i="1"/>
  <c r="AJ272" i="1"/>
  <c r="AL272" i="1" s="1"/>
  <c r="AI272" i="1"/>
  <c r="AK272" i="1" s="1"/>
  <c r="AQ272" i="1" s="1"/>
  <c r="AH272" i="1"/>
  <c r="AG272" i="1"/>
  <c r="AF272" i="1"/>
  <c r="AE272" i="1"/>
  <c r="AN272" i="1" s="1"/>
  <c r="AD272" i="1"/>
  <c r="AC272" i="1"/>
  <c r="AB272" i="1"/>
  <c r="AR271" i="1"/>
  <c r="AK271" i="1"/>
  <c r="AJ271" i="1"/>
  <c r="AL271" i="1" s="1"/>
  <c r="AI271" i="1"/>
  <c r="AH271" i="1"/>
  <c r="AG271" i="1"/>
  <c r="AF271" i="1"/>
  <c r="AE271" i="1"/>
  <c r="AN271" i="1" s="1"/>
  <c r="AD271" i="1"/>
  <c r="AC271" i="1"/>
  <c r="AB271" i="1" s="1"/>
  <c r="AR270" i="1"/>
  <c r="AL270" i="1"/>
  <c r="AJ270" i="1"/>
  <c r="AI270" i="1"/>
  <c r="AH270" i="1"/>
  <c r="AG270" i="1"/>
  <c r="AF270" i="1"/>
  <c r="AE270" i="1"/>
  <c r="AN270" i="1" s="1"/>
  <c r="AD270" i="1"/>
  <c r="AK270" i="1" s="1"/>
  <c r="AC270" i="1"/>
  <c r="AB270" i="1" s="1"/>
  <c r="AR269" i="1"/>
  <c r="AM269" i="1"/>
  <c r="AJ269" i="1"/>
  <c r="AL269" i="1" s="1"/>
  <c r="AI269" i="1"/>
  <c r="AK269" i="1" s="1"/>
  <c r="AH269" i="1"/>
  <c r="AG269" i="1"/>
  <c r="AF269" i="1"/>
  <c r="AE269" i="1"/>
  <c r="AN269" i="1" s="1"/>
  <c r="AD269" i="1"/>
  <c r="AB269" i="1" s="1"/>
  <c r="AC269" i="1"/>
  <c r="AR268" i="1"/>
  <c r="AN268" i="1"/>
  <c r="AJ268" i="1"/>
  <c r="AL268" i="1" s="1"/>
  <c r="AI268" i="1"/>
  <c r="AK268" i="1" s="1"/>
  <c r="AH268" i="1"/>
  <c r="AG268" i="1"/>
  <c r="AF268" i="1"/>
  <c r="AE268" i="1"/>
  <c r="AD268" i="1"/>
  <c r="AC268" i="1"/>
  <c r="AB268" i="1"/>
  <c r="AR267" i="1"/>
  <c r="AK267" i="1"/>
  <c r="AJ267" i="1"/>
  <c r="AL267" i="1" s="1"/>
  <c r="AI267" i="1"/>
  <c r="AH267" i="1"/>
  <c r="AG267" i="1"/>
  <c r="AF267" i="1"/>
  <c r="AE267" i="1"/>
  <c r="AM267" i="1" s="1"/>
  <c r="AD267" i="1"/>
  <c r="AC267" i="1"/>
  <c r="AB267" i="1" s="1"/>
  <c r="AR266" i="1"/>
  <c r="AL266" i="1"/>
  <c r="AJ266" i="1"/>
  <c r="AI266" i="1"/>
  <c r="AK266" i="1" s="1"/>
  <c r="AQ266" i="1" s="1"/>
  <c r="AH266" i="1"/>
  <c r="AG266" i="1"/>
  <c r="AF266" i="1"/>
  <c r="AE266" i="1"/>
  <c r="AN266" i="1" s="1"/>
  <c r="AD266" i="1"/>
  <c r="AC266" i="1"/>
  <c r="AB266" i="1" s="1"/>
  <c r="AR265" i="1"/>
  <c r="AJ265" i="1"/>
  <c r="AL265" i="1" s="1"/>
  <c r="AI265" i="1"/>
  <c r="AK265" i="1" s="1"/>
  <c r="AH265" i="1"/>
  <c r="AG265" i="1"/>
  <c r="AF265" i="1"/>
  <c r="AE265" i="1"/>
  <c r="AN265" i="1" s="1"/>
  <c r="AD265" i="1"/>
  <c r="AB265" i="1" s="1"/>
  <c r="AC265" i="1"/>
  <c r="AR264" i="1"/>
  <c r="AN264" i="1"/>
  <c r="AJ264" i="1"/>
  <c r="AL264" i="1" s="1"/>
  <c r="AI264" i="1"/>
  <c r="AK264" i="1" s="1"/>
  <c r="AQ264" i="1" s="1"/>
  <c r="AH264" i="1"/>
  <c r="AG264" i="1"/>
  <c r="AF264" i="1"/>
  <c r="AE264" i="1"/>
  <c r="AM264" i="1" s="1"/>
  <c r="AD264" i="1"/>
  <c r="AC264" i="1"/>
  <c r="AB264" i="1"/>
  <c r="AR263" i="1"/>
  <c r="AK263" i="1"/>
  <c r="AJ263" i="1"/>
  <c r="AL263" i="1" s="1"/>
  <c r="AI263" i="1"/>
  <c r="AH263" i="1"/>
  <c r="AG263" i="1"/>
  <c r="AF263" i="1"/>
  <c r="AE263" i="1"/>
  <c r="AN263" i="1" s="1"/>
  <c r="AD263" i="1"/>
  <c r="AC263" i="1"/>
  <c r="AB263" i="1" s="1"/>
  <c r="AR262" i="1"/>
  <c r="AL262" i="1"/>
  <c r="AJ262" i="1"/>
  <c r="AI262" i="1"/>
  <c r="AH262" i="1"/>
  <c r="AG262" i="1"/>
  <c r="AF262" i="1"/>
  <c r="AE262" i="1"/>
  <c r="AN262" i="1" s="1"/>
  <c r="AD262" i="1"/>
  <c r="AK262" i="1" s="1"/>
  <c r="AQ262" i="1" s="1"/>
  <c r="AC262" i="1"/>
  <c r="AR261" i="1"/>
  <c r="AL261" i="1"/>
  <c r="AJ261" i="1"/>
  <c r="AI261" i="1"/>
  <c r="AK261" i="1" s="1"/>
  <c r="AH261" i="1"/>
  <c r="AG261" i="1"/>
  <c r="AF261" i="1"/>
  <c r="AE261" i="1"/>
  <c r="AN261" i="1" s="1"/>
  <c r="AD261" i="1"/>
  <c r="AB261" i="1" s="1"/>
  <c r="AC261" i="1"/>
  <c r="AR260" i="1"/>
  <c r="AN260" i="1"/>
  <c r="AJ260" i="1"/>
  <c r="AL260" i="1" s="1"/>
  <c r="AI260" i="1"/>
  <c r="AK260" i="1" s="1"/>
  <c r="AH260" i="1"/>
  <c r="AG260" i="1"/>
  <c r="AF260" i="1"/>
  <c r="AE260" i="1"/>
  <c r="AD260" i="1"/>
  <c r="AC260" i="1"/>
  <c r="AB260" i="1"/>
  <c r="AR259" i="1"/>
  <c r="AK259" i="1"/>
  <c r="AJ259" i="1"/>
  <c r="AL259" i="1" s="1"/>
  <c r="AI259" i="1"/>
  <c r="AH259" i="1"/>
  <c r="AG259" i="1"/>
  <c r="AF259" i="1"/>
  <c r="AE259" i="1"/>
  <c r="AM259" i="1" s="1"/>
  <c r="AD259" i="1"/>
  <c r="AC259" i="1"/>
  <c r="AB259" i="1" s="1"/>
  <c r="AR258" i="1"/>
  <c r="AL258" i="1"/>
  <c r="AJ258" i="1"/>
  <c r="AI258" i="1"/>
  <c r="AK258" i="1" s="1"/>
  <c r="AQ258" i="1" s="1"/>
  <c r="AH258" i="1"/>
  <c r="AG258" i="1"/>
  <c r="AF258" i="1"/>
  <c r="AE258" i="1"/>
  <c r="AN258" i="1" s="1"/>
  <c r="AD258" i="1"/>
  <c r="AB258" i="1" s="1"/>
  <c r="AC258" i="1"/>
  <c r="AR257" i="1"/>
  <c r="AJ257" i="1"/>
  <c r="AL257" i="1" s="1"/>
  <c r="AI257" i="1"/>
  <c r="AK257" i="1" s="1"/>
  <c r="AQ257" i="1" s="1"/>
  <c r="AO257" i="1" s="1"/>
  <c r="AH257" i="1"/>
  <c r="AG257" i="1"/>
  <c r="AF257" i="1"/>
  <c r="AE257" i="1"/>
  <c r="AN257" i="1" s="1"/>
  <c r="AD257" i="1"/>
  <c r="AC257" i="1"/>
  <c r="AB257" i="1" s="1"/>
  <c r="AR256" i="1"/>
  <c r="AN256" i="1"/>
  <c r="AJ256" i="1"/>
  <c r="AL256" i="1" s="1"/>
  <c r="AI256" i="1"/>
  <c r="AK256" i="1" s="1"/>
  <c r="AH256" i="1"/>
  <c r="AG256" i="1"/>
  <c r="AF256" i="1"/>
  <c r="AE256" i="1"/>
  <c r="AM256" i="1" s="1"/>
  <c r="AD256" i="1"/>
  <c r="AC256" i="1"/>
  <c r="AB256" i="1"/>
  <c r="AR255" i="1"/>
  <c r="AK255" i="1"/>
  <c r="AJ255" i="1"/>
  <c r="AL255" i="1" s="1"/>
  <c r="AI255" i="1"/>
  <c r="AH255" i="1"/>
  <c r="AG255" i="1"/>
  <c r="AF255" i="1"/>
  <c r="AE255" i="1"/>
  <c r="AN255" i="1" s="1"/>
  <c r="AD255" i="1"/>
  <c r="AC255" i="1"/>
  <c r="AB255" i="1" s="1"/>
  <c r="AR254" i="1"/>
  <c r="AN254" i="1"/>
  <c r="AL254" i="1"/>
  <c r="AJ254" i="1"/>
  <c r="AI254" i="1"/>
  <c r="AH254" i="1"/>
  <c r="AG254" i="1"/>
  <c r="AF254" i="1"/>
  <c r="AE254" i="1"/>
  <c r="AM254" i="1" s="1"/>
  <c r="AD254" i="1"/>
  <c r="AK254" i="1" s="1"/>
  <c r="AQ254" i="1" s="1"/>
  <c r="AC254" i="1"/>
  <c r="AR253" i="1"/>
  <c r="AJ253" i="1"/>
  <c r="AL253" i="1" s="1"/>
  <c r="AI253" i="1"/>
  <c r="AK253" i="1" s="1"/>
  <c r="AH253" i="1"/>
  <c r="AG253" i="1"/>
  <c r="AF253" i="1"/>
  <c r="AE253" i="1"/>
  <c r="AN253" i="1" s="1"/>
  <c r="AD253" i="1"/>
  <c r="AC253" i="1"/>
  <c r="AB253" i="1" s="1"/>
  <c r="AR252" i="1"/>
  <c r="AN252" i="1"/>
  <c r="AJ252" i="1"/>
  <c r="AL252" i="1" s="1"/>
  <c r="AI252" i="1"/>
  <c r="AH252" i="1"/>
  <c r="AG252" i="1"/>
  <c r="AF252" i="1"/>
  <c r="AE252" i="1"/>
  <c r="AD252" i="1"/>
  <c r="AK252" i="1" s="1"/>
  <c r="AQ252" i="1" s="1"/>
  <c r="AC252" i="1"/>
  <c r="AB252" i="1"/>
  <c r="AR251" i="1"/>
  <c r="AL251" i="1"/>
  <c r="AJ251" i="1"/>
  <c r="AI251" i="1"/>
  <c r="AH251" i="1"/>
  <c r="AG251" i="1"/>
  <c r="AF251" i="1"/>
  <c r="AE251" i="1"/>
  <c r="AM251" i="1" s="1"/>
  <c r="AD251" i="1"/>
  <c r="AK251" i="1" s="1"/>
  <c r="AC251" i="1"/>
  <c r="AB251" i="1" s="1"/>
  <c r="AR250" i="1"/>
  <c r="AN250" i="1"/>
  <c r="AL250" i="1"/>
  <c r="AJ250" i="1"/>
  <c r="AI250" i="1"/>
  <c r="AK250" i="1" s="1"/>
  <c r="AQ250" i="1" s="1"/>
  <c r="AH250" i="1"/>
  <c r="AG250" i="1"/>
  <c r="AF250" i="1"/>
  <c r="AE250" i="1"/>
  <c r="AD250" i="1"/>
  <c r="AB250" i="1" s="1"/>
  <c r="AC250" i="1"/>
  <c r="AR249" i="1"/>
  <c r="AJ249" i="1"/>
  <c r="AL249" i="1" s="1"/>
  <c r="AI249" i="1"/>
  <c r="AK249" i="1" s="1"/>
  <c r="AH249" i="1"/>
  <c r="AG249" i="1"/>
  <c r="AF249" i="1"/>
  <c r="AE249" i="1"/>
  <c r="AN249" i="1" s="1"/>
  <c r="AD249" i="1"/>
  <c r="AC249" i="1"/>
  <c r="AB249" i="1" s="1"/>
  <c r="AR248" i="1"/>
  <c r="AJ248" i="1"/>
  <c r="AL248" i="1" s="1"/>
  <c r="AI248" i="1"/>
  <c r="AH248" i="1"/>
  <c r="AG248" i="1"/>
  <c r="AF248" i="1"/>
  <c r="AE248" i="1"/>
  <c r="AN248" i="1" s="1"/>
  <c r="AQ248" i="1" s="1"/>
  <c r="AD248" i="1"/>
  <c r="AK248" i="1" s="1"/>
  <c r="AC248" i="1"/>
  <c r="AB248" i="1"/>
  <c r="AR247" i="1"/>
  <c r="AL247" i="1"/>
  <c r="AJ247" i="1"/>
  <c r="AI247" i="1"/>
  <c r="AK247" i="1" s="1"/>
  <c r="AQ247" i="1" s="1"/>
  <c r="AH247" i="1"/>
  <c r="AG247" i="1"/>
  <c r="AF247" i="1"/>
  <c r="AE247" i="1"/>
  <c r="AN247" i="1" s="1"/>
  <c r="AD247" i="1"/>
  <c r="AC247" i="1"/>
  <c r="AB247" i="1" s="1"/>
  <c r="AR246" i="1"/>
  <c r="AJ246" i="1"/>
  <c r="AL246" i="1" s="1"/>
  <c r="AI246" i="1"/>
  <c r="AH246" i="1"/>
  <c r="AG246" i="1"/>
  <c r="AF246" i="1"/>
  <c r="AE246" i="1"/>
  <c r="AN246" i="1" s="1"/>
  <c r="AD246" i="1"/>
  <c r="AB246" i="1" s="1"/>
  <c r="AC246" i="1"/>
  <c r="AR245" i="1"/>
  <c r="AM245" i="1"/>
  <c r="AK245" i="1"/>
  <c r="AQ245" i="1" s="1"/>
  <c r="AJ245" i="1"/>
  <c r="AL245" i="1" s="1"/>
  <c r="AI245" i="1"/>
  <c r="AH245" i="1"/>
  <c r="AG245" i="1"/>
  <c r="AF245" i="1"/>
  <c r="AE245" i="1"/>
  <c r="AN245" i="1" s="1"/>
  <c r="AD245" i="1"/>
  <c r="AC245" i="1"/>
  <c r="AB245" i="1" s="1"/>
  <c r="AR244" i="1"/>
  <c r="AN244" i="1"/>
  <c r="AL244" i="1"/>
  <c r="AJ244" i="1"/>
  <c r="AI244" i="1"/>
  <c r="AK244" i="1" s="1"/>
  <c r="AH244" i="1"/>
  <c r="AG244" i="1"/>
  <c r="AF244" i="1"/>
  <c r="AE244" i="1"/>
  <c r="AD244" i="1"/>
  <c r="AB244" i="1" s="1"/>
  <c r="AC244" i="1"/>
  <c r="AR243" i="1"/>
  <c r="AK243" i="1"/>
  <c r="AQ243" i="1" s="1"/>
  <c r="E243" i="1" s="1"/>
  <c r="AJ243" i="1"/>
  <c r="AL243" i="1" s="1"/>
  <c r="AI243" i="1"/>
  <c r="AH243" i="1"/>
  <c r="AG243" i="1"/>
  <c r="AF243" i="1"/>
  <c r="AE243" i="1"/>
  <c r="AN243" i="1" s="1"/>
  <c r="AD243" i="1"/>
  <c r="AC243" i="1"/>
  <c r="AB243" i="1" s="1"/>
  <c r="AR242" i="1"/>
  <c r="AN242" i="1"/>
  <c r="AJ242" i="1"/>
  <c r="AL242" i="1" s="1"/>
  <c r="AI242" i="1"/>
  <c r="AK242" i="1" s="1"/>
  <c r="AQ242" i="1" s="1"/>
  <c r="AH242" i="1"/>
  <c r="AG242" i="1"/>
  <c r="AF242" i="1"/>
  <c r="AE242" i="1"/>
  <c r="AD242" i="1"/>
  <c r="AB242" i="1" s="1"/>
  <c r="AC242" i="1"/>
  <c r="AR241" i="1"/>
  <c r="AJ241" i="1"/>
  <c r="AL241" i="1" s="1"/>
  <c r="AI241" i="1"/>
  <c r="AK241" i="1" s="1"/>
  <c r="AH241" i="1"/>
  <c r="AG241" i="1"/>
  <c r="AF241" i="1"/>
  <c r="AE241" i="1"/>
  <c r="AN241" i="1" s="1"/>
  <c r="AD241" i="1"/>
  <c r="AC241" i="1"/>
  <c r="AB241" i="1"/>
  <c r="AR240" i="1"/>
  <c r="AK240" i="1"/>
  <c r="AJ240" i="1"/>
  <c r="AL240" i="1" s="1"/>
  <c r="AI240" i="1"/>
  <c r="AH240" i="1"/>
  <c r="AG240" i="1"/>
  <c r="AF240" i="1"/>
  <c r="AE240" i="1"/>
  <c r="AN240" i="1" s="1"/>
  <c r="AQ240" i="1" s="1"/>
  <c r="AD240" i="1"/>
  <c r="AC240" i="1"/>
  <c r="AB240" i="1"/>
  <c r="AR239" i="1"/>
  <c r="AK239" i="1"/>
  <c r="AJ239" i="1"/>
  <c r="AL239" i="1" s="1"/>
  <c r="AI239" i="1"/>
  <c r="AH239" i="1"/>
  <c r="AG239" i="1"/>
  <c r="AF239" i="1"/>
  <c r="AE239" i="1"/>
  <c r="AN239" i="1" s="1"/>
  <c r="AD239" i="1"/>
  <c r="AC239" i="1"/>
  <c r="AB239" i="1" s="1"/>
  <c r="AR238" i="1"/>
  <c r="AL238" i="1"/>
  <c r="AJ238" i="1"/>
  <c r="AI238" i="1"/>
  <c r="AH238" i="1"/>
  <c r="AG238" i="1"/>
  <c r="AF238" i="1"/>
  <c r="AE238" i="1"/>
  <c r="AN238" i="1" s="1"/>
  <c r="AD238" i="1"/>
  <c r="AC238" i="1"/>
  <c r="AB238" i="1"/>
  <c r="AR237" i="1"/>
  <c r="AM237" i="1"/>
  <c r="AK237" i="1"/>
  <c r="AQ237" i="1" s="1"/>
  <c r="AJ237" i="1"/>
  <c r="AL237" i="1" s="1"/>
  <c r="AI237" i="1"/>
  <c r="AH237" i="1"/>
  <c r="AG237" i="1"/>
  <c r="AF237" i="1"/>
  <c r="AE237" i="1"/>
  <c r="AN237" i="1" s="1"/>
  <c r="AD237" i="1"/>
  <c r="AC237" i="1"/>
  <c r="AB237" i="1" s="1"/>
  <c r="AR236" i="1"/>
  <c r="AN236" i="1"/>
  <c r="AL236" i="1"/>
  <c r="AJ236" i="1"/>
  <c r="AI236" i="1"/>
  <c r="AH236" i="1"/>
  <c r="AG236" i="1"/>
  <c r="AF236" i="1"/>
  <c r="AE236" i="1"/>
  <c r="AD236" i="1"/>
  <c r="AB236" i="1" s="1"/>
  <c r="AC236" i="1"/>
  <c r="AR235" i="1"/>
  <c r="AJ235" i="1"/>
  <c r="AL235" i="1" s="1"/>
  <c r="AI235" i="1"/>
  <c r="AH235" i="1"/>
  <c r="AG235" i="1"/>
  <c r="AF235" i="1"/>
  <c r="AE235" i="1"/>
  <c r="AN235" i="1" s="1"/>
  <c r="AD235" i="1"/>
  <c r="AK235" i="1" s="1"/>
  <c r="AC235" i="1"/>
  <c r="AB235" i="1" s="1"/>
  <c r="AR234" i="1"/>
  <c r="AN234" i="1"/>
  <c r="AL234" i="1"/>
  <c r="AJ234" i="1"/>
  <c r="AI234" i="1"/>
  <c r="AK234" i="1" s="1"/>
  <c r="AQ234" i="1" s="1"/>
  <c r="AH234" i="1"/>
  <c r="AG234" i="1"/>
  <c r="AF234" i="1"/>
  <c r="AE234" i="1"/>
  <c r="AM234" i="1" s="1"/>
  <c r="AD234" i="1"/>
  <c r="AC234" i="1"/>
  <c r="AB234" i="1" s="1"/>
  <c r="AR233" i="1"/>
  <c r="AJ233" i="1"/>
  <c r="AL233" i="1" s="1"/>
  <c r="AI233" i="1"/>
  <c r="AK233" i="1" s="1"/>
  <c r="AH233" i="1"/>
  <c r="AG233" i="1"/>
  <c r="AF233" i="1"/>
  <c r="AE233" i="1"/>
  <c r="AN233" i="1" s="1"/>
  <c r="AD233" i="1"/>
  <c r="AC233" i="1"/>
  <c r="AB233" i="1"/>
  <c r="AR232" i="1"/>
  <c r="AK232" i="1"/>
  <c r="AJ232" i="1"/>
  <c r="AL232" i="1" s="1"/>
  <c r="AQ232" i="1" s="1"/>
  <c r="AI232" i="1"/>
  <c r="AH232" i="1"/>
  <c r="AG232" i="1"/>
  <c r="AF232" i="1"/>
  <c r="AE232" i="1"/>
  <c r="AN232" i="1" s="1"/>
  <c r="AD232" i="1"/>
  <c r="AC232" i="1"/>
  <c r="AB232" i="1"/>
  <c r="AR231" i="1"/>
  <c r="AN231" i="1"/>
  <c r="AK231" i="1"/>
  <c r="AQ231" i="1" s="1"/>
  <c r="AO231" i="1" s="1"/>
  <c r="AJ231" i="1"/>
  <c r="AL231" i="1" s="1"/>
  <c r="AI231" i="1"/>
  <c r="AH231" i="1"/>
  <c r="AG231" i="1"/>
  <c r="AF231" i="1"/>
  <c r="AE231" i="1"/>
  <c r="AM231" i="1" s="1"/>
  <c r="AD231" i="1"/>
  <c r="AC231" i="1"/>
  <c r="AB231" i="1" s="1"/>
  <c r="AR230" i="1"/>
  <c r="AK230" i="1"/>
  <c r="AQ230" i="1" s="1"/>
  <c r="AJ230" i="1"/>
  <c r="AL230" i="1" s="1"/>
  <c r="AI230" i="1"/>
  <c r="AH230" i="1"/>
  <c r="AG230" i="1"/>
  <c r="AF230" i="1"/>
  <c r="AE230" i="1"/>
  <c r="AN230" i="1" s="1"/>
  <c r="AD230" i="1"/>
  <c r="AC230" i="1"/>
  <c r="AB230" i="1" s="1"/>
  <c r="AR229" i="1"/>
  <c r="AK229" i="1"/>
  <c r="AJ229" i="1"/>
  <c r="AL229" i="1" s="1"/>
  <c r="AI229" i="1"/>
  <c r="AH229" i="1"/>
  <c r="AG229" i="1"/>
  <c r="AF229" i="1"/>
  <c r="AE229" i="1"/>
  <c r="AN229" i="1" s="1"/>
  <c r="AD229" i="1"/>
  <c r="AC229" i="1"/>
  <c r="AB229" i="1" s="1"/>
  <c r="AR228" i="1"/>
  <c r="AK228" i="1"/>
  <c r="AJ228" i="1"/>
  <c r="AL228" i="1" s="1"/>
  <c r="AI228" i="1"/>
  <c r="AH228" i="1"/>
  <c r="AG228" i="1"/>
  <c r="AF228" i="1"/>
  <c r="AE228" i="1"/>
  <c r="AN228" i="1" s="1"/>
  <c r="AD228" i="1"/>
  <c r="AC228" i="1"/>
  <c r="AB228" i="1" s="1"/>
  <c r="AR227" i="1"/>
  <c r="AN227" i="1"/>
  <c r="AL227" i="1"/>
  <c r="AJ227" i="1"/>
  <c r="AI227" i="1"/>
  <c r="AH227" i="1"/>
  <c r="AG227" i="1"/>
  <c r="AF227" i="1"/>
  <c r="AE227" i="1"/>
  <c r="AM227" i="1" s="1"/>
  <c r="AD227" i="1"/>
  <c r="AK227" i="1" s="1"/>
  <c r="AQ227" i="1" s="1"/>
  <c r="AC227" i="1"/>
  <c r="AB227" i="1" s="1"/>
  <c r="AR226" i="1"/>
  <c r="AL226" i="1"/>
  <c r="AJ226" i="1"/>
  <c r="AI226" i="1"/>
  <c r="AK226" i="1" s="1"/>
  <c r="AQ226" i="1" s="1"/>
  <c r="AH226" i="1"/>
  <c r="AG226" i="1"/>
  <c r="AF226" i="1"/>
  <c r="AE226" i="1"/>
  <c r="AN226" i="1" s="1"/>
  <c r="AD226" i="1"/>
  <c r="AB226" i="1" s="1"/>
  <c r="AC226" i="1"/>
  <c r="AR225" i="1"/>
  <c r="AN225" i="1"/>
  <c r="AJ225" i="1"/>
  <c r="AL225" i="1" s="1"/>
  <c r="AI225" i="1"/>
  <c r="AK225" i="1" s="1"/>
  <c r="AH225" i="1"/>
  <c r="AG225" i="1"/>
  <c r="AF225" i="1"/>
  <c r="AE225" i="1"/>
  <c r="AM225" i="1" s="1"/>
  <c r="AD225" i="1"/>
  <c r="AC225" i="1"/>
  <c r="AB225" i="1"/>
  <c r="AR224" i="1"/>
  <c r="AN224" i="1"/>
  <c r="AJ224" i="1"/>
  <c r="AL224" i="1" s="1"/>
  <c r="AI224" i="1"/>
  <c r="AK224" i="1" s="1"/>
  <c r="AQ224" i="1" s="1"/>
  <c r="AH224" i="1"/>
  <c r="AG224" i="1"/>
  <c r="AF224" i="1"/>
  <c r="AE224" i="1"/>
  <c r="AM224" i="1" s="1"/>
  <c r="AD224" i="1"/>
  <c r="AC224" i="1"/>
  <c r="AB224" i="1" s="1"/>
  <c r="AR223" i="1"/>
  <c r="AJ223" i="1"/>
  <c r="AL223" i="1" s="1"/>
  <c r="AI223" i="1"/>
  <c r="AH223" i="1"/>
  <c r="AG223" i="1"/>
  <c r="AF223" i="1"/>
  <c r="AE223" i="1"/>
  <c r="AN223" i="1" s="1"/>
  <c r="AD223" i="1"/>
  <c r="AK223" i="1" s="1"/>
  <c r="AQ223" i="1" s="1"/>
  <c r="AC223" i="1"/>
  <c r="AB223" i="1"/>
  <c r="AR222" i="1"/>
  <c r="AL222" i="1"/>
  <c r="AJ222" i="1"/>
  <c r="AI222" i="1"/>
  <c r="AK222" i="1" s="1"/>
  <c r="AH222" i="1"/>
  <c r="AG222" i="1"/>
  <c r="AF222" i="1"/>
  <c r="AE222" i="1"/>
  <c r="AM222" i="1" s="1"/>
  <c r="AD222" i="1"/>
  <c r="AC222" i="1"/>
  <c r="AB222" i="1" s="1"/>
  <c r="AR221" i="1"/>
  <c r="AN221" i="1"/>
  <c r="AJ221" i="1"/>
  <c r="AL221" i="1" s="1"/>
  <c r="AI221" i="1"/>
  <c r="AK221" i="1" s="1"/>
  <c r="AQ221" i="1" s="1"/>
  <c r="AH221" i="1"/>
  <c r="AG221" i="1"/>
  <c r="AF221" i="1"/>
  <c r="AE221" i="1"/>
  <c r="AM221" i="1" s="1"/>
  <c r="AD221" i="1"/>
  <c r="AC221" i="1"/>
  <c r="AB221" i="1"/>
  <c r="AR220" i="1"/>
  <c r="AK220" i="1"/>
  <c r="AJ220" i="1"/>
  <c r="AL220" i="1" s="1"/>
  <c r="AI220" i="1"/>
  <c r="AH220" i="1"/>
  <c r="AG220" i="1"/>
  <c r="AF220" i="1"/>
  <c r="AE220" i="1"/>
  <c r="AN220" i="1" s="1"/>
  <c r="AD220" i="1"/>
  <c r="AC220" i="1"/>
  <c r="AB220" i="1" s="1"/>
  <c r="AR219" i="1"/>
  <c r="AN219" i="1"/>
  <c r="AL219" i="1"/>
  <c r="AJ219" i="1"/>
  <c r="AI219" i="1"/>
  <c r="AH219" i="1"/>
  <c r="AG219" i="1"/>
  <c r="AF219" i="1"/>
  <c r="AE219" i="1"/>
  <c r="AM219" i="1" s="1"/>
  <c r="AD219" i="1"/>
  <c r="AK219" i="1" s="1"/>
  <c r="AQ219" i="1" s="1"/>
  <c r="AC219" i="1"/>
  <c r="AB219" i="1" s="1"/>
  <c r="AR218" i="1"/>
  <c r="AL218" i="1"/>
  <c r="AJ218" i="1"/>
  <c r="AI218" i="1"/>
  <c r="AK218" i="1" s="1"/>
  <c r="AQ218" i="1" s="1"/>
  <c r="AH218" i="1"/>
  <c r="AG218" i="1"/>
  <c r="AF218" i="1"/>
  <c r="AE218" i="1"/>
  <c r="AN218" i="1" s="1"/>
  <c r="AD218" i="1"/>
  <c r="AB218" i="1" s="1"/>
  <c r="AC218" i="1"/>
  <c r="AR217" i="1"/>
  <c r="AN217" i="1"/>
  <c r="AJ217" i="1"/>
  <c r="AL217" i="1" s="1"/>
  <c r="AI217" i="1"/>
  <c r="AK217" i="1" s="1"/>
  <c r="AQ217" i="1" s="1"/>
  <c r="AH217" i="1"/>
  <c r="AG217" i="1"/>
  <c r="AF217" i="1"/>
  <c r="AE217" i="1"/>
  <c r="AM217" i="1" s="1"/>
  <c r="AD217" i="1"/>
  <c r="AC217" i="1"/>
  <c r="AB217" i="1"/>
  <c r="AR216" i="1"/>
  <c r="AN216" i="1"/>
  <c r="AJ216" i="1"/>
  <c r="AL216" i="1" s="1"/>
  <c r="AI216" i="1"/>
  <c r="AK216" i="1" s="1"/>
  <c r="AQ216" i="1" s="1"/>
  <c r="AH216" i="1"/>
  <c r="AG216" i="1"/>
  <c r="AF216" i="1"/>
  <c r="AE216" i="1"/>
  <c r="AM216" i="1" s="1"/>
  <c r="AD216" i="1"/>
  <c r="AC216" i="1"/>
  <c r="AB216" i="1" s="1"/>
  <c r="AR215" i="1"/>
  <c r="AJ215" i="1"/>
  <c r="AL215" i="1" s="1"/>
  <c r="AI215" i="1"/>
  <c r="AH215" i="1"/>
  <c r="AG215" i="1"/>
  <c r="AF215" i="1"/>
  <c r="AE215" i="1"/>
  <c r="AN215" i="1" s="1"/>
  <c r="AD215" i="1"/>
  <c r="AK215" i="1" s="1"/>
  <c r="AC215" i="1"/>
  <c r="AB215" i="1"/>
  <c r="AR214" i="1"/>
  <c r="AL214" i="1"/>
  <c r="AJ214" i="1"/>
  <c r="AI214" i="1"/>
  <c r="AK214" i="1" s="1"/>
  <c r="AH214" i="1"/>
  <c r="AG214" i="1"/>
  <c r="AF214" i="1"/>
  <c r="AE214" i="1"/>
  <c r="AM214" i="1" s="1"/>
  <c r="AD214" i="1"/>
  <c r="AC214" i="1"/>
  <c r="AB214" i="1" s="1"/>
  <c r="AR213" i="1"/>
  <c r="AN213" i="1"/>
  <c r="AJ213" i="1"/>
  <c r="AL213" i="1" s="1"/>
  <c r="AI213" i="1"/>
  <c r="AK213" i="1" s="1"/>
  <c r="AH213" i="1"/>
  <c r="AG213" i="1"/>
  <c r="AF213" i="1"/>
  <c r="AE213" i="1"/>
  <c r="AM213" i="1" s="1"/>
  <c r="AD213" i="1"/>
  <c r="AC213" i="1"/>
  <c r="AB213" i="1"/>
  <c r="AR212" i="1"/>
  <c r="AK212" i="1"/>
  <c r="AJ212" i="1"/>
  <c r="AL212" i="1" s="1"/>
  <c r="AI212" i="1"/>
  <c r="AH212" i="1"/>
  <c r="AG212" i="1"/>
  <c r="AF212" i="1"/>
  <c r="AE212" i="1"/>
  <c r="AN212" i="1" s="1"/>
  <c r="AD212" i="1"/>
  <c r="AC212" i="1"/>
  <c r="AB212" i="1" s="1"/>
  <c r="AR211" i="1"/>
  <c r="AN211" i="1"/>
  <c r="AL211" i="1"/>
  <c r="AJ211" i="1"/>
  <c r="AI211" i="1"/>
  <c r="AH211" i="1"/>
  <c r="AG211" i="1"/>
  <c r="AF211" i="1"/>
  <c r="AE211" i="1"/>
  <c r="AM211" i="1" s="1"/>
  <c r="AD211" i="1"/>
  <c r="AK211" i="1" s="1"/>
  <c r="AQ211" i="1" s="1"/>
  <c r="AC211" i="1"/>
  <c r="AB211" i="1" s="1"/>
  <c r="AR210" i="1"/>
  <c r="AL210" i="1"/>
  <c r="AJ210" i="1"/>
  <c r="AI210" i="1"/>
  <c r="AK210" i="1" s="1"/>
  <c r="AH210" i="1"/>
  <c r="AG210" i="1"/>
  <c r="AF210" i="1"/>
  <c r="AE210" i="1"/>
  <c r="AN210" i="1" s="1"/>
  <c r="AD210" i="1"/>
  <c r="AB210" i="1" s="1"/>
  <c r="AC210" i="1"/>
  <c r="AR209" i="1"/>
  <c r="AN209" i="1"/>
  <c r="AJ209" i="1"/>
  <c r="AL209" i="1" s="1"/>
  <c r="AI209" i="1"/>
  <c r="AK209" i="1" s="1"/>
  <c r="AQ209" i="1" s="1"/>
  <c r="AH209" i="1"/>
  <c r="AG209" i="1"/>
  <c r="AF209" i="1"/>
  <c r="AE209" i="1"/>
  <c r="AM209" i="1" s="1"/>
  <c r="AD209" i="1"/>
  <c r="AC209" i="1"/>
  <c r="AB209" i="1"/>
  <c r="AR208" i="1"/>
  <c r="AN208" i="1"/>
  <c r="AJ208" i="1"/>
  <c r="AL208" i="1" s="1"/>
  <c r="AI208" i="1"/>
  <c r="AK208" i="1" s="1"/>
  <c r="AQ208" i="1" s="1"/>
  <c r="AH208" i="1"/>
  <c r="AG208" i="1"/>
  <c r="AF208" i="1"/>
  <c r="AE208" i="1"/>
  <c r="AM208" i="1" s="1"/>
  <c r="AD208" i="1"/>
  <c r="AC208" i="1"/>
  <c r="AB208" i="1" s="1"/>
  <c r="AR207" i="1"/>
  <c r="AJ207" i="1"/>
  <c r="AL207" i="1" s="1"/>
  <c r="AI207" i="1"/>
  <c r="AH207" i="1"/>
  <c r="AG207" i="1"/>
  <c r="AF207" i="1"/>
  <c r="AE207" i="1"/>
  <c r="AN207" i="1" s="1"/>
  <c r="AD207" i="1"/>
  <c r="AK207" i="1" s="1"/>
  <c r="AC207" i="1"/>
  <c r="AB207" i="1"/>
  <c r="AR206" i="1"/>
  <c r="AL206" i="1"/>
  <c r="AJ206" i="1"/>
  <c r="AI206" i="1"/>
  <c r="AK206" i="1" s="1"/>
  <c r="AH206" i="1"/>
  <c r="AG206" i="1"/>
  <c r="AF206" i="1"/>
  <c r="AE206" i="1"/>
  <c r="AM206" i="1" s="1"/>
  <c r="AD206" i="1"/>
  <c r="AC206" i="1"/>
  <c r="AB206" i="1" s="1"/>
  <c r="AR205" i="1"/>
  <c r="AN205" i="1"/>
  <c r="AJ205" i="1"/>
  <c r="AL205" i="1" s="1"/>
  <c r="AI205" i="1"/>
  <c r="AK205" i="1" s="1"/>
  <c r="AH205" i="1"/>
  <c r="AG205" i="1"/>
  <c r="AF205" i="1"/>
  <c r="AE205" i="1"/>
  <c r="AM205" i="1" s="1"/>
  <c r="AD205" i="1"/>
  <c r="AC205" i="1"/>
  <c r="AB205" i="1"/>
  <c r="AR204" i="1"/>
  <c r="AK204" i="1"/>
  <c r="AJ204" i="1"/>
  <c r="AL204" i="1" s="1"/>
  <c r="AI204" i="1"/>
  <c r="AH204" i="1"/>
  <c r="AG204" i="1"/>
  <c r="AF204" i="1"/>
  <c r="AE204" i="1"/>
  <c r="AN204" i="1" s="1"/>
  <c r="AD204" i="1"/>
  <c r="AC204" i="1"/>
  <c r="AB204" i="1" s="1"/>
  <c r="AR203" i="1"/>
  <c r="AN203" i="1"/>
  <c r="AL203" i="1"/>
  <c r="AJ203" i="1"/>
  <c r="AI203" i="1"/>
  <c r="AH203" i="1"/>
  <c r="AG203" i="1"/>
  <c r="AF203" i="1"/>
  <c r="AE203" i="1"/>
  <c r="AM203" i="1" s="1"/>
  <c r="AD203" i="1"/>
  <c r="AK203" i="1" s="1"/>
  <c r="AQ203" i="1" s="1"/>
  <c r="AC203" i="1"/>
  <c r="AB203" i="1" s="1"/>
  <c r="AR202" i="1"/>
  <c r="AM202" i="1"/>
  <c r="AL202" i="1"/>
  <c r="AJ202" i="1"/>
  <c r="AI202" i="1"/>
  <c r="AK202" i="1" s="1"/>
  <c r="AQ202" i="1" s="1"/>
  <c r="AH202" i="1"/>
  <c r="AG202" i="1"/>
  <c r="AF202" i="1"/>
  <c r="AE202" i="1"/>
  <c r="AN202" i="1" s="1"/>
  <c r="AD202" i="1"/>
  <c r="AB202" i="1" s="1"/>
  <c r="AC202" i="1"/>
  <c r="AR201" i="1"/>
  <c r="AN201" i="1"/>
  <c r="AJ201" i="1"/>
  <c r="AL201" i="1" s="1"/>
  <c r="AI201" i="1"/>
  <c r="AK201" i="1" s="1"/>
  <c r="AH201" i="1"/>
  <c r="AG201" i="1"/>
  <c r="AF201" i="1"/>
  <c r="AE201" i="1"/>
  <c r="AM201" i="1" s="1"/>
  <c r="AD201" i="1"/>
  <c r="AC201" i="1"/>
  <c r="AB201" i="1"/>
  <c r="AR200" i="1"/>
  <c r="AN200" i="1"/>
  <c r="AJ200" i="1"/>
  <c r="AL200" i="1" s="1"/>
  <c r="AI200" i="1"/>
  <c r="AK200" i="1" s="1"/>
  <c r="AQ200" i="1" s="1"/>
  <c r="E200" i="1" s="1"/>
  <c r="AH200" i="1"/>
  <c r="AG200" i="1"/>
  <c r="AF200" i="1"/>
  <c r="AE200" i="1"/>
  <c r="AM200" i="1" s="1"/>
  <c r="AD200" i="1"/>
  <c r="AC200" i="1"/>
  <c r="AB200" i="1" s="1"/>
  <c r="AR199" i="1"/>
  <c r="AQ199" i="1"/>
  <c r="AJ199" i="1"/>
  <c r="AL199" i="1" s="1"/>
  <c r="AI199" i="1"/>
  <c r="AH199" i="1"/>
  <c r="AG199" i="1"/>
  <c r="AF199" i="1"/>
  <c r="AE199" i="1"/>
  <c r="AN199" i="1" s="1"/>
  <c r="AD199" i="1"/>
  <c r="AK199" i="1" s="1"/>
  <c r="AC199" i="1"/>
  <c r="AB199" i="1"/>
  <c r="AR198" i="1"/>
  <c r="AL198" i="1"/>
  <c r="AK198" i="1"/>
  <c r="AJ198" i="1"/>
  <c r="AI198" i="1"/>
  <c r="AH198" i="1"/>
  <c r="AG198" i="1"/>
  <c r="AF198" i="1"/>
  <c r="AE198" i="1"/>
  <c r="AM198" i="1" s="1"/>
  <c r="AD198" i="1"/>
  <c r="AC198" i="1"/>
  <c r="AB198" i="1" s="1"/>
  <c r="AR197" i="1"/>
  <c r="AN197" i="1"/>
  <c r="AL197" i="1"/>
  <c r="AJ197" i="1"/>
  <c r="AI197" i="1"/>
  <c r="AH197" i="1"/>
  <c r="AG197" i="1"/>
  <c r="AF197" i="1"/>
  <c r="AE197" i="1"/>
  <c r="AM197" i="1" s="1"/>
  <c r="AD197" i="1"/>
  <c r="AC197" i="1"/>
  <c r="AB197" i="1"/>
  <c r="AR196" i="1"/>
  <c r="AM196" i="1"/>
  <c r="AK196" i="1"/>
  <c r="AJ196" i="1"/>
  <c r="AL196" i="1" s="1"/>
  <c r="AI196" i="1"/>
  <c r="AH196" i="1"/>
  <c r="AG196" i="1"/>
  <c r="AF196" i="1"/>
  <c r="AE196" i="1"/>
  <c r="AN196" i="1" s="1"/>
  <c r="AD196" i="1"/>
  <c r="AC196" i="1"/>
  <c r="AB196" i="1" s="1"/>
  <c r="AR195" i="1"/>
  <c r="AN195" i="1"/>
  <c r="AL195" i="1"/>
  <c r="AJ195" i="1"/>
  <c r="AI195" i="1"/>
  <c r="AH195" i="1"/>
  <c r="AG195" i="1"/>
  <c r="AF195" i="1"/>
  <c r="AE195" i="1"/>
  <c r="AD195" i="1"/>
  <c r="AK195" i="1" s="1"/>
  <c r="AC195" i="1"/>
  <c r="AB195" i="1" s="1"/>
  <c r="AR194" i="1"/>
  <c r="AL194" i="1"/>
  <c r="AJ194" i="1"/>
  <c r="AI194" i="1"/>
  <c r="AK194" i="1" s="1"/>
  <c r="AH194" i="1"/>
  <c r="AG194" i="1"/>
  <c r="AF194" i="1"/>
  <c r="AE194" i="1"/>
  <c r="AN194" i="1" s="1"/>
  <c r="AD194" i="1"/>
  <c r="AB194" i="1" s="1"/>
  <c r="AC194" i="1"/>
  <c r="AR193" i="1"/>
  <c r="AN193" i="1"/>
  <c r="AJ193" i="1"/>
  <c r="AL193" i="1" s="1"/>
  <c r="AI193" i="1"/>
  <c r="AK193" i="1" s="1"/>
  <c r="AQ193" i="1" s="1"/>
  <c r="AH193" i="1"/>
  <c r="AG193" i="1"/>
  <c r="AF193" i="1"/>
  <c r="AE193" i="1"/>
  <c r="AM193" i="1" s="1"/>
  <c r="AD193" i="1"/>
  <c r="AC193" i="1"/>
  <c r="AB193" i="1"/>
  <c r="AR192" i="1"/>
  <c r="AN192" i="1"/>
  <c r="AK192" i="1"/>
  <c r="AJ192" i="1"/>
  <c r="AL192" i="1" s="1"/>
  <c r="AI192" i="1"/>
  <c r="AH192" i="1"/>
  <c r="AG192" i="1"/>
  <c r="AF192" i="1"/>
  <c r="AE192" i="1"/>
  <c r="AM192" i="1" s="1"/>
  <c r="AD192" i="1"/>
  <c r="AC192" i="1"/>
  <c r="AB192" i="1" s="1"/>
  <c r="AR191" i="1"/>
  <c r="AL191" i="1"/>
  <c r="AJ191" i="1"/>
  <c r="AI191" i="1"/>
  <c r="AH191" i="1"/>
  <c r="AG191" i="1"/>
  <c r="AF191" i="1"/>
  <c r="AE191" i="1"/>
  <c r="AN191" i="1" s="1"/>
  <c r="AD191" i="1"/>
  <c r="AK191" i="1" s="1"/>
  <c r="AQ191" i="1" s="1"/>
  <c r="AC191" i="1"/>
  <c r="AB191" i="1"/>
  <c r="AR190" i="1"/>
  <c r="AL190" i="1"/>
  <c r="AJ190" i="1"/>
  <c r="AI190" i="1"/>
  <c r="AK190" i="1" s="1"/>
  <c r="AQ190" i="1" s="1"/>
  <c r="AH190" i="1"/>
  <c r="AG190" i="1"/>
  <c r="AF190" i="1"/>
  <c r="AE190" i="1"/>
  <c r="AN190" i="1" s="1"/>
  <c r="AD190" i="1"/>
  <c r="AC190" i="1"/>
  <c r="AB190" i="1" s="1"/>
  <c r="AR189" i="1"/>
  <c r="AN189" i="1"/>
  <c r="AL189" i="1"/>
  <c r="AJ189" i="1"/>
  <c r="AI189" i="1"/>
  <c r="AH189" i="1"/>
  <c r="AG189" i="1"/>
  <c r="AF189" i="1"/>
  <c r="AE189" i="1"/>
  <c r="AM189" i="1" s="1"/>
  <c r="AD189" i="1"/>
  <c r="AB189" i="1" s="1"/>
  <c r="AC189" i="1"/>
  <c r="AR188" i="1"/>
  <c r="AM188" i="1"/>
  <c r="AK188" i="1"/>
  <c r="AJ188" i="1"/>
  <c r="AL188" i="1" s="1"/>
  <c r="AI188" i="1"/>
  <c r="AH188" i="1"/>
  <c r="AG188" i="1"/>
  <c r="AF188" i="1"/>
  <c r="AE188" i="1"/>
  <c r="AN188" i="1" s="1"/>
  <c r="AD188" i="1"/>
  <c r="AC188" i="1"/>
  <c r="AB188" i="1" s="1"/>
  <c r="AR187" i="1"/>
  <c r="AQ187" i="1"/>
  <c r="AN187" i="1"/>
  <c r="AL187" i="1"/>
  <c r="AJ187" i="1"/>
  <c r="AI187" i="1"/>
  <c r="AH187" i="1"/>
  <c r="AG187" i="1"/>
  <c r="AF187" i="1"/>
  <c r="AE187" i="1"/>
  <c r="AM187" i="1" s="1"/>
  <c r="AD187" i="1"/>
  <c r="AK187" i="1" s="1"/>
  <c r="AC187" i="1"/>
  <c r="AR186" i="1"/>
  <c r="AM186" i="1"/>
  <c r="AL186" i="1"/>
  <c r="AJ186" i="1"/>
  <c r="AI186" i="1"/>
  <c r="AK186" i="1" s="1"/>
  <c r="AQ186" i="1" s="1"/>
  <c r="E186" i="1" s="1"/>
  <c r="AH186" i="1"/>
  <c r="AG186" i="1"/>
  <c r="AF186" i="1"/>
  <c r="AE186" i="1"/>
  <c r="AN186" i="1" s="1"/>
  <c r="AD186" i="1"/>
  <c r="AB186" i="1" s="1"/>
  <c r="AC186" i="1"/>
  <c r="AR185" i="1"/>
  <c r="AN185" i="1"/>
  <c r="AJ185" i="1"/>
  <c r="AL185" i="1" s="1"/>
  <c r="AQ185" i="1" s="1"/>
  <c r="AI185" i="1"/>
  <c r="AK185" i="1" s="1"/>
  <c r="AH185" i="1"/>
  <c r="AG185" i="1"/>
  <c r="AF185" i="1"/>
  <c r="AE185" i="1"/>
  <c r="AM185" i="1" s="1"/>
  <c r="AD185" i="1"/>
  <c r="AC185" i="1"/>
  <c r="AB185" i="1"/>
  <c r="AR184" i="1"/>
  <c r="AN184" i="1"/>
  <c r="AK184" i="1"/>
  <c r="AQ184" i="1" s="1"/>
  <c r="E184" i="1" s="1"/>
  <c r="AJ184" i="1"/>
  <c r="AL184" i="1" s="1"/>
  <c r="AI184" i="1"/>
  <c r="AH184" i="1"/>
  <c r="AG184" i="1"/>
  <c r="AF184" i="1"/>
  <c r="AE184" i="1"/>
  <c r="AM184" i="1" s="1"/>
  <c r="AD184" i="1"/>
  <c r="AC184" i="1"/>
  <c r="AB184" i="1" s="1"/>
  <c r="AR183" i="1"/>
  <c r="AJ183" i="1"/>
  <c r="AL183" i="1" s="1"/>
  <c r="AI183" i="1"/>
  <c r="AH183" i="1"/>
  <c r="AG183" i="1"/>
  <c r="AF183" i="1"/>
  <c r="AE183" i="1"/>
  <c r="AN183" i="1" s="1"/>
  <c r="AD183" i="1"/>
  <c r="AK183" i="1" s="1"/>
  <c r="AC183" i="1"/>
  <c r="AB183" i="1"/>
  <c r="AR182" i="1"/>
  <c r="AL182" i="1"/>
  <c r="AK182" i="1"/>
  <c r="AQ182" i="1" s="1"/>
  <c r="AO182" i="1" s="1"/>
  <c r="AJ182" i="1"/>
  <c r="AI182" i="1"/>
  <c r="AH182" i="1"/>
  <c r="AG182" i="1"/>
  <c r="AF182" i="1"/>
  <c r="AE182" i="1"/>
  <c r="AN182" i="1" s="1"/>
  <c r="AD182" i="1"/>
  <c r="AC182" i="1"/>
  <c r="AB182" i="1" s="1"/>
  <c r="AR181" i="1"/>
  <c r="AM181" i="1"/>
  <c r="AL181" i="1"/>
  <c r="AJ181" i="1"/>
  <c r="AI181" i="1"/>
  <c r="AH181" i="1"/>
  <c r="AG181" i="1"/>
  <c r="AF181" i="1"/>
  <c r="AE181" i="1"/>
  <c r="AN181" i="1" s="1"/>
  <c r="AD181" i="1"/>
  <c r="AC181" i="1"/>
  <c r="AB181" i="1"/>
  <c r="AR180" i="1"/>
  <c r="AK180" i="1"/>
  <c r="AJ180" i="1"/>
  <c r="AL180" i="1" s="1"/>
  <c r="AI180" i="1"/>
  <c r="AH180" i="1"/>
  <c r="AG180" i="1"/>
  <c r="AF180" i="1"/>
  <c r="AM180" i="1" s="1"/>
  <c r="AE180" i="1"/>
  <c r="AN180" i="1" s="1"/>
  <c r="AD180" i="1"/>
  <c r="AC180" i="1"/>
  <c r="AB180" i="1" s="1"/>
  <c r="AR179" i="1"/>
  <c r="AQ179" i="1"/>
  <c r="E179" i="1" s="1"/>
  <c r="AN179" i="1"/>
  <c r="AL179" i="1"/>
  <c r="AJ179" i="1"/>
  <c r="AI179" i="1"/>
  <c r="AH179" i="1"/>
  <c r="AG179" i="1"/>
  <c r="AF179" i="1"/>
  <c r="AE179" i="1"/>
  <c r="AD179" i="1"/>
  <c r="AK179" i="1" s="1"/>
  <c r="AC179" i="1"/>
  <c r="AB179" i="1" s="1"/>
  <c r="AR178" i="1"/>
  <c r="AQ178" i="1"/>
  <c r="AO178" i="1" s="1"/>
  <c r="AM178" i="1"/>
  <c r="AL178" i="1"/>
  <c r="AJ178" i="1"/>
  <c r="AI178" i="1"/>
  <c r="AK178" i="1" s="1"/>
  <c r="AH178" i="1"/>
  <c r="AG178" i="1"/>
  <c r="AF178" i="1"/>
  <c r="AE178" i="1"/>
  <c r="AN178" i="1" s="1"/>
  <c r="AD178" i="1"/>
  <c r="AB178" i="1" s="1"/>
  <c r="AC178" i="1"/>
  <c r="E178" i="1"/>
  <c r="AR177" i="1"/>
  <c r="AQ177" i="1"/>
  <c r="AO177" i="1" s="1"/>
  <c r="AN177" i="1"/>
  <c r="AJ177" i="1"/>
  <c r="AL177" i="1" s="1"/>
  <c r="AI177" i="1"/>
  <c r="AK177" i="1" s="1"/>
  <c r="AH177" i="1"/>
  <c r="AG177" i="1"/>
  <c r="AF177" i="1"/>
  <c r="AE177" i="1"/>
  <c r="AD177" i="1"/>
  <c r="AC177" i="1"/>
  <c r="AB177" i="1"/>
  <c r="AR176" i="1"/>
  <c r="AN176" i="1"/>
  <c r="AJ176" i="1"/>
  <c r="AL176" i="1" s="1"/>
  <c r="AI176" i="1"/>
  <c r="AK176" i="1" s="1"/>
  <c r="AQ176" i="1" s="1"/>
  <c r="AH176" i="1"/>
  <c r="AG176" i="1"/>
  <c r="AF176" i="1"/>
  <c r="AE176" i="1"/>
  <c r="AM176" i="1" s="1"/>
  <c r="AD176" i="1"/>
  <c r="AC176" i="1"/>
  <c r="AB176" i="1"/>
  <c r="AR175" i="1"/>
  <c r="AK175" i="1"/>
  <c r="AJ175" i="1"/>
  <c r="AL175" i="1" s="1"/>
  <c r="AI175" i="1"/>
  <c r="AH175" i="1"/>
  <c r="AG175" i="1"/>
  <c r="AF175" i="1"/>
  <c r="AE175" i="1"/>
  <c r="AN175" i="1" s="1"/>
  <c r="AD175" i="1"/>
  <c r="AC175" i="1"/>
  <c r="AB175" i="1" s="1"/>
  <c r="AR174" i="1"/>
  <c r="AL174" i="1"/>
  <c r="AJ174" i="1"/>
  <c r="AI174" i="1"/>
  <c r="AK174" i="1" s="1"/>
  <c r="AQ174" i="1" s="1"/>
  <c r="AH174" i="1"/>
  <c r="AG174" i="1"/>
  <c r="AF174" i="1"/>
  <c r="AE174" i="1"/>
  <c r="AN174" i="1" s="1"/>
  <c r="AD174" i="1"/>
  <c r="AC174" i="1"/>
  <c r="AB174" i="1" s="1"/>
  <c r="AR173" i="1"/>
  <c r="AJ173" i="1"/>
  <c r="AL173" i="1" s="1"/>
  <c r="AI173" i="1"/>
  <c r="AH173" i="1"/>
  <c r="AG173" i="1"/>
  <c r="AF173" i="1"/>
  <c r="AE173" i="1"/>
  <c r="AN173" i="1" s="1"/>
  <c r="AD173" i="1"/>
  <c r="AC173" i="1"/>
  <c r="AB173" i="1"/>
  <c r="AR172" i="1"/>
  <c r="AM172" i="1"/>
  <c r="AK172" i="1"/>
  <c r="AJ172" i="1"/>
  <c r="AL172" i="1" s="1"/>
  <c r="AI172" i="1"/>
  <c r="AH172" i="1"/>
  <c r="AG172" i="1"/>
  <c r="AF172" i="1"/>
  <c r="AE172" i="1"/>
  <c r="AN172" i="1" s="1"/>
  <c r="AD172" i="1"/>
  <c r="AC172" i="1"/>
  <c r="AB172" i="1" s="1"/>
  <c r="AR171" i="1"/>
  <c r="AN171" i="1"/>
  <c r="AL171" i="1"/>
  <c r="AK171" i="1"/>
  <c r="AQ171" i="1" s="1"/>
  <c r="AJ171" i="1"/>
  <c r="AI171" i="1"/>
  <c r="AH171" i="1"/>
  <c r="AG171" i="1"/>
  <c r="AF171" i="1"/>
  <c r="AE171" i="1"/>
  <c r="AD171" i="1"/>
  <c r="AC171" i="1"/>
  <c r="AB171" i="1" s="1"/>
  <c r="AR170" i="1"/>
  <c r="AL170" i="1"/>
  <c r="AJ170" i="1"/>
  <c r="AI170" i="1"/>
  <c r="AK170" i="1" s="1"/>
  <c r="AQ170" i="1" s="1"/>
  <c r="AH170" i="1"/>
  <c r="AG170" i="1"/>
  <c r="AF170" i="1"/>
  <c r="AE170" i="1"/>
  <c r="AN170" i="1" s="1"/>
  <c r="AD170" i="1"/>
  <c r="AB170" i="1" s="1"/>
  <c r="AC170" i="1"/>
  <c r="AR169" i="1"/>
  <c r="AJ169" i="1"/>
  <c r="AL169" i="1" s="1"/>
  <c r="AI169" i="1"/>
  <c r="AK169" i="1" s="1"/>
  <c r="AH169" i="1"/>
  <c r="AG169" i="1"/>
  <c r="AF169" i="1"/>
  <c r="AE169" i="1"/>
  <c r="AN169" i="1" s="1"/>
  <c r="AQ169" i="1" s="1"/>
  <c r="AD169" i="1"/>
  <c r="AC169" i="1"/>
  <c r="AB169" i="1"/>
  <c r="AR168" i="1"/>
  <c r="AN168" i="1"/>
  <c r="AK168" i="1"/>
  <c r="AQ168" i="1" s="1"/>
  <c r="E168" i="1" s="1"/>
  <c r="AJ168" i="1"/>
  <c r="AL168" i="1" s="1"/>
  <c r="AI168" i="1"/>
  <c r="AH168" i="1"/>
  <c r="AG168" i="1"/>
  <c r="AF168" i="1"/>
  <c r="AE168" i="1"/>
  <c r="AD168" i="1"/>
  <c r="AC168" i="1"/>
  <c r="AB168" i="1" s="1"/>
  <c r="AR167" i="1"/>
  <c r="AK167" i="1"/>
  <c r="AJ167" i="1"/>
  <c r="AL167" i="1" s="1"/>
  <c r="AI167" i="1"/>
  <c r="AH167" i="1"/>
  <c r="AG167" i="1"/>
  <c r="AF167" i="1"/>
  <c r="AE167" i="1"/>
  <c r="AN167" i="1" s="1"/>
  <c r="AD167" i="1"/>
  <c r="AC167" i="1"/>
  <c r="AB167" i="1"/>
  <c r="AR166" i="1"/>
  <c r="AL166" i="1"/>
  <c r="AJ166" i="1"/>
  <c r="AI166" i="1"/>
  <c r="AK166" i="1" s="1"/>
  <c r="AQ166" i="1" s="1"/>
  <c r="AH166" i="1"/>
  <c r="AG166" i="1"/>
  <c r="AF166" i="1"/>
  <c r="AE166" i="1"/>
  <c r="AN166" i="1" s="1"/>
  <c r="AD166" i="1"/>
  <c r="AC166" i="1"/>
  <c r="AB166" i="1" s="1"/>
  <c r="AR165" i="1"/>
  <c r="AJ165" i="1"/>
  <c r="AL165" i="1" s="1"/>
  <c r="AI165" i="1"/>
  <c r="AH165" i="1"/>
  <c r="AG165" i="1"/>
  <c r="AF165" i="1"/>
  <c r="AE165" i="1"/>
  <c r="AN165" i="1" s="1"/>
  <c r="AD165" i="1"/>
  <c r="AC165" i="1"/>
  <c r="AB165" i="1"/>
  <c r="AR164" i="1"/>
  <c r="AM164" i="1"/>
  <c r="AJ164" i="1"/>
  <c r="AL164" i="1" s="1"/>
  <c r="AI164" i="1"/>
  <c r="AH164" i="1"/>
  <c r="AG164" i="1"/>
  <c r="AF164" i="1"/>
  <c r="AE164" i="1"/>
  <c r="AN164" i="1" s="1"/>
  <c r="AD164" i="1"/>
  <c r="AK164" i="1" s="1"/>
  <c r="AC164" i="1"/>
  <c r="AB164" i="1" s="1"/>
  <c r="AR163" i="1"/>
  <c r="AL163" i="1"/>
  <c r="AJ163" i="1"/>
  <c r="AI163" i="1"/>
  <c r="AK163" i="1" s="1"/>
  <c r="AH163" i="1"/>
  <c r="AG163" i="1"/>
  <c r="AF163" i="1"/>
  <c r="AE163" i="1"/>
  <c r="AM163" i="1" s="1"/>
  <c r="AD163" i="1"/>
  <c r="AC163" i="1"/>
  <c r="AR162" i="1"/>
  <c r="AM162" i="1"/>
  <c r="AL162" i="1"/>
  <c r="AJ162" i="1"/>
  <c r="AI162" i="1"/>
  <c r="AH162" i="1"/>
  <c r="AG162" i="1"/>
  <c r="AF162" i="1"/>
  <c r="AE162" i="1"/>
  <c r="AN162" i="1" s="1"/>
  <c r="AD162" i="1"/>
  <c r="AB162" i="1" s="1"/>
  <c r="AC162" i="1"/>
  <c r="AR161" i="1"/>
  <c r="AM161" i="1"/>
  <c r="AK161" i="1"/>
  <c r="AJ161" i="1"/>
  <c r="AL161" i="1" s="1"/>
  <c r="AI161" i="1"/>
  <c r="AH161" i="1"/>
  <c r="AG161" i="1"/>
  <c r="AF161" i="1"/>
  <c r="AE161" i="1"/>
  <c r="AN161" i="1" s="1"/>
  <c r="AD161" i="1"/>
  <c r="AC161" i="1"/>
  <c r="AB161" i="1" s="1"/>
  <c r="AR160" i="1"/>
  <c r="AN160" i="1"/>
  <c r="AK160" i="1"/>
  <c r="AQ160" i="1" s="1"/>
  <c r="AJ160" i="1"/>
  <c r="AL160" i="1" s="1"/>
  <c r="AI160" i="1"/>
  <c r="AH160" i="1"/>
  <c r="AG160" i="1"/>
  <c r="AF160" i="1"/>
  <c r="AE160" i="1"/>
  <c r="AD160" i="1"/>
  <c r="AC160" i="1"/>
  <c r="AB160" i="1" s="1"/>
  <c r="AR159" i="1"/>
  <c r="AK159" i="1"/>
  <c r="AJ159" i="1"/>
  <c r="AL159" i="1" s="1"/>
  <c r="AI159" i="1"/>
  <c r="AH159" i="1"/>
  <c r="AG159" i="1"/>
  <c r="AF159" i="1"/>
  <c r="AE159" i="1"/>
  <c r="AN159" i="1" s="1"/>
  <c r="AD159" i="1"/>
  <c r="AC159" i="1"/>
  <c r="AB159" i="1" s="1"/>
  <c r="AR158" i="1"/>
  <c r="AN158" i="1"/>
  <c r="AK158" i="1"/>
  <c r="AQ158" i="1" s="1"/>
  <c r="AJ158" i="1"/>
  <c r="AL158" i="1" s="1"/>
  <c r="AI158" i="1"/>
  <c r="AH158" i="1"/>
  <c r="AG158" i="1"/>
  <c r="AF158" i="1"/>
  <c r="AE158" i="1"/>
  <c r="AM158" i="1" s="1"/>
  <c r="AD158" i="1"/>
  <c r="AC158" i="1"/>
  <c r="AB158" i="1" s="1"/>
  <c r="AR157" i="1"/>
  <c r="AN157" i="1"/>
  <c r="AK157" i="1"/>
  <c r="AJ157" i="1"/>
  <c r="AL157" i="1" s="1"/>
  <c r="AI157" i="1"/>
  <c r="AH157" i="1"/>
  <c r="AG157" i="1"/>
  <c r="AF157" i="1"/>
  <c r="AE157" i="1"/>
  <c r="AM157" i="1" s="1"/>
  <c r="AD157" i="1"/>
  <c r="AC157" i="1"/>
  <c r="AB157" i="1" s="1"/>
  <c r="AR156" i="1"/>
  <c r="AL156" i="1"/>
  <c r="AJ156" i="1"/>
  <c r="AI156" i="1"/>
  <c r="AK156" i="1" s="1"/>
  <c r="AH156" i="1"/>
  <c r="AG156" i="1"/>
  <c r="AF156" i="1"/>
  <c r="AE156" i="1"/>
  <c r="AM156" i="1" s="1"/>
  <c r="AD156" i="1"/>
  <c r="AC156" i="1"/>
  <c r="AB156" i="1" s="1"/>
  <c r="AR155" i="1"/>
  <c r="AJ155" i="1"/>
  <c r="AL155" i="1" s="1"/>
  <c r="AI155" i="1"/>
  <c r="AK155" i="1" s="1"/>
  <c r="AQ155" i="1" s="1"/>
  <c r="AH155" i="1"/>
  <c r="AG155" i="1"/>
  <c r="AF155" i="1"/>
  <c r="AE155" i="1"/>
  <c r="AN155" i="1" s="1"/>
  <c r="AD155" i="1"/>
  <c r="AC155" i="1"/>
  <c r="AB155" i="1"/>
  <c r="AR154" i="1"/>
  <c r="AN154" i="1"/>
  <c r="AK154" i="1"/>
  <c r="AJ154" i="1"/>
  <c r="AL154" i="1" s="1"/>
  <c r="AI154" i="1"/>
  <c r="AH154" i="1"/>
  <c r="AG154" i="1"/>
  <c r="AF154" i="1"/>
  <c r="AE154" i="1"/>
  <c r="AM154" i="1" s="1"/>
  <c r="AD154" i="1"/>
  <c r="AC154" i="1"/>
  <c r="AB154" i="1" s="1"/>
  <c r="AR153" i="1"/>
  <c r="AN153" i="1"/>
  <c r="AL153" i="1"/>
  <c r="AJ153" i="1"/>
  <c r="AI153" i="1"/>
  <c r="AH153" i="1"/>
  <c r="AG153" i="1"/>
  <c r="AF153" i="1"/>
  <c r="AE153" i="1"/>
  <c r="AM153" i="1" s="1"/>
  <c r="AD153" i="1"/>
  <c r="AK153" i="1" s="1"/>
  <c r="AQ153" i="1" s="1"/>
  <c r="AC153" i="1"/>
  <c r="AR152" i="1"/>
  <c r="AL152" i="1"/>
  <c r="AJ152" i="1"/>
  <c r="AI152" i="1"/>
  <c r="AK152" i="1" s="1"/>
  <c r="AH152" i="1"/>
  <c r="AG152" i="1"/>
  <c r="AF152" i="1"/>
  <c r="AE152" i="1"/>
  <c r="AN152" i="1" s="1"/>
  <c r="AD152" i="1"/>
  <c r="AC152" i="1"/>
  <c r="AB152" i="1" s="1"/>
  <c r="AR151" i="1"/>
  <c r="AN151" i="1"/>
  <c r="AJ151" i="1"/>
  <c r="AL151" i="1" s="1"/>
  <c r="AI151" i="1"/>
  <c r="AK151" i="1" s="1"/>
  <c r="AQ151" i="1" s="1"/>
  <c r="AH151" i="1"/>
  <c r="AG151" i="1"/>
  <c r="AF151" i="1"/>
  <c r="AE151" i="1"/>
  <c r="AM151" i="1" s="1"/>
  <c r="AD151" i="1"/>
  <c r="AC151" i="1"/>
  <c r="AB151" i="1"/>
  <c r="AR150" i="1"/>
  <c r="AJ150" i="1"/>
  <c r="AL150" i="1" s="1"/>
  <c r="AI150" i="1"/>
  <c r="AK150" i="1" s="1"/>
  <c r="AQ150" i="1" s="1"/>
  <c r="AH150" i="1"/>
  <c r="AG150" i="1"/>
  <c r="AF150" i="1"/>
  <c r="AE150" i="1"/>
  <c r="AN150" i="1" s="1"/>
  <c r="AD150" i="1"/>
  <c r="AC150" i="1"/>
  <c r="AB150" i="1"/>
  <c r="AR149" i="1"/>
  <c r="AN149" i="1"/>
  <c r="AK149" i="1"/>
  <c r="AJ149" i="1"/>
  <c r="AL149" i="1" s="1"/>
  <c r="AI149" i="1"/>
  <c r="AH149" i="1"/>
  <c r="AG149" i="1"/>
  <c r="AF149" i="1"/>
  <c r="AE149" i="1"/>
  <c r="AM149" i="1" s="1"/>
  <c r="AD149" i="1"/>
  <c r="AC149" i="1"/>
  <c r="AB149" i="1" s="1"/>
  <c r="AR148" i="1"/>
  <c r="AL148" i="1"/>
  <c r="AJ148" i="1"/>
  <c r="AI148" i="1"/>
  <c r="AK148" i="1" s="1"/>
  <c r="AH148" i="1"/>
  <c r="AG148" i="1"/>
  <c r="AF148" i="1"/>
  <c r="AE148" i="1"/>
  <c r="AM148" i="1" s="1"/>
  <c r="AD148" i="1"/>
  <c r="AC148" i="1"/>
  <c r="AB148" i="1" s="1"/>
  <c r="AR147" i="1"/>
  <c r="AJ147" i="1"/>
  <c r="AL147" i="1" s="1"/>
  <c r="AI147" i="1"/>
  <c r="AK147" i="1" s="1"/>
  <c r="AH147" i="1"/>
  <c r="AG147" i="1"/>
  <c r="AF147" i="1"/>
  <c r="AE147" i="1"/>
  <c r="AN147" i="1" s="1"/>
  <c r="AD147" i="1"/>
  <c r="AC147" i="1"/>
  <c r="AB147" i="1"/>
  <c r="AR146" i="1"/>
  <c r="AN146" i="1"/>
  <c r="AK146" i="1"/>
  <c r="AQ146" i="1" s="1"/>
  <c r="AJ146" i="1"/>
  <c r="AL146" i="1" s="1"/>
  <c r="AI146" i="1"/>
  <c r="AH146" i="1"/>
  <c r="AG146" i="1"/>
  <c r="AF146" i="1"/>
  <c r="AE146" i="1"/>
  <c r="AM146" i="1" s="1"/>
  <c r="AD146" i="1"/>
  <c r="AC146" i="1"/>
  <c r="AB146" i="1" s="1"/>
  <c r="AR145" i="1"/>
  <c r="AN145" i="1"/>
  <c r="AL145" i="1"/>
  <c r="AJ145" i="1"/>
  <c r="AI145" i="1"/>
  <c r="AH145" i="1"/>
  <c r="AG145" i="1"/>
  <c r="AF145" i="1"/>
  <c r="AE145" i="1"/>
  <c r="AM145" i="1" s="1"/>
  <c r="AD145" i="1"/>
  <c r="AK145" i="1" s="1"/>
  <c r="AQ145" i="1" s="1"/>
  <c r="AC145" i="1"/>
  <c r="AR144" i="1"/>
  <c r="AL144" i="1"/>
  <c r="AJ144" i="1"/>
  <c r="AI144" i="1"/>
  <c r="AK144" i="1" s="1"/>
  <c r="AQ144" i="1" s="1"/>
  <c r="AH144" i="1"/>
  <c r="AG144" i="1"/>
  <c r="AF144" i="1"/>
  <c r="AE144" i="1"/>
  <c r="AN144" i="1" s="1"/>
  <c r="AD144" i="1"/>
  <c r="AC144" i="1"/>
  <c r="AB144" i="1" s="1"/>
  <c r="AR143" i="1"/>
  <c r="AN143" i="1"/>
  <c r="AJ143" i="1"/>
  <c r="AL143" i="1" s="1"/>
  <c r="AI143" i="1"/>
  <c r="AK143" i="1" s="1"/>
  <c r="AH143" i="1"/>
  <c r="AG143" i="1"/>
  <c r="AF143" i="1"/>
  <c r="AE143" i="1"/>
  <c r="AM143" i="1" s="1"/>
  <c r="AD143" i="1"/>
  <c r="AC143" i="1"/>
  <c r="AB143" i="1"/>
  <c r="AR142" i="1"/>
  <c r="AJ142" i="1"/>
  <c r="AL142" i="1" s="1"/>
  <c r="AI142" i="1"/>
  <c r="AK142" i="1" s="1"/>
  <c r="AH142" i="1"/>
  <c r="AG142" i="1"/>
  <c r="AF142" i="1"/>
  <c r="AE142" i="1"/>
  <c r="AN142" i="1" s="1"/>
  <c r="AD142" i="1"/>
  <c r="AC142" i="1"/>
  <c r="AB142" i="1"/>
  <c r="AR141" i="1"/>
  <c r="AN141" i="1"/>
  <c r="AK141" i="1"/>
  <c r="AQ141" i="1" s="1"/>
  <c r="AJ141" i="1"/>
  <c r="AL141" i="1" s="1"/>
  <c r="AI141" i="1"/>
  <c r="AH141" i="1"/>
  <c r="AG141" i="1"/>
  <c r="AF141" i="1"/>
  <c r="AE141" i="1"/>
  <c r="AM141" i="1" s="1"/>
  <c r="AD141" i="1"/>
  <c r="AC141" i="1"/>
  <c r="AB141" i="1" s="1"/>
  <c r="AR140" i="1"/>
  <c r="AL140" i="1"/>
  <c r="AJ140" i="1"/>
  <c r="AI140" i="1"/>
  <c r="AK140" i="1" s="1"/>
  <c r="AH140" i="1"/>
  <c r="AG140" i="1"/>
  <c r="AF140" i="1"/>
  <c r="AE140" i="1"/>
  <c r="AM140" i="1" s="1"/>
  <c r="AD140" i="1"/>
  <c r="AC140" i="1"/>
  <c r="AB140" i="1" s="1"/>
  <c r="AR139" i="1"/>
  <c r="AJ139" i="1"/>
  <c r="AL139" i="1" s="1"/>
  <c r="AI139" i="1"/>
  <c r="AK139" i="1" s="1"/>
  <c r="AQ139" i="1" s="1"/>
  <c r="AH139" i="1"/>
  <c r="AG139" i="1"/>
  <c r="AF139" i="1"/>
  <c r="AE139" i="1"/>
  <c r="AN139" i="1" s="1"/>
  <c r="AD139" i="1"/>
  <c r="AC139" i="1"/>
  <c r="AB139" i="1"/>
  <c r="AR138" i="1"/>
  <c r="AN138" i="1"/>
  <c r="AK138" i="1"/>
  <c r="AJ138" i="1"/>
  <c r="AL138" i="1" s="1"/>
  <c r="AI138" i="1"/>
  <c r="AH138" i="1"/>
  <c r="AG138" i="1"/>
  <c r="AF138" i="1"/>
  <c r="AE138" i="1"/>
  <c r="AM138" i="1" s="1"/>
  <c r="AD138" i="1"/>
  <c r="AC138" i="1"/>
  <c r="AB138" i="1" s="1"/>
  <c r="AR137" i="1"/>
  <c r="AN137" i="1"/>
  <c r="AL137" i="1"/>
  <c r="AJ137" i="1"/>
  <c r="AI137" i="1"/>
  <c r="AH137" i="1"/>
  <c r="AG137" i="1"/>
  <c r="AF137" i="1"/>
  <c r="AE137" i="1"/>
  <c r="AM137" i="1" s="1"/>
  <c r="AD137" i="1"/>
  <c r="AK137" i="1" s="1"/>
  <c r="AQ137" i="1" s="1"/>
  <c r="E137" i="1" s="1"/>
  <c r="AC137" i="1"/>
  <c r="AR136" i="1"/>
  <c r="AL136" i="1"/>
  <c r="AJ136" i="1"/>
  <c r="AI136" i="1"/>
  <c r="AK136" i="1" s="1"/>
  <c r="AH136" i="1"/>
  <c r="AG136" i="1"/>
  <c r="AF136" i="1"/>
  <c r="AE136" i="1"/>
  <c r="AN136" i="1" s="1"/>
  <c r="AQ136" i="1" s="1"/>
  <c r="AD136" i="1"/>
  <c r="AC136" i="1"/>
  <c r="AB136" i="1" s="1"/>
  <c r="AR135" i="1"/>
  <c r="AN135" i="1"/>
  <c r="AJ135" i="1"/>
  <c r="AL135" i="1" s="1"/>
  <c r="AI135" i="1"/>
  <c r="AK135" i="1" s="1"/>
  <c r="AQ135" i="1" s="1"/>
  <c r="AO135" i="1" s="1"/>
  <c r="AH135" i="1"/>
  <c r="AG135" i="1"/>
  <c r="AF135" i="1"/>
  <c r="AE135" i="1"/>
  <c r="AM135" i="1" s="1"/>
  <c r="AD135" i="1"/>
  <c r="AC135" i="1"/>
  <c r="AB135" i="1"/>
  <c r="E135" i="1"/>
  <c r="AR134" i="1"/>
  <c r="AJ134" i="1"/>
  <c r="AL134" i="1" s="1"/>
  <c r="AI134" i="1"/>
  <c r="AK134" i="1" s="1"/>
  <c r="AH134" i="1"/>
  <c r="AG134" i="1"/>
  <c r="AF134" i="1"/>
  <c r="AE134" i="1"/>
  <c r="AN134" i="1" s="1"/>
  <c r="AD134" i="1"/>
  <c r="AC134" i="1"/>
  <c r="AB134" i="1"/>
  <c r="AR133" i="1"/>
  <c r="AQ133" i="1"/>
  <c r="AN133" i="1"/>
  <c r="AK133" i="1"/>
  <c r="AJ133" i="1"/>
  <c r="AL133" i="1" s="1"/>
  <c r="AI133" i="1"/>
  <c r="AH133" i="1"/>
  <c r="AG133" i="1"/>
  <c r="AF133" i="1"/>
  <c r="AE133" i="1"/>
  <c r="AM133" i="1" s="1"/>
  <c r="AD133" i="1"/>
  <c r="AC133" i="1"/>
  <c r="AB133" i="1" s="1"/>
  <c r="AR132" i="1"/>
  <c r="AL132" i="1"/>
  <c r="AJ132" i="1"/>
  <c r="AI132" i="1"/>
  <c r="AH132" i="1"/>
  <c r="AG132" i="1"/>
  <c r="AF132" i="1"/>
  <c r="AE132" i="1"/>
  <c r="AM132" i="1" s="1"/>
  <c r="AD132" i="1"/>
  <c r="AC132" i="1"/>
  <c r="AR131" i="1"/>
  <c r="AM131" i="1"/>
  <c r="AJ131" i="1"/>
  <c r="AL131" i="1" s="1"/>
  <c r="AI131" i="1"/>
  <c r="AK131" i="1" s="1"/>
  <c r="AH131" i="1"/>
  <c r="AG131" i="1"/>
  <c r="AF131" i="1"/>
  <c r="AE131" i="1"/>
  <c r="AN131" i="1" s="1"/>
  <c r="AD131" i="1"/>
  <c r="AC131" i="1"/>
  <c r="AB131" i="1"/>
  <c r="AR130" i="1"/>
  <c r="AN130" i="1"/>
  <c r="AK130" i="1"/>
  <c r="AQ130" i="1" s="1"/>
  <c r="AJ130" i="1"/>
  <c r="AL130" i="1" s="1"/>
  <c r="AI130" i="1"/>
  <c r="AH130" i="1"/>
  <c r="AG130" i="1"/>
  <c r="AF130" i="1"/>
  <c r="AE130" i="1"/>
  <c r="AD130" i="1"/>
  <c r="AC130" i="1"/>
  <c r="AB130" i="1" s="1"/>
  <c r="AR129" i="1"/>
  <c r="AN129" i="1"/>
  <c r="AL129" i="1"/>
  <c r="AJ129" i="1"/>
  <c r="AI129" i="1"/>
  <c r="AH129" i="1"/>
  <c r="AG129" i="1"/>
  <c r="AF129" i="1"/>
  <c r="AE129" i="1"/>
  <c r="AM129" i="1" s="1"/>
  <c r="AD129" i="1"/>
  <c r="AC129" i="1"/>
  <c r="AR128" i="1"/>
  <c r="AM128" i="1"/>
  <c r="AL128" i="1"/>
  <c r="AJ128" i="1"/>
  <c r="AI128" i="1"/>
  <c r="AK128" i="1" s="1"/>
  <c r="AQ128" i="1" s="1"/>
  <c r="AH128" i="1"/>
  <c r="AG128" i="1"/>
  <c r="AF128" i="1"/>
  <c r="AE128" i="1"/>
  <c r="AN128" i="1" s="1"/>
  <c r="AD128" i="1"/>
  <c r="AC128" i="1"/>
  <c r="AB128" i="1" s="1"/>
  <c r="AR127" i="1"/>
  <c r="AN127" i="1"/>
  <c r="AJ127" i="1"/>
  <c r="AL127" i="1" s="1"/>
  <c r="AI127" i="1"/>
  <c r="AK127" i="1" s="1"/>
  <c r="AQ127" i="1" s="1"/>
  <c r="AO127" i="1" s="1"/>
  <c r="AH127" i="1"/>
  <c r="AG127" i="1"/>
  <c r="AF127" i="1"/>
  <c r="AE127" i="1"/>
  <c r="AM127" i="1" s="1"/>
  <c r="AD127" i="1"/>
  <c r="AC127" i="1"/>
  <c r="AB127" i="1"/>
  <c r="E127" i="1"/>
  <c r="AR126" i="1"/>
  <c r="AJ126" i="1"/>
  <c r="AL126" i="1" s="1"/>
  <c r="AI126" i="1"/>
  <c r="AK126" i="1" s="1"/>
  <c r="AQ126" i="1" s="1"/>
  <c r="E126" i="1" s="1"/>
  <c r="AH126" i="1"/>
  <c r="AG126" i="1"/>
  <c r="AF126" i="1"/>
  <c r="AE126" i="1"/>
  <c r="AN126" i="1" s="1"/>
  <c r="AD126" i="1"/>
  <c r="AC126" i="1"/>
  <c r="AB126" i="1"/>
  <c r="AR125" i="1"/>
  <c r="AN125" i="1"/>
  <c r="AK125" i="1"/>
  <c r="AJ125" i="1"/>
  <c r="AL125" i="1" s="1"/>
  <c r="AQ125" i="1" s="1"/>
  <c r="AI125" i="1"/>
  <c r="AH125" i="1"/>
  <c r="AG125" i="1"/>
  <c r="AF125" i="1"/>
  <c r="AE125" i="1"/>
  <c r="AM125" i="1" s="1"/>
  <c r="AD125" i="1"/>
  <c r="AC125" i="1"/>
  <c r="AB125" i="1" s="1"/>
  <c r="AR124" i="1"/>
  <c r="AL124" i="1"/>
  <c r="AJ124" i="1"/>
  <c r="AI124" i="1"/>
  <c r="AK124" i="1" s="1"/>
  <c r="AH124" i="1"/>
  <c r="AG124" i="1"/>
  <c r="AF124" i="1"/>
  <c r="AE124" i="1"/>
  <c r="AM124" i="1" s="1"/>
  <c r="AD124" i="1"/>
  <c r="AC124" i="1"/>
  <c r="AB124" i="1" s="1"/>
  <c r="AR123" i="1"/>
  <c r="AM123" i="1"/>
  <c r="AJ123" i="1"/>
  <c r="AL123" i="1" s="1"/>
  <c r="AI123" i="1"/>
  <c r="AK123" i="1" s="1"/>
  <c r="AQ123" i="1" s="1"/>
  <c r="AH123" i="1"/>
  <c r="AG123" i="1"/>
  <c r="AF123" i="1"/>
  <c r="AE123" i="1"/>
  <c r="AN123" i="1" s="1"/>
  <c r="AD123" i="1"/>
  <c r="AC123" i="1"/>
  <c r="AB123" i="1"/>
  <c r="AR122" i="1"/>
  <c r="AM122" i="1"/>
  <c r="AK122" i="1"/>
  <c r="AJ122" i="1"/>
  <c r="AL122" i="1" s="1"/>
  <c r="AI122" i="1"/>
  <c r="AH122" i="1"/>
  <c r="AG122" i="1"/>
  <c r="AF122" i="1"/>
  <c r="AE122" i="1"/>
  <c r="AN122" i="1" s="1"/>
  <c r="AD122" i="1"/>
  <c r="AC122" i="1"/>
  <c r="AB122" i="1" s="1"/>
  <c r="AR121" i="1"/>
  <c r="AN121" i="1"/>
  <c r="AL121" i="1"/>
  <c r="AJ121" i="1"/>
  <c r="AI121" i="1"/>
  <c r="AH121" i="1"/>
  <c r="AG121" i="1"/>
  <c r="AF121" i="1"/>
  <c r="AE121" i="1"/>
  <c r="AM121" i="1" s="1"/>
  <c r="AD121" i="1"/>
  <c r="AC121" i="1"/>
  <c r="AR120" i="1"/>
  <c r="AM120" i="1"/>
  <c r="AL120" i="1"/>
  <c r="AJ120" i="1"/>
  <c r="AI120" i="1"/>
  <c r="AK120" i="1" s="1"/>
  <c r="AQ120" i="1" s="1"/>
  <c r="AH120" i="1"/>
  <c r="AG120" i="1"/>
  <c r="AF120" i="1"/>
  <c r="AE120" i="1"/>
  <c r="AN120" i="1" s="1"/>
  <c r="AD120" i="1"/>
  <c r="AC120" i="1"/>
  <c r="AB120" i="1" s="1"/>
  <c r="AR119" i="1"/>
  <c r="AN119" i="1"/>
  <c r="AJ119" i="1"/>
  <c r="AL119" i="1" s="1"/>
  <c r="AI119" i="1"/>
  <c r="AK119" i="1" s="1"/>
  <c r="AQ119" i="1" s="1"/>
  <c r="AH119" i="1"/>
  <c r="AG119" i="1"/>
  <c r="AF119" i="1"/>
  <c r="AE119" i="1"/>
  <c r="AM119" i="1" s="1"/>
  <c r="AD119" i="1"/>
  <c r="AC119" i="1"/>
  <c r="AB119" i="1"/>
  <c r="AR118" i="1"/>
  <c r="AK118" i="1"/>
  <c r="AJ118" i="1"/>
  <c r="AL118" i="1" s="1"/>
  <c r="AI118" i="1"/>
  <c r="AH118" i="1"/>
  <c r="AG118" i="1"/>
  <c r="AF118" i="1"/>
  <c r="AE118" i="1"/>
  <c r="AN118" i="1" s="1"/>
  <c r="AD118" i="1"/>
  <c r="AC118" i="1"/>
  <c r="AB118" i="1"/>
  <c r="AR117" i="1"/>
  <c r="AN117" i="1"/>
  <c r="AL117" i="1"/>
  <c r="AJ117" i="1"/>
  <c r="AI117" i="1"/>
  <c r="AH117" i="1"/>
  <c r="AG117" i="1"/>
  <c r="AF117" i="1"/>
  <c r="AE117" i="1"/>
  <c r="AM117" i="1" s="1"/>
  <c r="AD117" i="1"/>
  <c r="AK117" i="1" s="1"/>
  <c r="AQ117" i="1" s="1"/>
  <c r="AC117" i="1"/>
  <c r="AR116" i="1"/>
  <c r="AL116" i="1"/>
  <c r="AJ116" i="1"/>
  <c r="AI116" i="1"/>
  <c r="AK116" i="1" s="1"/>
  <c r="AQ116" i="1" s="1"/>
  <c r="AH116" i="1"/>
  <c r="AG116" i="1"/>
  <c r="AF116" i="1"/>
  <c r="AE116" i="1"/>
  <c r="AN116" i="1" s="1"/>
  <c r="AD116" i="1"/>
  <c r="AC116" i="1"/>
  <c r="AR115" i="1"/>
  <c r="AL115" i="1"/>
  <c r="AJ115" i="1"/>
  <c r="AI115" i="1"/>
  <c r="AH115" i="1"/>
  <c r="AG115" i="1"/>
  <c r="AF115" i="1"/>
  <c r="AM115" i="1" s="1"/>
  <c r="AE115" i="1"/>
  <c r="AN115" i="1" s="1"/>
  <c r="AD115" i="1"/>
  <c r="AB115" i="1" s="1"/>
  <c r="AC115" i="1"/>
  <c r="AR114" i="1"/>
  <c r="AM114" i="1"/>
  <c r="AK114" i="1"/>
  <c r="AJ114" i="1"/>
  <c r="AL114" i="1" s="1"/>
  <c r="AI114" i="1"/>
  <c r="AH114" i="1"/>
  <c r="AG114" i="1"/>
  <c r="AF114" i="1"/>
  <c r="AE114" i="1"/>
  <c r="AN114" i="1" s="1"/>
  <c r="AD114" i="1"/>
  <c r="AC114" i="1"/>
  <c r="AB114" i="1" s="1"/>
  <c r="AR113" i="1"/>
  <c r="AN113" i="1"/>
  <c r="AL113" i="1"/>
  <c r="AJ113" i="1"/>
  <c r="AI113" i="1"/>
  <c r="AH113" i="1"/>
  <c r="AG113" i="1"/>
  <c r="AF113" i="1"/>
  <c r="AE113" i="1"/>
  <c r="AD113" i="1"/>
  <c r="AC113" i="1"/>
  <c r="AR112" i="1"/>
  <c r="AQ112" i="1"/>
  <c r="AO112" i="1" s="1"/>
  <c r="AM112" i="1"/>
  <c r="AL112" i="1"/>
  <c r="AJ112" i="1"/>
  <c r="AI112" i="1"/>
  <c r="AK112" i="1" s="1"/>
  <c r="AH112" i="1"/>
  <c r="AG112" i="1"/>
  <c r="AF112" i="1"/>
  <c r="AE112" i="1"/>
  <c r="AN112" i="1" s="1"/>
  <c r="AD112" i="1"/>
  <c r="AC112" i="1"/>
  <c r="AB112" i="1" s="1"/>
  <c r="AR111" i="1"/>
  <c r="AN111" i="1"/>
  <c r="AJ111" i="1"/>
  <c r="AL111" i="1" s="1"/>
  <c r="AI111" i="1"/>
  <c r="AK111" i="1" s="1"/>
  <c r="AQ111" i="1" s="1"/>
  <c r="AH111" i="1"/>
  <c r="AG111" i="1"/>
  <c r="AF111" i="1"/>
  <c r="AE111" i="1"/>
  <c r="AM111" i="1" s="1"/>
  <c r="AD111" i="1"/>
  <c r="AC111" i="1"/>
  <c r="AB111" i="1"/>
  <c r="AR110" i="1"/>
  <c r="AK110" i="1"/>
  <c r="AJ110" i="1"/>
  <c r="AL110" i="1" s="1"/>
  <c r="AI110" i="1"/>
  <c r="AH110" i="1"/>
  <c r="AG110" i="1"/>
  <c r="AF110" i="1"/>
  <c r="AE110" i="1"/>
  <c r="AN110" i="1" s="1"/>
  <c r="AD110" i="1"/>
  <c r="AC110" i="1"/>
  <c r="AB110" i="1"/>
  <c r="AR109" i="1"/>
  <c r="AQ109" i="1"/>
  <c r="AN109" i="1"/>
  <c r="AL109" i="1"/>
  <c r="AK109" i="1"/>
  <c r="AJ109" i="1"/>
  <c r="AI109" i="1"/>
  <c r="AH109" i="1"/>
  <c r="AG109" i="1"/>
  <c r="AF109" i="1"/>
  <c r="AE109" i="1"/>
  <c r="AM109" i="1" s="1"/>
  <c r="AD109" i="1"/>
  <c r="AC109" i="1"/>
  <c r="AB109" i="1" s="1"/>
  <c r="AR108" i="1"/>
  <c r="AL108" i="1"/>
  <c r="AK108" i="1"/>
  <c r="AQ108" i="1" s="1"/>
  <c r="AO108" i="1" s="1"/>
  <c r="AJ108" i="1"/>
  <c r="AI108" i="1"/>
  <c r="AH108" i="1"/>
  <c r="AG108" i="1"/>
  <c r="AF108" i="1"/>
  <c r="AE108" i="1"/>
  <c r="AN108" i="1" s="1"/>
  <c r="AD108" i="1"/>
  <c r="AC108" i="1"/>
  <c r="AB108" i="1" s="1"/>
  <c r="AR107" i="1"/>
  <c r="AL107" i="1"/>
  <c r="AJ107" i="1"/>
  <c r="AI107" i="1"/>
  <c r="AK107" i="1" s="1"/>
  <c r="AH107" i="1"/>
  <c r="AG107" i="1"/>
  <c r="AF107" i="1"/>
  <c r="AE107" i="1"/>
  <c r="AN107" i="1" s="1"/>
  <c r="AD107" i="1"/>
  <c r="AB107" i="1" s="1"/>
  <c r="AC107" i="1"/>
  <c r="AR106" i="1"/>
  <c r="AK106" i="1"/>
  <c r="AJ106" i="1"/>
  <c r="AL106" i="1" s="1"/>
  <c r="AI106" i="1"/>
  <c r="AH106" i="1"/>
  <c r="AG106" i="1"/>
  <c r="AF106" i="1"/>
  <c r="AM106" i="1" s="1"/>
  <c r="AE106" i="1"/>
  <c r="AN106" i="1" s="1"/>
  <c r="AD106" i="1"/>
  <c r="AC106" i="1"/>
  <c r="AB106" i="1" s="1"/>
  <c r="AR105" i="1"/>
  <c r="AN105" i="1"/>
  <c r="AL105" i="1"/>
  <c r="AJ105" i="1"/>
  <c r="AI105" i="1"/>
  <c r="AH105" i="1"/>
  <c r="AG105" i="1"/>
  <c r="AF105" i="1"/>
  <c r="AE105" i="1"/>
  <c r="AD105" i="1"/>
  <c r="AC105" i="1"/>
  <c r="AR104" i="1"/>
  <c r="AL104" i="1"/>
  <c r="AJ104" i="1"/>
  <c r="AI104" i="1"/>
  <c r="AK104" i="1" s="1"/>
  <c r="AH104" i="1"/>
  <c r="AG104" i="1"/>
  <c r="AF104" i="1"/>
  <c r="AE104" i="1"/>
  <c r="AN104" i="1" s="1"/>
  <c r="AQ104" i="1" s="1"/>
  <c r="AD104" i="1"/>
  <c r="AC104" i="1"/>
  <c r="AB104" i="1" s="1"/>
  <c r="AR103" i="1"/>
  <c r="AQ103" i="1"/>
  <c r="AO103" i="1" s="1"/>
  <c r="AN103" i="1"/>
  <c r="AJ103" i="1"/>
  <c r="AL103" i="1" s="1"/>
  <c r="AI103" i="1"/>
  <c r="AK103" i="1" s="1"/>
  <c r="AH103" i="1"/>
  <c r="AG103" i="1"/>
  <c r="AF103" i="1"/>
  <c r="AE103" i="1"/>
  <c r="AM103" i="1" s="1"/>
  <c r="AD103" i="1"/>
  <c r="AC103" i="1"/>
  <c r="AB103" i="1"/>
  <c r="AR102" i="1"/>
  <c r="AJ102" i="1"/>
  <c r="AL102" i="1" s="1"/>
  <c r="AI102" i="1"/>
  <c r="AK102" i="1" s="1"/>
  <c r="AQ102" i="1" s="1"/>
  <c r="AH102" i="1"/>
  <c r="AG102" i="1"/>
  <c r="AF102" i="1"/>
  <c r="AE102" i="1"/>
  <c r="AN102" i="1" s="1"/>
  <c r="AD102" i="1"/>
  <c r="AC102" i="1"/>
  <c r="AB102" i="1"/>
  <c r="AS101" i="1"/>
  <c r="AR101" i="1"/>
  <c r="AL101" i="1"/>
  <c r="AJ101" i="1"/>
  <c r="AI101" i="1"/>
  <c r="AK101" i="1" s="1"/>
  <c r="AQ101" i="1" s="1"/>
  <c r="AH101" i="1"/>
  <c r="AG101" i="1"/>
  <c r="AF101" i="1"/>
  <c r="AE101" i="1"/>
  <c r="AN101" i="1" s="1"/>
  <c r="AD101" i="1"/>
  <c r="AC101" i="1"/>
  <c r="AB101" i="1" s="1"/>
  <c r="AS100" i="1"/>
  <c r="AR100" i="1"/>
  <c r="AM100" i="1"/>
  <c r="AK100" i="1"/>
  <c r="AJ100" i="1"/>
  <c r="AL100" i="1" s="1"/>
  <c r="AI100" i="1"/>
  <c r="AH100" i="1"/>
  <c r="AG100" i="1"/>
  <c r="AF100" i="1"/>
  <c r="AE100" i="1"/>
  <c r="AN100" i="1" s="1"/>
  <c r="AD100" i="1"/>
  <c r="AC100" i="1"/>
  <c r="AB100" i="1" s="1"/>
  <c r="AS99" i="1"/>
  <c r="AR99" i="1"/>
  <c r="AL99" i="1"/>
  <c r="AJ99" i="1"/>
  <c r="AI99" i="1"/>
  <c r="AK99" i="1" s="1"/>
  <c r="AH99" i="1"/>
  <c r="AG99" i="1"/>
  <c r="AF99" i="1"/>
  <c r="AE99" i="1"/>
  <c r="AN99" i="1" s="1"/>
  <c r="AQ99" i="1" s="1"/>
  <c r="AD99" i="1"/>
  <c r="AC99" i="1"/>
  <c r="AB99" i="1" s="1"/>
  <c r="AS98" i="1"/>
  <c r="AR98" i="1"/>
  <c r="AK98" i="1"/>
  <c r="AJ98" i="1"/>
  <c r="AL98" i="1" s="1"/>
  <c r="AI98" i="1"/>
  <c r="AH98" i="1"/>
  <c r="AG98" i="1"/>
  <c r="AF98" i="1"/>
  <c r="AE98" i="1"/>
  <c r="AN98" i="1" s="1"/>
  <c r="AD98" i="1"/>
  <c r="AC98" i="1"/>
  <c r="AB98" i="1"/>
  <c r="AS97" i="1"/>
  <c r="AR97" i="1"/>
  <c r="AL97" i="1"/>
  <c r="AJ97" i="1"/>
  <c r="AI97" i="1"/>
  <c r="AK97" i="1" s="1"/>
  <c r="AQ97" i="1" s="1"/>
  <c r="AH97" i="1"/>
  <c r="AG97" i="1"/>
  <c r="AF97" i="1"/>
  <c r="AE97" i="1"/>
  <c r="AN97" i="1" s="1"/>
  <c r="AD97" i="1"/>
  <c r="AC97" i="1"/>
  <c r="AS96" i="1"/>
  <c r="AR96" i="1"/>
  <c r="AK96" i="1"/>
  <c r="AJ96" i="1"/>
  <c r="AL96" i="1" s="1"/>
  <c r="AI96" i="1"/>
  <c r="AH96" i="1"/>
  <c r="AG96" i="1"/>
  <c r="AF96" i="1"/>
  <c r="AE96" i="1"/>
  <c r="AN96" i="1" s="1"/>
  <c r="AD96" i="1"/>
  <c r="AC96" i="1"/>
  <c r="AB96" i="1" s="1"/>
  <c r="AS95" i="1"/>
  <c r="AR95" i="1"/>
  <c r="AQ95" i="1"/>
  <c r="AO95" i="1" s="1"/>
  <c r="AM95" i="1"/>
  <c r="AL95" i="1"/>
  <c r="AJ95" i="1"/>
  <c r="AI95" i="1"/>
  <c r="AK95" i="1" s="1"/>
  <c r="AH95" i="1"/>
  <c r="AG95" i="1"/>
  <c r="AF95" i="1"/>
  <c r="AE95" i="1"/>
  <c r="AN95" i="1" s="1"/>
  <c r="AD95" i="1"/>
  <c r="AC95" i="1"/>
  <c r="AB95" i="1" s="1"/>
  <c r="AS94" i="1"/>
  <c r="AR94" i="1"/>
  <c r="AN94" i="1"/>
  <c r="AJ94" i="1"/>
  <c r="AL94" i="1" s="1"/>
  <c r="AI94" i="1"/>
  <c r="AK94" i="1" s="1"/>
  <c r="AQ94" i="1" s="1"/>
  <c r="AH94" i="1"/>
  <c r="AG94" i="1"/>
  <c r="AF94" i="1"/>
  <c r="AE94" i="1"/>
  <c r="AM94" i="1" s="1"/>
  <c r="AD94" i="1"/>
  <c r="AC94" i="1"/>
  <c r="AB94" i="1"/>
  <c r="AS93" i="1"/>
  <c r="AR93" i="1"/>
  <c r="AL93" i="1"/>
  <c r="AK93" i="1"/>
  <c r="AQ93" i="1" s="1"/>
  <c r="AO93" i="1" s="1"/>
  <c r="AJ93" i="1"/>
  <c r="AI93" i="1"/>
  <c r="AH93" i="1"/>
  <c r="AG93" i="1"/>
  <c r="AF93" i="1"/>
  <c r="AE93" i="1"/>
  <c r="AN93" i="1" s="1"/>
  <c r="AD93" i="1"/>
  <c r="AC93" i="1"/>
  <c r="AB93" i="1" s="1"/>
  <c r="AS92" i="1"/>
  <c r="AR92" i="1"/>
  <c r="AK92" i="1"/>
  <c r="AJ92" i="1"/>
  <c r="AL92" i="1" s="1"/>
  <c r="AI92" i="1"/>
  <c r="AH92" i="1"/>
  <c r="AG92" i="1"/>
  <c r="AF92" i="1"/>
  <c r="AE92" i="1"/>
  <c r="AN92" i="1" s="1"/>
  <c r="AD92" i="1"/>
  <c r="AC92" i="1"/>
  <c r="AB92" i="1" s="1"/>
  <c r="AS91" i="1"/>
  <c r="AR91" i="1"/>
  <c r="AL91" i="1"/>
  <c r="AJ91" i="1"/>
  <c r="AI91" i="1"/>
  <c r="AK91" i="1" s="1"/>
  <c r="AH91" i="1"/>
  <c r="AG91" i="1"/>
  <c r="AF91" i="1"/>
  <c r="AE91" i="1"/>
  <c r="AN91" i="1" s="1"/>
  <c r="AQ91" i="1" s="1"/>
  <c r="AD91" i="1"/>
  <c r="AC91" i="1"/>
  <c r="AB91" i="1" s="1"/>
  <c r="AS90" i="1"/>
  <c r="AR90" i="1"/>
  <c r="AN90" i="1"/>
  <c r="AK90" i="1"/>
  <c r="AQ90" i="1" s="1"/>
  <c r="AO90" i="1" s="1"/>
  <c r="AJ90" i="1"/>
  <c r="AL90" i="1" s="1"/>
  <c r="AI90" i="1"/>
  <c r="AH90" i="1"/>
  <c r="AG90" i="1"/>
  <c r="AF90" i="1"/>
  <c r="AE90" i="1"/>
  <c r="AD90" i="1"/>
  <c r="AC90" i="1"/>
  <c r="AB90" i="1" s="1"/>
  <c r="AS89" i="1"/>
  <c r="AR89" i="1"/>
  <c r="AL89" i="1"/>
  <c r="AJ89" i="1"/>
  <c r="AI89" i="1"/>
  <c r="AH89" i="1"/>
  <c r="AG89" i="1"/>
  <c r="AF89" i="1"/>
  <c r="AE89" i="1"/>
  <c r="AN89" i="1" s="1"/>
  <c r="AD89" i="1"/>
  <c r="AK89" i="1" s="1"/>
  <c r="AQ89" i="1" s="1"/>
  <c r="AC89" i="1"/>
  <c r="AS88" i="1"/>
  <c r="AR88" i="1"/>
  <c r="AK88" i="1"/>
  <c r="AJ88" i="1"/>
  <c r="AL88" i="1" s="1"/>
  <c r="AI88" i="1"/>
  <c r="AH88" i="1"/>
  <c r="AG88" i="1"/>
  <c r="AF88" i="1"/>
  <c r="AM88" i="1" s="1"/>
  <c r="AE88" i="1"/>
  <c r="AN88" i="1" s="1"/>
  <c r="AD88" i="1"/>
  <c r="AC88" i="1"/>
  <c r="AB88" i="1" s="1"/>
  <c r="AS87" i="1"/>
  <c r="AR87" i="1"/>
  <c r="AL87" i="1"/>
  <c r="AJ87" i="1"/>
  <c r="AI87" i="1"/>
  <c r="AH87" i="1"/>
  <c r="AG87" i="1"/>
  <c r="AF87" i="1"/>
  <c r="AE87" i="1"/>
  <c r="AN87" i="1" s="1"/>
  <c r="AD87" i="1"/>
  <c r="AK87" i="1" s="1"/>
  <c r="AQ87" i="1" s="1"/>
  <c r="AC87" i="1"/>
  <c r="AS86" i="1"/>
  <c r="AR86" i="1"/>
  <c r="AK86" i="1"/>
  <c r="AQ86" i="1" s="1"/>
  <c r="E86" i="1" s="1"/>
  <c r="AJ86" i="1"/>
  <c r="AL86" i="1" s="1"/>
  <c r="AI86" i="1"/>
  <c r="AH86" i="1"/>
  <c r="AG86" i="1"/>
  <c r="AF86" i="1"/>
  <c r="AM86" i="1" s="1"/>
  <c r="AE86" i="1"/>
  <c r="AN86" i="1" s="1"/>
  <c r="AD86" i="1"/>
  <c r="AC86" i="1"/>
  <c r="AB86" i="1" s="1"/>
  <c r="AS85" i="1"/>
  <c r="AR85" i="1"/>
  <c r="AL85" i="1"/>
  <c r="AJ85" i="1"/>
  <c r="AI85" i="1"/>
  <c r="AH85" i="1"/>
  <c r="AG85" i="1"/>
  <c r="AF85" i="1"/>
  <c r="AE85" i="1"/>
  <c r="AN85" i="1" s="1"/>
  <c r="AD85" i="1"/>
  <c r="AK85" i="1" s="1"/>
  <c r="AQ85" i="1" s="1"/>
  <c r="AC85" i="1"/>
  <c r="AS84" i="1"/>
  <c r="AR84" i="1"/>
  <c r="AK84" i="1"/>
  <c r="AQ84" i="1" s="1"/>
  <c r="E84" i="1" s="1"/>
  <c r="AJ84" i="1"/>
  <c r="AL84" i="1" s="1"/>
  <c r="AI84" i="1"/>
  <c r="AH84" i="1"/>
  <c r="AG84" i="1"/>
  <c r="AF84" i="1"/>
  <c r="AM84" i="1" s="1"/>
  <c r="AE84" i="1"/>
  <c r="AN84" i="1" s="1"/>
  <c r="AD84" i="1"/>
  <c r="AC84" i="1"/>
  <c r="AB84" i="1" s="1"/>
  <c r="AS83" i="1"/>
  <c r="AR83" i="1"/>
  <c r="AL83" i="1"/>
  <c r="AJ83" i="1"/>
  <c r="AI83" i="1"/>
  <c r="AH83" i="1"/>
  <c r="AG83" i="1"/>
  <c r="AF83" i="1"/>
  <c r="AE83" i="1"/>
  <c r="AN83" i="1" s="1"/>
  <c r="AD83" i="1"/>
  <c r="AK83" i="1" s="1"/>
  <c r="AQ83" i="1" s="1"/>
  <c r="AC83" i="1"/>
  <c r="AS82" i="1"/>
  <c r="AR82" i="1"/>
  <c r="AN82" i="1"/>
  <c r="AJ82" i="1"/>
  <c r="AL82" i="1" s="1"/>
  <c r="AI82" i="1"/>
  <c r="AK82" i="1" s="1"/>
  <c r="AH82" i="1"/>
  <c r="AG82" i="1"/>
  <c r="AF82" i="1"/>
  <c r="AE82" i="1"/>
  <c r="AM82" i="1" s="1"/>
  <c r="AD82" i="1"/>
  <c r="AC82" i="1"/>
  <c r="AB82" i="1"/>
  <c r="AS81" i="1"/>
  <c r="AR81" i="1"/>
  <c r="AQ81" i="1"/>
  <c r="AN81" i="1"/>
  <c r="AL81" i="1"/>
  <c r="AK81" i="1"/>
  <c r="AJ81" i="1"/>
  <c r="AI81" i="1"/>
  <c r="AH81" i="1"/>
  <c r="AG81" i="1"/>
  <c r="AF81" i="1"/>
  <c r="AE81" i="1"/>
  <c r="AM81" i="1" s="1"/>
  <c r="AD81" i="1"/>
  <c r="AC81" i="1"/>
  <c r="AB81" i="1" s="1"/>
  <c r="AS80" i="1"/>
  <c r="AR80" i="1"/>
  <c r="AK80" i="1"/>
  <c r="AQ80" i="1" s="1"/>
  <c r="AJ80" i="1"/>
  <c r="AL80" i="1" s="1"/>
  <c r="AI80" i="1"/>
  <c r="AH80" i="1"/>
  <c r="AG80" i="1"/>
  <c r="AF80" i="1"/>
  <c r="AE80" i="1"/>
  <c r="AN80" i="1" s="1"/>
  <c r="AD80" i="1"/>
  <c r="AC80" i="1"/>
  <c r="AB80" i="1"/>
  <c r="AS79" i="1"/>
  <c r="AR79" i="1"/>
  <c r="AL79" i="1"/>
  <c r="AJ79" i="1"/>
  <c r="AI79" i="1"/>
  <c r="AH79" i="1"/>
  <c r="AG79" i="1"/>
  <c r="AF79" i="1"/>
  <c r="AE79" i="1"/>
  <c r="AN79" i="1" s="1"/>
  <c r="AD79" i="1"/>
  <c r="AK79" i="1" s="1"/>
  <c r="AC79" i="1"/>
  <c r="AB79" i="1" s="1"/>
  <c r="AS78" i="1"/>
  <c r="AR78" i="1"/>
  <c r="AN78" i="1"/>
  <c r="AJ78" i="1"/>
  <c r="AL78" i="1" s="1"/>
  <c r="AI78" i="1"/>
  <c r="AK78" i="1" s="1"/>
  <c r="AH78" i="1"/>
  <c r="AG78" i="1"/>
  <c r="AF78" i="1"/>
  <c r="AE78" i="1"/>
  <c r="AD78" i="1"/>
  <c r="AC78" i="1"/>
  <c r="AB78" i="1"/>
  <c r="AS77" i="1"/>
  <c r="AR77" i="1"/>
  <c r="AN77" i="1"/>
  <c r="AL77" i="1"/>
  <c r="AK77" i="1"/>
  <c r="AQ77" i="1" s="1"/>
  <c r="AJ77" i="1"/>
  <c r="AI77" i="1"/>
  <c r="AH77" i="1"/>
  <c r="AG77" i="1"/>
  <c r="AF77" i="1"/>
  <c r="AE77" i="1"/>
  <c r="AM77" i="1" s="1"/>
  <c r="AD77" i="1"/>
  <c r="AC77" i="1"/>
  <c r="AB77" i="1" s="1"/>
  <c r="AS76" i="1"/>
  <c r="AR76" i="1"/>
  <c r="AK76" i="1"/>
  <c r="AJ76" i="1"/>
  <c r="AL76" i="1" s="1"/>
  <c r="AI76" i="1"/>
  <c r="AH76" i="1"/>
  <c r="AG76" i="1"/>
  <c r="AF76" i="1"/>
  <c r="AE76" i="1"/>
  <c r="AN76" i="1" s="1"/>
  <c r="AD76" i="1"/>
  <c r="AC76" i="1"/>
  <c r="AB76" i="1"/>
  <c r="AS75" i="1"/>
  <c r="AR75" i="1"/>
  <c r="AL75" i="1"/>
  <c r="AJ75" i="1"/>
  <c r="AI75" i="1"/>
  <c r="AH75" i="1"/>
  <c r="AG75" i="1"/>
  <c r="AF75" i="1"/>
  <c r="AE75" i="1"/>
  <c r="AN75" i="1" s="1"/>
  <c r="AD75" i="1"/>
  <c r="AK75" i="1" s="1"/>
  <c r="AQ75" i="1" s="1"/>
  <c r="E75" i="1" s="1"/>
  <c r="AC75" i="1"/>
  <c r="AR74" i="1"/>
  <c r="AL74" i="1"/>
  <c r="AJ74" i="1"/>
  <c r="AI74" i="1"/>
  <c r="AK74" i="1" s="1"/>
  <c r="AH74" i="1"/>
  <c r="AG74" i="1"/>
  <c r="AF74" i="1"/>
  <c r="AE74" i="1"/>
  <c r="AN74" i="1" s="1"/>
  <c r="AQ74" i="1" s="1"/>
  <c r="AD74" i="1"/>
  <c r="AC74" i="1"/>
  <c r="AB74" i="1" s="1"/>
  <c r="AR73" i="1"/>
  <c r="AN73" i="1"/>
  <c r="AJ73" i="1"/>
  <c r="AL73" i="1" s="1"/>
  <c r="AI73" i="1"/>
  <c r="AK73" i="1" s="1"/>
  <c r="AH73" i="1"/>
  <c r="AG73" i="1"/>
  <c r="AF73" i="1"/>
  <c r="AE73" i="1"/>
  <c r="AD73" i="1"/>
  <c r="AC73" i="1"/>
  <c r="AB73" i="1"/>
  <c r="AR72" i="1"/>
  <c r="AN72" i="1"/>
  <c r="AK72" i="1"/>
  <c r="AJ72" i="1"/>
  <c r="AL72" i="1" s="1"/>
  <c r="AQ72" i="1" s="1"/>
  <c r="AI72" i="1"/>
  <c r="AH72" i="1"/>
  <c r="AG72" i="1"/>
  <c r="AF72" i="1"/>
  <c r="AE72" i="1"/>
  <c r="AM72" i="1" s="1"/>
  <c r="AD72" i="1"/>
  <c r="AC72" i="1"/>
  <c r="AB72" i="1"/>
  <c r="AR71" i="1"/>
  <c r="AN71" i="1"/>
  <c r="AL71" i="1"/>
  <c r="AK71" i="1"/>
  <c r="AQ71" i="1" s="1"/>
  <c r="AJ71" i="1"/>
  <c r="AI71" i="1"/>
  <c r="AH71" i="1"/>
  <c r="AG71" i="1"/>
  <c r="AF71" i="1"/>
  <c r="AE71" i="1"/>
  <c r="AM71" i="1" s="1"/>
  <c r="AD71" i="1"/>
  <c r="AC71" i="1"/>
  <c r="AB71" i="1" s="1"/>
  <c r="AR70" i="1"/>
  <c r="AM70" i="1"/>
  <c r="AJ70" i="1"/>
  <c r="AL70" i="1" s="1"/>
  <c r="AI70" i="1"/>
  <c r="AH70" i="1"/>
  <c r="AG70" i="1"/>
  <c r="AF70" i="1"/>
  <c r="AE70" i="1"/>
  <c r="AN70" i="1" s="1"/>
  <c r="AD70" i="1"/>
  <c r="AB70" i="1" s="1"/>
  <c r="AC70" i="1"/>
  <c r="AR69" i="1"/>
  <c r="AK69" i="1"/>
  <c r="AJ69" i="1"/>
  <c r="AL69" i="1" s="1"/>
  <c r="AI69" i="1"/>
  <c r="AH69" i="1"/>
  <c r="AG69" i="1"/>
  <c r="AF69" i="1"/>
  <c r="AE69" i="1"/>
  <c r="AN69" i="1" s="1"/>
  <c r="AD69" i="1"/>
  <c r="AC69" i="1"/>
  <c r="AB69" i="1"/>
  <c r="AR68" i="1"/>
  <c r="AN68" i="1"/>
  <c r="AL68" i="1"/>
  <c r="AK68" i="1"/>
  <c r="AQ68" i="1" s="1"/>
  <c r="E68" i="1" s="1"/>
  <c r="AJ68" i="1"/>
  <c r="AI68" i="1"/>
  <c r="AH68" i="1"/>
  <c r="AG68" i="1"/>
  <c r="AF68" i="1"/>
  <c r="AE68" i="1"/>
  <c r="AD68" i="1"/>
  <c r="AC68" i="1"/>
  <c r="AB68" i="1" s="1"/>
  <c r="AR67" i="1"/>
  <c r="AL67" i="1"/>
  <c r="AJ67" i="1"/>
  <c r="AI67" i="1"/>
  <c r="AH67" i="1"/>
  <c r="AG67" i="1"/>
  <c r="AF67" i="1"/>
  <c r="AE67" i="1"/>
  <c r="AN67" i="1" s="1"/>
  <c r="AD67" i="1"/>
  <c r="AK67" i="1" s="1"/>
  <c r="AQ67" i="1" s="1"/>
  <c r="AC67" i="1"/>
  <c r="AB67" i="1" s="1"/>
  <c r="AR66" i="1"/>
  <c r="AL66" i="1"/>
  <c r="AJ66" i="1"/>
  <c r="AI66" i="1"/>
  <c r="AK66" i="1" s="1"/>
  <c r="AH66" i="1"/>
  <c r="AG66" i="1"/>
  <c r="AF66" i="1"/>
  <c r="AE66" i="1"/>
  <c r="AN66" i="1" s="1"/>
  <c r="AD66" i="1"/>
  <c r="AC66" i="1"/>
  <c r="AB66" i="1" s="1"/>
  <c r="AR65" i="1"/>
  <c r="AN65" i="1"/>
  <c r="AJ65" i="1"/>
  <c r="AL65" i="1" s="1"/>
  <c r="AI65" i="1"/>
  <c r="AK65" i="1" s="1"/>
  <c r="AQ65" i="1" s="1"/>
  <c r="AO65" i="1" s="1"/>
  <c r="AH65" i="1"/>
  <c r="AG65" i="1"/>
  <c r="AF65" i="1"/>
  <c r="AE65" i="1"/>
  <c r="AD65" i="1"/>
  <c r="AC65" i="1"/>
  <c r="AB65" i="1"/>
  <c r="E65" i="1"/>
  <c r="AR64" i="1"/>
  <c r="AK64" i="1"/>
  <c r="AQ64" i="1" s="1"/>
  <c r="AJ64" i="1"/>
  <c r="AL64" i="1" s="1"/>
  <c r="AI64" i="1"/>
  <c r="AH64" i="1"/>
  <c r="AG64" i="1"/>
  <c r="AF64" i="1"/>
  <c r="AE64" i="1"/>
  <c r="AN64" i="1" s="1"/>
  <c r="AD64" i="1"/>
  <c r="AC64" i="1"/>
  <c r="AB64" i="1"/>
  <c r="AR63" i="1"/>
  <c r="AN63" i="1"/>
  <c r="AL63" i="1"/>
  <c r="AJ63" i="1"/>
  <c r="AI63" i="1"/>
  <c r="AK63" i="1" s="1"/>
  <c r="AQ63" i="1" s="1"/>
  <c r="AH63" i="1"/>
  <c r="AG63" i="1"/>
  <c r="AF63" i="1"/>
  <c r="AE63" i="1"/>
  <c r="AM63" i="1" s="1"/>
  <c r="AD63" i="1"/>
  <c r="AC63" i="1"/>
  <c r="AR62" i="1"/>
  <c r="AM62" i="1"/>
  <c r="AL62" i="1"/>
  <c r="AJ62" i="1"/>
  <c r="AI62" i="1"/>
  <c r="AK62" i="1" s="1"/>
  <c r="AQ62" i="1" s="1"/>
  <c r="AO62" i="1" s="1"/>
  <c r="AH62" i="1"/>
  <c r="AG62" i="1"/>
  <c r="AF62" i="1"/>
  <c r="AE62" i="1"/>
  <c r="AN62" i="1" s="1"/>
  <c r="AD62" i="1"/>
  <c r="AB62" i="1" s="1"/>
  <c r="AC62" i="1"/>
  <c r="E62" i="1"/>
  <c r="AR61" i="1"/>
  <c r="AM61" i="1"/>
  <c r="AK61" i="1"/>
  <c r="AJ61" i="1"/>
  <c r="AL61" i="1" s="1"/>
  <c r="AI61" i="1"/>
  <c r="AH61" i="1"/>
  <c r="AG61" i="1"/>
  <c r="AF61" i="1"/>
  <c r="AE61" i="1"/>
  <c r="AN61" i="1" s="1"/>
  <c r="AD61" i="1"/>
  <c r="AC61" i="1"/>
  <c r="AB61" i="1"/>
  <c r="AR60" i="1"/>
  <c r="AN60" i="1"/>
  <c r="AL60" i="1"/>
  <c r="AJ60" i="1"/>
  <c r="AI60" i="1"/>
  <c r="AH60" i="1"/>
  <c r="AG60" i="1"/>
  <c r="AF60" i="1"/>
  <c r="AE60" i="1"/>
  <c r="AM60" i="1" s="1"/>
  <c r="AD60" i="1"/>
  <c r="AK60" i="1" s="1"/>
  <c r="AQ60" i="1" s="1"/>
  <c r="AC60" i="1"/>
  <c r="AR59" i="1"/>
  <c r="AL59" i="1"/>
  <c r="AJ59" i="1"/>
  <c r="AI59" i="1"/>
  <c r="AH59" i="1"/>
  <c r="AG59" i="1"/>
  <c r="AF59" i="1"/>
  <c r="AE59" i="1"/>
  <c r="AN59" i="1" s="1"/>
  <c r="AD59" i="1"/>
  <c r="AC59" i="1"/>
  <c r="AR58" i="1"/>
  <c r="AM58" i="1"/>
  <c r="AL58" i="1"/>
  <c r="AJ58" i="1"/>
  <c r="AI58" i="1"/>
  <c r="AK58" i="1" s="1"/>
  <c r="AQ58" i="1" s="1"/>
  <c r="AH58" i="1"/>
  <c r="AG58" i="1"/>
  <c r="AF58" i="1"/>
  <c r="AE58" i="1"/>
  <c r="AN58" i="1" s="1"/>
  <c r="AD58" i="1"/>
  <c r="AC58" i="1"/>
  <c r="AB58" i="1" s="1"/>
  <c r="AR57" i="1"/>
  <c r="AN57" i="1"/>
  <c r="AJ57" i="1"/>
  <c r="AL57" i="1" s="1"/>
  <c r="AI57" i="1"/>
  <c r="AK57" i="1" s="1"/>
  <c r="AH57" i="1"/>
  <c r="AG57" i="1"/>
  <c r="AF57" i="1"/>
  <c r="AE57" i="1"/>
  <c r="AD57" i="1"/>
  <c r="AC57" i="1"/>
  <c r="AB57" i="1"/>
  <c r="AR56" i="1"/>
  <c r="AK56" i="1"/>
  <c r="AQ56" i="1" s="1"/>
  <c r="AJ56" i="1"/>
  <c r="AL56" i="1" s="1"/>
  <c r="AI56" i="1"/>
  <c r="AH56" i="1"/>
  <c r="AG56" i="1"/>
  <c r="AF56" i="1"/>
  <c r="AE56" i="1"/>
  <c r="AN56" i="1" s="1"/>
  <c r="AD56" i="1"/>
  <c r="AC56" i="1"/>
  <c r="AB56" i="1" s="1"/>
  <c r="AR55" i="1"/>
  <c r="AN55" i="1"/>
  <c r="AL55" i="1"/>
  <c r="AJ55" i="1"/>
  <c r="AI55" i="1"/>
  <c r="AK55" i="1" s="1"/>
  <c r="AQ55" i="1" s="1"/>
  <c r="AH55" i="1"/>
  <c r="AG55" i="1"/>
  <c r="AF55" i="1"/>
  <c r="AE55" i="1"/>
  <c r="AM55" i="1" s="1"/>
  <c r="AD55" i="1"/>
  <c r="AC55" i="1"/>
  <c r="AR54" i="1"/>
  <c r="AL54" i="1"/>
  <c r="AJ54" i="1"/>
  <c r="AI54" i="1"/>
  <c r="AH54" i="1"/>
  <c r="AG54" i="1"/>
  <c r="AF54" i="1"/>
  <c r="AE54" i="1"/>
  <c r="AN54" i="1" s="1"/>
  <c r="AD54" i="1"/>
  <c r="AC54" i="1"/>
  <c r="AB54" i="1"/>
  <c r="AR53" i="1"/>
  <c r="AK53" i="1"/>
  <c r="AJ53" i="1"/>
  <c r="AL53" i="1" s="1"/>
  <c r="AI53" i="1"/>
  <c r="AH53" i="1"/>
  <c r="AG53" i="1"/>
  <c r="AF53" i="1"/>
  <c r="AM53" i="1" s="1"/>
  <c r="AE53" i="1"/>
  <c r="AN53" i="1" s="1"/>
  <c r="AD53" i="1"/>
  <c r="AC53" i="1"/>
  <c r="AB53" i="1" s="1"/>
  <c r="AR52" i="1"/>
  <c r="AN52" i="1"/>
  <c r="AL52" i="1"/>
  <c r="AJ52" i="1"/>
  <c r="AI52" i="1"/>
  <c r="AH52" i="1"/>
  <c r="AG52" i="1"/>
  <c r="AF52" i="1"/>
  <c r="AE52" i="1"/>
  <c r="AD52" i="1"/>
  <c r="AK52" i="1" s="1"/>
  <c r="AQ52" i="1" s="1"/>
  <c r="AC52" i="1"/>
  <c r="AR51" i="1"/>
  <c r="AL51" i="1"/>
  <c r="AJ51" i="1"/>
  <c r="AI51" i="1"/>
  <c r="AH51" i="1"/>
  <c r="AG51" i="1"/>
  <c r="AF51" i="1"/>
  <c r="AE51" i="1"/>
  <c r="AN51" i="1" s="1"/>
  <c r="AD51" i="1"/>
  <c r="AK51" i="1" s="1"/>
  <c r="AQ51" i="1" s="1"/>
  <c r="AC51" i="1"/>
  <c r="AB51" i="1"/>
  <c r="AR50" i="1"/>
  <c r="AK50" i="1"/>
  <c r="AJ50" i="1"/>
  <c r="AL50" i="1" s="1"/>
  <c r="AI50" i="1"/>
  <c r="AH50" i="1"/>
  <c r="AG50" i="1"/>
  <c r="AF50" i="1"/>
  <c r="AE50" i="1"/>
  <c r="AN50" i="1" s="1"/>
  <c r="AD50" i="1"/>
  <c r="AC50" i="1"/>
  <c r="AB50" i="1" s="1"/>
  <c r="AR49" i="1"/>
  <c r="AK49" i="1"/>
  <c r="AQ49" i="1" s="1"/>
  <c r="AJ49" i="1"/>
  <c r="AL49" i="1" s="1"/>
  <c r="AI49" i="1"/>
  <c r="AH49" i="1"/>
  <c r="AG49" i="1"/>
  <c r="AF49" i="1"/>
  <c r="AE49" i="1"/>
  <c r="AN49" i="1" s="1"/>
  <c r="AD49" i="1"/>
  <c r="AC49" i="1"/>
  <c r="AB49" i="1" s="1"/>
  <c r="AR48" i="1"/>
  <c r="AN48" i="1"/>
  <c r="AL48" i="1"/>
  <c r="AJ48" i="1"/>
  <c r="AI48" i="1"/>
  <c r="AK48" i="1" s="1"/>
  <c r="AQ48" i="1" s="1"/>
  <c r="AH48" i="1"/>
  <c r="AG48" i="1"/>
  <c r="AF48" i="1"/>
  <c r="AE48" i="1"/>
  <c r="AM48" i="1" s="1"/>
  <c r="AD48" i="1"/>
  <c r="AC48" i="1"/>
  <c r="AR47" i="1"/>
  <c r="AN47" i="1"/>
  <c r="AL47" i="1"/>
  <c r="AJ47" i="1"/>
  <c r="AI47" i="1"/>
  <c r="AK47" i="1" s="1"/>
  <c r="AQ47" i="1" s="1"/>
  <c r="AH47" i="1"/>
  <c r="AG47" i="1"/>
  <c r="AF47" i="1"/>
  <c r="AE47" i="1"/>
  <c r="AD47" i="1"/>
  <c r="AC47" i="1"/>
  <c r="AR46" i="1"/>
  <c r="AN46" i="1"/>
  <c r="AL46" i="1"/>
  <c r="AJ46" i="1"/>
  <c r="AI46" i="1"/>
  <c r="AK46" i="1" s="1"/>
  <c r="AQ46" i="1" s="1"/>
  <c r="AH46" i="1"/>
  <c r="AG46" i="1"/>
  <c r="AF46" i="1"/>
  <c r="AE46" i="1"/>
  <c r="AD46" i="1"/>
  <c r="AB46" i="1" s="1"/>
  <c r="AC46" i="1"/>
  <c r="AR45" i="1"/>
  <c r="AM45" i="1"/>
  <c r="AJ45" i="1"/>
  <c r="AL45" i="1" s="1"/>
  <c r="AI45" i="1"/>
  <c r="AH45" i="1"/>
  <c r="AG45" i="1"/>
  <c r="AF45" i="1"/>
  <c r="AE45" i="1"/>
  <c r="AN45" i="1" s="1"/>
  <c r="AD45" i="1"/>
  <c r="AB45" i="1" s="1"/>
  <c r="AC45" i="1"/>
  <c r="AR44" i="1"/>
  <c r="AM44" i="1"/>
  <c r="AJ44" i="1"/>
  <c r="AL44" i="1" s="1"/>
  <c r="AI44" i="1"/>
  <c r="AH44" i="1"/>
  <c r="AG44" i="1"/>
  <c r="AF44" i="1"/>
  <c r="AE44" i="1"/>
  <c r="AN44" i="1" s="1"/>
  <c r="AD44" i="1"/>
  <c r="AB44" i="1" s="1"/>
  <c r="AC44" i="1"/>
  <c r="AR43" i="1"/>
  <c r="AL43" i="1"/>
  <c r="AJ43" i="1"/>
  <c r="AI43" i="1"/>
  <c r="AH43" i="1"/>
  <c r="AG43" i="1"/>
  <c r="AF43" i="1"/>
  <c r="AE43" i="1"/>
  <c r="AN43" i="1" s="1"/>
  <c r="AD43" i="1"/>
  <c r="AK43" i="1" s="1"/>
  <c r="AQ43" i="1" s="1"/>
  <c r="AC43" i="1"/>
  <c r="AB43" i="1" s="1"/>
  <c r="AR42" i="1"/>
  <c r="AK42" i="1"/>
  <c r="AJ42" i="1"/>
  <c r="AL42" i="1" s="1"/>
  <c r="AI42" i="1"/>
  <c r="AH42" i="1"/>
  <c r="AG42" i="1"/>
  <c r="AF42" i="1"/>
  <c r="AE42" i="1"/>
  <c r="AN42" i="1" s="1"/>
  <c r="AQ42" i="1" s="1"/>
  <c r="AD42" i="1"/>
  <c r="AC42" i="1"/>
  <c r="AB42" i="1"/>
  <c r="AR41" i="1"/>
  <c r="AJ41" i="1"/>
  <c r="AL41" i="1" s="1"/>
  <c r="AI41" i="1"/>
  <c r="AK41" i="1" s="1"/>
  <c r="AQ41" i="1" s="1"/>
  <c r="AH41" i="1"/>
  <c r="AG41" i="1"/>
  <c r="AF41" i="1"/>
  <c r="AE41" i="1"/>
  <c r="AN41" i="1" s="1"/>
  <c r="AD41" i="1"/>
  <c r="AC41" i="1"/>
  <c r="AB41" i="1"/>
  <c r="AR40" i="1"/>
  <c r="AN40" i="1"/>
  <c r="AL40" i="1"/>
  <c r="AK40" i="1"/>
  <c r="AQ40" i="1" s="1"/>
  <c r="AJ40" i="1"/>
  <c r="AI40" i="1"/>
  <c r="AH40" i="1"/>
  <c r="AG40" i="1"/>
  <c r="AF40" i="1"/>
  <c r="AE40" i="1"/>
  <c r="AM40" i="1" s="1"/>
  <c r="AD40" i="1"/>
  <c r="AC40" i="1"/>
  <c r="AB40" i="1" s="1"/>
  <c r="AR39" i="1"/>
  <c r="AN39" i="1"/>
  <c r="AL39" i="1"/>
  <c r="AK39" i="1"/>
  <c r="AQ39" i="1" s="1"/>
  <c r="AJ39" i="1"/>
  <c r="AI39" i="1"/>
  <c r="AH39" i="1"/>
  <c r="AG39" i="1"/>
  <c r="AF39" i="1"/>
  <c r="AE39" i="1"/>
  <c r="AD39" i="1"/>
  <c r="AC39" i="1"/>
  <c r="AB39" i="1" s="1"/>
  <c r="AR38" i="1"/>
  <c r="AN38" i="1"/>
  <c r="AK38" i="1"/>
  <c r="AJ38" i="1"/>
  <c r="AL38" i="1" s="1"/>
  <c r="AI38" i="1"/>
  <c r="AH38" i="1"/>
  <c r="AG38" i="1"/>
  <c r="AF38" i="1"/>
  <c r="AE38" i="1"/>
  <c r="AD38" i="1"/>
  <c r="AC38" i="1"/>
  <c r="AB38" i="1" s="1"/>
  <c r="AR37" i="1"/>
  <c r="AL37" i="1"/>
  <c r="AJ37" i="1"/>
  <c r="AI37" i="1"/>
  <c r="AH37" i="1"/>
  <c r="AG37" i="1"/>
  <c r="AF37" i="1"/>
  <c r="AE37" i="1"/>
  <c r="AN37" i="1" s="1"/>
  <c r="AD37" i="1"/>
  <c r="AC37" i="1"/>
  <c r="AB37" i="1"/>
  <c r="AR36" i="1"/>
  <c r="AL36" i="1"/>
  <c r="AJ36" i="1"/>
  <c r="AI36" i="1"/>
  <c r="AH36" i="1"/>
  <c r="AG36" i="1"/>
  <c r="AF36" i="1"/>
  <c r="AE36" i="1"/>
  <c r="AN36" i="1" s="1"/>
  <c r="AD36" i="1"/>
  <c r="AC36" i="1"/>
  <c r="AB36" i="1"/>
  <c r="AR35" i="1"/>
  <c r="AJ35" i="1"/>
  <c r="AL35" i="1" s="1"/>
  <c r="AI35" i="1"/>
  <c r="AH35" i="1"/>
  <c r="AG35" i="1"/>
  <c r="AF35" i="1"/>
  <c r="AE35" i="1"/>
  <c r="AN35" i="1" s="1"/>
  <c r="AD35" i="1"/>
  <c r="AK35" i="1" s="1"/>
  <c r="AC35" i="1"/>
  <c r="AB35" i="1"/>
  <c r="AR34" i="1"/>
  <c r="AK34" i="1"/>
  <c r="AJ34" i="1"/>
  <c r="AL34" i="1" s="1"/>
  <c r="AI34" i="1"/>
  <c r="AH34" i="1"/>
  <c r="AG34" i="1"/>
  <c r="AF34" i="1"/>
  <c r="AE34" i="1"/>
  <c r="AN34" i="1" s="1"/>
  <c r="AD34" i="1"/>
  <c r="AC34" i="1"/>
  <c r="AB34" i="1" s="1"/>
  <c r="AR33" i="1"/>
  <c r="AN33" i="1"/>
  <c r="AL33" i="1"/>
  <c r="AJ33" i="1"/>
  <c r="AI33" i="1"/>
  <c r="AK33" i="1" s="1"/>
  <c r="AQ33" i="1" s="1"/>
  <c r="AH33" i="1"/>
  <c r="AG33" i="1"/>
  <c r="AF33" i="1"/>
  <c r="AE33" i="1"/>
  <c r="AM33" i="1" s="1"/>
  <c r="AD33" i="1"/>
  <c r="AB33" i="1" s="1"/>
  <c r="AC33" i="1"/>
  <c r="AR32" i="1"/>
  <c r="AJ32" i="1"/>
  <c r="AL32" i="1" s="1"/>
  <c r="AI32" i="1"/>
  <c r="AK32" i="1" s="1"/>
  <c r="AH32" i="1"/>
  <c r="AG32" i="1"/>
  <c r="AF32" i="1"/>
  <c r="AE32" i="1"/>
  <c r="AM32" i="1" s="1"/>
  <c r="AD32" i="1"/>
  <c r="AC32" i="1"/>
  <c r="AB32" i="1"/>
  <c r="AR31" i="1"/>
  <c r="AJ31" i="1"/>
  <c r="AL31" i="1" s="1"/>
  <c r="AI31" i="1"/>
  <c r="AK31" i="1" s="1"/>
  <c r="AH31" i="1"/>
  <c r="AG31" i="1"/>
  <c r="AF31" i="1"/>
  <c r="AE31" i="1"/>
  <c r="AN31" i="1" s="1"/>
  <c r="AD31" i="1"/>
  <c r="AC31" i="1"/>
  <c r="AB31" i="1"/>
  <c r="AR30" i="1"/>
  <c r="AK30" i="1"/>
  <c r="AJ30" i="1"/>
  <c r="AL30" i="1" s="1"/>
  <c r="AI30" i="1"/>
  <c r="AH30" i="1"/>
  <c r="AG30" i="1"/>
  <c r="AF30" i="1"/>
  <c r="AE30" i="1"/>
  <c r="AM30" i="1" s="1"/>
  <c r="AD30" i="1"/>
  <c r="AC30" i="1"/>
  <c r="AB30" i="1" s="1"/>
  <c r="AR29" i="1"/>
  <c r="AN29" i="1"/>
  <c r="AK29" i="1"/>
  <c r="AJ29" i="1"/>
  <c r="AL29" i="1" s="1"/>
  <c r="AQ29" i="1" s="1"/>
  <c r="AI29" i="1"/>
  <c r="AH29" i="1"/>
  <c r="AG29" i="1"/>
  <c r="AF29" i="1"/>
  <c r="AE29" i="1"/>
  <c r="AM29" i="1" s="1"/>
  <c r="AD29" i="1"/>
  <c r="AC29" i="1"/>
  <c r="AB29" i="1" s="1"/>
  <c r="AR28" i="1"/>
  <c r="AN28" i="1"/>
  <c r="AK28" i="1"/>
  <c r="AQ28" i="1" s="1"/>
  <c r="AJ28" i="1"/>
  <c r="AL28" i="1" s="1"/>
  <c r="AI28" i="1"/>
  <c r="AH28" i="1"/>
  <c r="AG28" i="1"/>
  <c r="AF28" i="1"/>
  <c r="AE28" i="1"/>
  <c r="AM28" i="1" s="1"/>
  <c r="AD28" i="1"/>
  <c r="AC28" i="1"/>
  <c r="AB28" i="1" s="1"/>
  <c r="AR27" i="1"/>
  <c r="AN27" i="1"/>
  <c r="AL27" i="1"/>
  <c r="AJ27" i="1"/>
  <c r="AI27" i="1"/>
  <c r="AK27" i="1" s="1"/>
  <c r="AQ27" i="1" s="1"/>
  <c r="AH27" i="1"/>
  <c r="AG27" i="1"/>
  <c r="AF27" i="1"/>
  <c r="AE27" i="1"/>
  <c r="AM27" i="1" s="1"/>
  <c r="AD27" i="1"/>
  <c r="AC27" i="1"/>
  <c r="AB27" i="1" s="1"/>
  <c r="AR26" i="1"/>
  <c r="AN26" i="1"/>
  <c r="AL26" i="1"/>
  <c r="AJ26" i="1"/>
  <c r="AI26" i="1"/>
  <c r="AK26" i="1" s="1"/>
  <c r="AQ26" i="1" s="1"/>
  <c r="AH26" i="1"/>
  <c r="AG26" i="1"/>
  <c r="AF26" i="1"/>
  <c r="AE26" i="1"/>
  <c r="AM26" i="1" s="1"/>
  <c r="AD26" i="1"/>
  <c r="AC26" i="1"/>
  <c r="AB26" i="1" s="1"/>
  <c r="AR25" i="1"/>
  <c r="AN25" i="1"/>
  <c r="AL25" i="1"/>
  <c r="AJ25" i="1"/>
  <c r="AI25" i="1"/>
  <c r="AK25" i="1" s="1"/>
  <c r="AQ25" i="1" s="1"/>
  <c r="AH25" i="1"/>
  <c r="AG25" i="1"/>
  <c r="AF25" i="1"/>
  <c r="AE25" i="1"/>
  <c r="AM25" i="1" s="1"/>
  <c r="AD25" i="1"/>
  <c r="AB25" i="1" s="1"/>
  <c r="AC25" i="1"/>
  <c r="AR24" i="1"/>
  <c r="AJ24" i="1"/>
  <c r="AL24" i="1" s="1"/>
  <c r="AI24" i="1"/>
  <c r="AK24" i="1" s="1"/>
  <c r="AH24" i="1"/>
  <c r="AG24" i="1"/>
  <c r="AF24" i="1"/>
  <c r="AE24" i="1"/>
  <c r="AM24" i="1" s="1"/>
  <c r="AD24" i="1"/>
  <c r="AC24" i="1"/>
  <c r="AB24" i="1"/>
  <c r="AR23" i="1"/>
  <c r="AJ23" i="1"/>
  <c r="AL23" i="1" s="1"/>
  <c r="AI23" i="1"/>
  <c r="AK23" i="1" s="1"/>
  <c r="AH23" i="1"/>
  <c r="AG23" i="1"/>
  <c r="AF23" i="1"/>
  <c r="AE23" i="1"/>
  <c r="AN23" i="1" s="1"/>
  <c r="AD23" i="1"/>
  <c r="AC23" i="1"/>
  <c r="AB23" i="1"/>
  <c r="AR22" i="1"/>
  <c r="AK22" i="1"/>
  <c r="AJ22" i="1"/>
  <c r="AL22" i="1" s="1"/>
  <c r="AI22" i="1"/>
  <c r="AH22" i="1"/>
  <c r="AG22" i="1"/>
  <c r="AF22" i="1"/>
  <c r="AE22" i="1"/>
  <c r="AM22" i="1" s="1"/>
  <c r="AD22" i="1"/>
  <c r="AC22" i="1"/>
  <c r="AB22" i="1" s="1"/>
  <c r="AT21" i="1"/>
  <c r="AS21" i="1"/>
  <c r="AS22" i="1" s="1"/>
  <c r="AR21" i="1"/>
  <c r="AN21" i="1"/>
  <c r="AK21" i="1"/>
  <c r="AJ21" i="1"/>
  <c r="AL21" i="1" s="1"/>
  <c r="AQ21" i="1" s="1"/>
  <c r="AI21" i="1"/>
  <c r="AH21" i="1"/>
  <c r="AG21" i="1"/>
  <c r="AF21" i="1"/>
  <c r="AE21" i="1"/>
  <c r="AM21" i="1" s="1"/>
  <c r="AD21" i="1"/>
  <c r="AC21" i="1"/>
  <c r="AB21" i="1" s="1"/>
  <c r="AT20" i="1"/>
  <c r="AR20" i="1"/>
  <c r="AJ20" i="1"/>
  <c r="AL20" i="1" s="1"/>
  <c r="AI20" i="1"/>
  <c r="AK20" i="1" s="1"/>
  <c r="AH20" i="1"/>
  <c r="AG20" i="1"/>
  <c r="AF20" i="1"/>
  <c r="AE20" i="1"/>
  <c r="AN20" i="1" s="1"/>
  <c r="AD20" i="1"/>
  <c r="AC20" i="1"/>
  <c r="AB20" i="1"/>
  <c r="AR19" i="1"/>
  <c r="AN19" i="1"/>
  <c r="AK19" i="1"/>
  <c r="AQ19" i="1" s="1"/>
  <c r="AJ19" i="1"/>
  <c r="AL19" i="1" s="1"/>
  <c r="AI19" i="1"/>
  <c r="AH19" i="1"/>
  <c r="AG19" i="1"/>
  <c r="AF19" i="1"/>
  <c r="AE19" i="1"/>
  <c r="AM19" i="1" s="1"/>
  <c r="AD19" i="1"/>
  <c r="AC19" i="1"/>
  <c r="AB19" i="1" s="1"/>
  <c r="AR18" i="1"/>
  <c r="AN18" i="1"/>
  <c r="AL18" i="1"/>
  <c r="AJ18" i="1"/>
  <c r="AI18" i="1"/>
  <c r="AK18" i="1" s="1"/>
  <c r="AQ18" i="1" s="1"/>
  <c r="AH18" i="1"/>
  <c r="AG18" i="1"/>
  <c r="AF18" i="1"/>
  <c r="AE18" i="1"/>
  <c r="AM18" i="1" s="1"/>
  <c r="AD18" i="1"/>
  <c r="AB18" i="1" s="1"/>
  <c r="AC18" i="1"/>
  <c r="AR17" i="1"/>
  <c r="AK17" i="1"/>
  <c r="AJ17" i="1"/>
  <c r="AL17" i="1" s="1"/>
  <c r="AI17" i="1"/>
  <c r="AH17" i="1"/>
  <c r="AG17" i="1"/>
  <c r="AF17" i="1"/>
  <c r="AE17" i="1"/>
  <c r="AM17" i="1" s="1"/>
  <c r="AD17" i="1"/>
  <c r="AC17" i="1"/>
  <c r="AB17" i="1" s="1"/>
  <c r="AR16" i="1"/>
  <c r="AN16" i="1"/>
  <c r="AL16" i="1"/>
  <c r="AJ16" i="1"/>
  <c r="AI16" i="1"/>
  <c r="AK16" i="1" s="1"/>
  <c r="AQ16" i="1" s="1"/>
  <c r="AH16" i="1"/>
  <c r="AG16" i="1"/>
  <c r="AF16" i="1"/>
  <c r="AE16" i="1"/>
  <c r="AM16" i="1" s="1"/>
  <c r="AD16" i="1"/>
  <c r="AC16" i="1"/>
  <c r="AB16" i="1" s="1"/>
  <c r="AR15" i="1"/>
  <c r="AJ15" i="1"/>
  <c r="AL15" i="1" s="1"/>
  <c r="AI15" i="1"/>
  <c r="AK15" i="1" s="1"/>
  <c r="AH15" i="1"/>
  <c r="AG15" i="1"/>
  <c r="AF15" i="1"/>
  <c r="AE15" i="1"/>
  <c r="AM15" i="1" s="1"/>
  <c r="AD15" i="1"/>
  <c r="AB15" i="1" s="1"/>
  <c r="AC15" i="1"/>
  <c r="AR14" i="1"/>
  <c r="AK14" i="1"/>
  <c r="AJ14" i="1"/>
  <c r="AL14" i="1" s="1"/>
  <c r="AI14" i="1"/>
  <c r="AH14" i="1"/>
  <c r="AG14" i="1"/>
  <c r="AF14" i="1"/>
  <c r="AE14" i="1"/>
  <c r="AM14" i="1" s="1"/>
  <c r="AD14" i="1"/>
  <c r="AC14" i="1"/>
  <c r="AB14" i="1"/>
  <c r="AR13" i="1"/>
  <c r="AN13" i="1"/>
  <c r="AL13" i="1"/>
  <c r="AJ13" i="1"/>
  <c r="AI13" i="1"/>
  <c r="AK13" i="1" s="1"/>
  <c r="AQ13" i="1" s="1"/>
  <c r="AH13" i="1"/>
  <c r="AG13" i="1"/>
  <c r="AF13" i="1"/>
  <c r="AE13" i="1"/>
  <c r="AM13" i="1" s="1"/>
  <c r="AD13" i="1"/>
  <c r="AC13" i="1"/>
  <c r="AB13" i="1" s="1"/>
  <c r="AR12" i="1"/>
  <c r="AJ12" i="1"/>
  <c r="AL12" i="1" s="1"/>
  <c r="AI12" i="1"/>
  <c r="AK12" i="1" s="1"/>
  <c r="AQ12" i="1" s="1"/>
  <c r="AH12" i="1"/>
  <c r="AG12" i="1"/>
  <c r="AF12" i="1"/>
  <c r="AE12" i="1"/>
  <c r="AN12" i="1" s="1"/>
  <c r="AD12" i="1"/>
  <c r="AC12" i="1"/>
  <c r="AB12" i="1"/>
  <c r="AR11" i="1"/>
  <c r="AK11" i="1"/>
  <c r="AQ11" i="1" s="1"/>
  <c r="AJ11" i="1"/>
  <c r="AL11" i="1" s="1"/>
  <c r="AI11" i="1"/>
  <c r="AH11" i="1"/>
  <c r="AG11" i="1"/>
  <c r="AF11" i="1"/>
  <c r="AE11" i="1"/>
  <c r="AN11" i="1" s="1"/>
  <c r="AD11" i="1"/>
  <c r="AC11" i="1"/>
  <c r="AB11" i="1" s="1"/>
  <c r="AR10" i="1"/>
  <c r="AN10" i="1"/>
  <c r="AL10" i="1"/>
  <c r="AJ10" i="1"/>
  <c r="AI10" i="1"/>
  <c r="AK10" i="1" s="1"/>
  <c r="AQ10" i="1" s="1"/>
  <c r="AH10" i="1"/>
  <c r="AG10" i="1"/>
  <c r="AF10" i="1"/>
  <c r="AE10" i="1"/>
  <c r="AM10" i="1" s="1"/>
  <c r="AD10" i="1"/>
  <c r="AB10" i="1" s="1"/>
  <c r="AC10" i="1"/>
  <c r="AR9" i="1"/>
  <c r="AK9" i="1"/>
  <c r="AJ9" i="1"/>
  <c r="AL9" i="1" s="1"/>
  <c r="AI9" i="1"/>
  <c r="AH9" i="1"/>
  <c r="AG9" i="1"/>
  <c r="AF9" i="1"/>
  <c r="AE9" i="1"/>
  <c r="AM9" i="1" s="1"/>
  <c r="AD9" i="1"/>
  <c r="AC9" i="1"/>
  <c r="AB9" i="1"/>
  <c r="AR8" i="1"/>
  <c r="AN8" i="1"/>
  <c r="AL8" i="1"/>
  <c r="AK8" i="1"/>
  <c r="AQ8" i="1" s="1"/>
  <c r="AJ8" i="1"/>
  <c r="AI8" i="1"/>
  <c r="AH8" i="1"/>
  <c r="AG8" i="1"/>
  <c r="AF8" i="1"/>
  <c r="AE8" i="1"/>
  <c r="AM8" i="1" s="1"/>
  <c r="AD8" i="1"/>
  <c r="AC8" i="1"/>
  <c r="AB8" i="1" s="1"/>
  <c r="AR7" i="1"/>
  <c r="AL7" i="1"/>
  <c r="AJ7" i="1"/>
  <c r="AI7" i="1"/>
  <c r="AK7" i="1" s="1"/>
  <c r="AH7" i="1"/>
  <c r="AG7" i="1"/>
  <c r="AF7" i="1"/>
  <c r="AE7" i="1"/>
  <c r="AM7" i="1" s="1"/>
  <c r="AD7" i="1"/>
  <c r="AB7" i="1" s="1"/>
  <c r="AC7" i="1"/>
  <c r="AR6" i="1"/>
  <c r="AK6" i="1"/>
  <c r="AJ6" i="1"/>
  <c r="AL6" i="1" s="1"/>
  <c r="AQ6" i="1" s="1"/>
  <c r="AI6" i="1"/>
  <c r="AH6" i="1"/>
  <c r="AG6" i="1"/>
  <c r="AF6" i="1"/>
  <c r="AE6" i="1"/>
  <c r="AN6" i="1" s="1"/>
  <c r="AD6" i="1"/>
  <c r="AC6" i="1"/>
  <c r="AB6" i="1"/>
  <c r="AR5" i="1"/>
  <c r="AN5" i="1"/>
  <c r="AL5" i="1"/>
  <c r="AJ5" i="1"/>
  <c r="AI5" i="1"/>
  <c r="AK5" i="1" s="1"/>
  <c r="AQ5" i="1" s="1"/>
  <c r="AH5" i="1"/>
  <c r="AG5" i="1"/>
  <c r="AF5" i="1"/>
  <c r="AE5" i="1"/>
  <c r="AM5" i="1" s="1"/>
  <c r="AD5" i="1"/>
  <c r="AC5" i="1"/>
  <c r="AB5" i="1" s="1"/>
  <c r="AR4" i="1"/>
  <c r="AJ4" i="1"/>
  <c r="AL4" i="1" s="1"/>
  <c r="AI4" i="1"/>
  <c r="AK4" i="1" s="1"/>
  <c r="AQ4" i="1" s="1"/>
  <c r="AH4" i="1"/>
  <c r="AG4" i="1"/>
  <c r="AF4" i="1"/>
  <c r="AE4" i="1"/>
  <c r="AN4" i="1" s="1"/>
  <c r="AD4" i="1"/>
  <c r="AC4" i="1"/>
  <c r="AB4" i="1"/>
  <c r="AR3" i="1"/>
  <c r="AK3" i="1"/>
  <c r="AJ3" i="1"/>
  <c r="AL3" i="1" s="1"/>
  <c r="AI3" i="1"/>
  <c r="AH3" i="1"/>
  <c r="AG3" i="1"/>
  <c r="AF3" i="1"/>
  <c r="AE3" i="1"/>
  <c r="AN3" i="1" s="1"/>
  <c r="AD3" i="1"/>
  <c r="AC3" i="1"/>
  <c r="AB3" i="1" s="1"/>
  <c r="AR2" i="1"/>
  <c r="AN2" i="1"/>
  <c r="AL2" i="1"/>
  <c r="AJ2" i="1"/>
  <c r="AI2" i="1"/>
  <c r="AK2" i="1" s="1"/>
  <c r="AQ2" i="1" s="1"/>
  <c r="AH2" i="1"/>
  <c r="AG2" i="1"/>
  <c r="AF2" i="1"/>
  <c r="AE2" i="1"/>
  <c r="AM2" i="1" s="1"/>
  <c r="AD2" i="1"/>
  <c r="AB2" i="1" s="1"/>
  <c r="AC2" i="1"/>
  <c r="AQ3" i="1" l="1"/>
  <c r="E13" i="1"/>
  <c r="AO13" i="1"/>
  <c r="E25" i="1"/>
  <c r="AO25" i="1"/>
  <c r="E46" i="1"/>
  <c r="AO46" i="1"/>
  <c r="AO55" i="1"/>
  <c r="E55" i="1"/>
  <c r="AO58" i="1"/>
  <c r="E58" i="1"/>
  <c r="E60" i="1"/>
  <c r="AO60" i="1"/>
  <c r="AO63" i="1"/>
  <c r="E63" i="1"/>
  <c r="AO83" i="1"/>
  <c r="E83" i="1"/>
  <c r="AO19" i="1"/>
  <c r="E19" i="1"/>
  <c r="AO71" i="1"/>
  <c r="E71" i="1"/>
  <c r="E51" i="1"/>
  <c r="AO51" i="1"/>
  <c r="AO5" i="1"/>
  <c r="E5" i="1"/>
  <c r="AS23" i="1"/>
  <c r="AT22" i="1"/>
  <c r="AQ31" i="1"/>
  <c r="AQ34" i="1"/>
  <c r="AQ66" i="1"/>
  <c r="AO89" i="1"/>
  <c r="E89" i="1"/>
  <c r="E42" i="1"/>
  <c r="AO42" i="1"/>
  <c r="AO87" i="1"/>
  <c r="E87" i="1"/>
  <c r="AQ14" i="1"/>
  <c r="AQ23" i="1"/>
  <c r="E29" i="1"/>
  <c r="AO29" i="1"/>
  <c r="AO33" i="1"/>
  <c r="E33" i="1"/>
  <c r="E43" i="1"/>
  <c r="AO43" i="1"/>
  <c r="AQ50" i="1"/>
  <c r="E56" i="1"/>
  <c r="AO56" i="1"/>
  <c r="E72" i="1"/>
  <c r="AO72" i="1"/>
  <c r="E77" i="1"/>
  <c r="AO77" i="1"/>
  <c r="AO4" i="1"/>
  <c r="E4" i="1"/>
  <c r="AO2" i="1"/>
  <c r="E2" i="1"/>
  <c r="AQ20" i="1"/>
  <c r="E26" i="1"/>
  <c r="AO26" i="1"/>
  <c r="E28" i="1"/>
  <c r="AO28" i="1"/>
  <c r="AO40" i="1"/>
  <c r="E40" i="1"/>
  <c r="E47" i="1"/>
  <c r="AO47" i="1"/>
  <c r="AO49" i="1"/>
  <c r="E49" i="1"/>
  <c r="E52" i="1"/>
  <c r="AO52" i="1"/>
  <c r="E8" i="1"/>
  <c r="AO8" i="1"/>
  <c r="E18" i="1"/>
  <c r="AO18" i="1"/>
  <c r="E11" i="1"/>
  <c r="AO11" i="1"/>
  <c r="E21" i="1"/>
  <c r="AO21" i="1"/>
  <c r="E27" i="1"/>
  <c r="AO27" i="1"/>
  <c r="AQ35" i="1"/>
  <c r="AO41" i="1"/>
  <c r="E41" i="1"/>
  <c r="AO48" i="1"/>
  <c r="E48" i="1"/>
  <c r="E64" i="1"/>
  <c r="AO64" i="1"/>
  <c r="E74" i="1"/>
  <c r="AO74" i="1"/>
  <c r="AO85" i="1"/>
  <c r="E85" i="1"/>
  <c r="E10" i="1"/>
  <c r="AO10" i="1"/>
  <c r="E6" i="1"/>
  <c r="AO6" i="1"/>
  <c r="AO12" i="1"/>
  <c r="E12" i="1"/>
  <c r="E16" i="1"/>
  <c r="AO16" i="1"/>
  <c r="AO39" i="1"/>
  <c r="E39" i="1"/>
  <c r="E67" i="1"/>
  <c r="AO67" i="1"/>
  <c r="AM6" i="1"/>
  <c r="AN14" i="1"/>
  <c r="AN7" i="1"/>
  <c r="AQ7" i="1" s="1"/>
  <c r="AN15" i="1"/>
  <c r="AQ15" i="1" s="1"/>
  <c r="AN24" i="1"/>
  <c r="AQ24" i="1" s="1"/>
  <c r="AN32" i="1"/>
  <c r="AQ32" i="1" s="1"/>
  <c r="AM43" i="1"/>
  <c r="AB47" i="1"/>
  <c r="AB48" i="1"/>
  <c r="AB52" i="1"/>
  <c r="AB55" i="1"/>
  <c r="AQ61" i="1"/>
  <c r="AM65" i="1"/>
  <c r="AM67" i="1"/>
  <c r="AB75" i="1"/>
  <c r="E81" i="1"/>
  <c r="AO81" i="1"/>
  <c r="AB83" i="1"/>
  <c r="AO111" i="1"/>
  <c r="E111" i="1"/>
  <c r="E125" i="1"/>
  <c r="AO125" i="1"/>
  <c r="E128" i="1"/>
  <c r="AO128" i="1"/>
  <c r="AO94" i="1"/>
  <c r="E94" i="1"/>
  <c r="AO120" i="1"/>
  <c r="E120" i="1"/>
  <c r="AN9" i="1"/>
  <c r="AQ9" i="1" s="1"/>
  <c r="AN17" i="1"/>
  <c r="AQ17" i="1" s="1"/>
  <c r="AN22" i="1"/>
  <c r="AQ22" i="1" s="1"/>
  <c r="AN30" i="1"/>
  <c r="AQ30" i="1" s="1"/>
  <c r="AM34" i="1"/>
  <c r="AK36" i="1"/>
  <c r="AQ36" i="1" s="1"/>
  <c r="AK37" i="1"/>
  <c r="AQ37" i="1" s="1"/>
  <c r="AM46" i="1"/>
  <c r="AM47" i="1"/>
  <c r="AM49" i="1"/>
  <c r="AM50" i="1"/>
  <c r="AM52" i="1"/>
  <c r="AK54" i="1"/>
  <c r="AQ54" i="1" s="1"/>
  <c r="AQ57" i="1"/>
  <c r="AB60" i="1"/>
  <c r="AB63" i="1"/>
  <c r="AQ69" i="1"/>
  <c r="AM80" i="1"/>
  <c r="AO91" i="1"/>
  <c r="E91" i="1"/>
  <c r="AO101" i="1"/>
  <c r="E101" i="1"/>
  <c r="AM11" i="1"/>
  <c r="AM66" i="1"/>
  <c r="AM69" i="1"/>
  <c r="AM73" i="1"/>
  <c r="AM78" i="1"/>
  <c r="AQ82" i="1"/>
  <c r="E117" i="1"/>
  <c r="AO117" i="1"/>
  <c r="AM4" i="1"/>
  <c r="AM12" i="1"/>
  <c r="AM20" i="1"/>
  <c r="AM23" i="1"/>
  <c r="AM35" i="1"/>
  <c r="AQ38" i="1"/>
  <c r="AM51" i="1"/>
  <c r="AQ88" i="1"/>
  <c r="AO97" i="1"/>
  <c r="E97" i="1"/>
  <c r="E136" i="1"/>
  <c r="AO136" i="1"/>
  <c r="E80" i="1"/>
  <c r="AO80" i="1"/>
  <c r="AM3" i="1"/>
  <c r="AM31" i="1"/>
  <c r="AM36" i="1"/>
  <c r="AM37" i="1"/>
  <c r="AM54" i="1"/>
  <c r="AM74" i="1"/>
  <c r="AQ76" i="1"/>
  <c r="AQ79" i="1"/>
  <c r="AO84" i="1"/>
  <c r="AO86" i="1"/>
  <c r="AM38" i="1"/>
  <c r="AM39" i="1"/>
  <c r="AM41" i="1"/>
  <c r="AM42" i="1"/>
  <c r="AK44" i="1"/>
  <c r="AQ44" i="1" s="1"/>
  <c r="AK45" i="1"/>
  <c r="AQ45" i="1" s="1"/>
  <c r="AQ53" i="1"/>
  <c r="AM57" i="1"/>
  <c r="AK59" i="1"/>
  <c r="AQ59" i="1" s="1"/>
  <c r="AB59" i="1"/>
  <c r="AM59" i="1"/>
  <c r="AM68" i="1"/>
  <c r="AK70" i="1"/>
  <c r="AQ70" i="1" s="1"/>
  <c r="AM76" i="1"/>
  <c r="E102" i="1"/>
  <c r="AO102" i="1"/>
  <c r="AO116" i="1"/>
  <c r="E116" i="1"/>
  <c r="AO75" i="1"/>
  <c r="AO68" i="1"/>
  <c r="AQ73" i="1"/>
  <c r="AQ78" i="1"/>
  <c r="AO99" i="1"/>
  <c r="E99" i="1"/>
  <c r="AO104" i="1"/>
  <c r="E104" i="1"/>
  <c r="AO119" i="1"/>
  <c r="E119" i="1"/>
  <c r="AM92" i="1"/>
  <c r="AM93" i="1"/>
  <c r="AB97" i="1"/>
  <c r="AM105" i="1"/>
  <c r="AM108" i="1"/>
  <c r="AB116" i="1"/>
  <c r="AK129" i="1"/>
  <c r="AQ129" i="1" s="1"/>
  <c r="AB129" i="1"/>
  <c r="AK132" i="1"/>
  <c r="AM136" i="1"/>
  <c r="AQ142" i="1"/>
  <c r="AQ152" i="1"/>
  <c r="AQ167" i="1"/>
  <c r="AO169" i="1"/>
  <c r="E169" i="1"/>
  <c r="AO174" i="1"/>
  <c r="E174" i="1"/>
  <c r="E191" i="1"/>
  <c r="AO191" i="1"/>
  <c r="AM56" i="1"/>
  <c r="AM64" i="1"/>
  <c r="E90" i="1"/>
  <c r="AQ96" i="1"/>
  <c r="AK113" i="1"/>
  <c r="AQ113" i="1" s="1"/>
  <c r="AB113" i="1"/>
  <c r="AK115" i="1"/>
  <c r="AQ115" i="1" s="1"/>
  <c r="E123" i="1"/>
  <c r="AO123" i="1"/>
  <c r="E139" i="1"/>
  <c r="AO139" i="1"/>
  <c r="AO145" i="1"/>
  <c r="E145" i="1"/>
  <c r="E155" i="1"/>
  <c r="AO155" i="1"/>
  <c r="AO158" i="1"/>
  <c r="E158" i="1"/>
  <c r="AQ161" i="1"/>
  <c r="E171" i="1"/>
  <c r="AO171" i="1"/>
  <c r="AQ183" i="1"/>
  <c r="AB85" i="1"/>
  <c r="AB87" i="1"/>
  <c r="AB89" i="1"/>
  <c r="AM91" i="1"/>
  <c r="E95" i="1"/>
  <c r="AM96" i="1"/>
  <c r="AM97" i="1"/>
  <c r="AQ100" i="1"/>
  <c r="AM104" i="1"/>
  <c r="AM107" i="1"/>
  <c r="AQ110" i="1"/>
  <c r="E112" i="1"/>
  <c r="AM113" i="1"/>
  <c r="AM116" i="1"/>
  <c r="AB132" i="1"/>
  <c r="AQ143" i="1"/>
  <c r="AQ149" i="1"/>
  <c r="AQ164" i="1"/>
  <c r="AO190" i="1"/>
  <c r="E190" i="1"/>
  <c r="AM101" i="1"/>
  <c r="E103" i="1"/>
  <c r="AQ106" i="1"/>
  <c r="AK121" i="1"/>
  <c r="AQ121" i="1" s="1"/>
  <c r="AB121" i="1"/>
  <c r="AO130" i="1"/>
  <c r="E130" i="1"/>
  <c r="AO146" i="1"/>
  <c r="E146" i="1"/>
  <c r="AO166" i="1"/>
  <c r="E166" i="1"/>
  <c r="E193" i="1"/>
  <c r="AO193" i="1"/>
  <c r="AM75" i="1"/>
  <c r="AM79" i="1"/>
  <c r="AM83" i="1"/>
  <c r="AM85" i="1"/>
  <c r="AM87" i="1"/>
  <c r="AM89" i="1"/>
  <c r="AB117" i="1"/>
  <c r="AQ118" i="1"/>
  <c r="E144" i="1"/>
  <c r="AO144" i="1"/>
  <c r="E150" i="1"/>
  <c r="AO150" i="1"/>
  <c r="AQ159" i="1"/>
  <c r="AQ175" i="1"/>
  <c r="AO185" i="1"/>
  <c r="E185" i="1"/>
  <c r="AM90" i="1"/>
  <c r="E93" i="1"/>
  <c r="AM99" i="1"/>
  <c r="E108" i="1"/>
  <c r="AQ114" i="1"/>
  <c r="AO126" i="1"/>
  <c r="AM130" i="1"/>
  <c r="AQ131" i="1"/>
  <c r="AO137" i="1"/>
  <c r="AQ147" i="1"/>
  <c r="AO153" i="1"/>
  <c r="E153" i="1"/>
  <c r="AO170" i="1"/>
  <c r="E170" i="1"/>
  <c r="AO176" i="1"/>
  <c r="E176" i="1"/>
  <c r="E109" i="1"/>
  <c r="AO109" i="1"/>
  <c r="AQ122" i="1"/>
  <c r="E133" i="1"/>
  <c r="AO133" i="1"/>
  <c r="E141" i="1"/>
  <c r="AO141" i="1"/>
  <c r="E151" i="1"/>
  <c r="AO151" i="1"/>
  <c r="E160" i="1"/>
  <c r="AO160" i="1"/>
  <c r="AQ92" i="1"/>
  <c r="AQ98" i="1"/>
  <c r="AK105" i="1"/>
  <c r="AQ105" i="1" s="1"/>
  <c r="AB105" i="1"/>
  <c r="AQ107" i="1"/>
  <c r="AQ134" i="1"/>
  <c r="AQ138" i="1"/>
  <c r="AQ154" i="1"/>
  <c r="AN124" i="1"/>
  <c r="AQ124" i="1" s="1"/>
  <c r="AN132" i="1"/>
  <c r="AN140" i="1"/>
  <c r="AQ140" i="1" s="1"/>
  <c r="AN148" i="1"/>
  <c r="AQ148" i="1" s="1"/>
  <c r="AN156" i="1"/>
  <c r="AQ156" i="1" s="1"/>
  <c r="AM159" i="1"/>
  <c r="AM160" i="1"/>
  <c r="AN163" i="1"/>
  <c r="AQ163" i="1" s="1"/>
  <c r="AM168" i="1"/>
  <c r="AO168" i="1"/>
  <c r="AM171" i="1"/>
  <c r="E177" i="1"/>
  <c r="AQ180" i="1"/>
  <c r="AO184" i="1"/>
  <c r="AQ188" i="1"/>
  <c r="AQ195" i="1"/>
  <c r="AQ210" i="1"/>
  <c r="AQ213" i="1"/>
  <c r="AQ215" i="1"/>
  <c r="AO219" i="1"/>
  <c r="E219" i="1"/>
  <c r="AO247" i="1"/>
  <c r="E247" i="1"/>
  <c r="E266" i="1"/>
  <c r="AO266" i="1"/>
  <c r="AM98" i="1"/>
  <c r="AM102" i="1"/>
  <c r="AM110" i="1"/>
  <c r="AM118" i="1"/>
  <c r="AM126" i="1"/>
  <c r="AM134" i="1"/>
  <c r="AB137" i="1"/>
  <c r="AM142" i="1"/>
  <c r="AB145" i="1"/>
  <c r="AM150" i="1"/>
  <c r="AB153" i="1"/>
  <c r="AQ194" i="1"/>
  <c r="AM195" i="1"/>
  <c r="AO200" i="1"/>
  <c r="E217" i="1"/>
  <c r="AO217" i="1"/>
  <c r="E224" i="1"/>
  <c r="AO224" i="1"/>
  <c r="AO230" i="1"/>
  <c r="E230" i="1"/>
  <c r="E234" i="1"/>
  <c r="AO234" i="1"/>
  <c r="E290" i="1"/>
  <c r="AO290" i="1"/>
  <c r="AK165" i="1"/>
  <c r="AQ165" i="1" s="1"/>
  <c r="AM170" i="1"/>
  <c r="AK173" i="1"/>
  <c r="AQ173" i="1" s="1"/>
  <c r="E182" i="1"/>
  <c r="AO186" i="1"/>
  <c r="AQ192" i="1"/>
  <c r="AQ196" i="1"/>
  <c r="AQ201" i="1"/>
  <c r="AO203" i="1"/>
  <c r="E203" i="1"/>
  <c r="AQ220" i="1"/>
  <c r="E282" i="1"/>
  <c r="AO282" i="1"/>
  <c r="AM144" i="1"/>
  <c r="AM152" i="1"/>
  <c r="AM166" i="1"/>
  <c r="AM174" i="1"/>
  <c r="AK189" i="1"/>
  <c r="AQ189" i="1" s="1"/>
  <c r="AM190" i="1"/>
  <c r="E208" i="1"/>
  <c r="AO208" i="1"/>
  <c r="E218" i="1"/>
  <c r="AO218" i="1"/>
  <c r="E221" i="1"/>
  <c r="AO221" i="1"/>
  <c r="E223" i="1"/>
  <c r="AO223" i="1"/>
  <c r="AO227" i="1"/>
  <c r="E227" i="1"/>
  <c r="AK162" i="1"/>
  <c r="AQ162" i="1" s="1"/>
  <c r="AM169" i="1"/>
  <c r="AM177" i="1"/>
  <c r="AK181" i="1"/>
  <c r="AQ181" i="1" s="1"/>
  <c r="AB187" i="1"/>
  <c r="AM194" i="1"/>
  <c r="AK197" i="1"/>
  <c r="AQ197" i="1" s="1"/>
  <c r="E202" i="1"/>
  <c r="AO202" i="1"/>
  <c r="AQ204" i="1"/>
  <c r="AQ225" i="1"/>
  <c r="E274" i="1"/>
  <c r="AO274" i="1"/>
  <c r="AB163" i="1"/>
  <c r="AM165" i="1"/>
  <c r="AQ172" i="1"/>
  <c r="AM173" i="1"/>
  <c r="AM179" i="1"/>
  <c r="AO179" i="1"/>
  <c r="AM182" i="1"/>
  <c r="AQ205" i="1"/>
  <c r="AQ207" i="1"/>
  <c r="AO211" i="1"/>
  <c r="E211" i="1"/>
  <c r="AO240" i="1"/>
  <c r="E240" i="1"/>
  <c r="E242" i="1"/>
  <c r="AO242" i="1"/>
  <c r="E250" i="1"/>
  <c r="AO250" i="1"/>
  <c r="AM139" i="1"/>
  <c r="AM147" i="1"/>
  <c r="AM155" i="1"/>
  <c r="AQ157" i="1"/>
  <c r="AO187" i="1"/>
  <c r="E187" i="1"/>
  <c r="E199" i="1"/>
  <c r="AO199" i="1"/>
  <c r="E209" i="1"/>
  <c r="AO209" i="1"/>
  <c r="E216" i="1"/>
  <c r="AO216" i="1"/>
  <c r="E226" i="1"/>
  <c r="AO226" i="1"/>
  <c r="AO232" i="1"/>
  <c r="E232" i="1"/>
  <c r="AQ206" i="1"/>
  <c r="AQ212" i="1"/>
  <c r="AQ229" i="1"/>
  <c r="AO248" i="1"/>
  <c r="E248" i="1"/>
  <c r="E258" i="1"/>
  <c r="AO258" i="1"/>
  <c r="AM167" i="1"/>
  <c r="AM175" i="1"/>
  <c r="AM183" i="1"/>
  <c r="AM191" i="1"/>
  <c r="AN198" i="1"/>
  <c r="AQ198" i="1" s="1"/>
  <c r="AM199" i="1"/>
  <c r="AN206" i="1"/>
  <c r="AM207" i="1"/>
  <c r="AN214" i="1"/>
  <c r="AQ214" i="1" s="1"/>
  <c r="AM215" i="1"/>
  <c r="AN222" i="1"/>
  <c r="AQ222" i="1" s="1"/>
  <c r="AM223" i="1"/>
  <c r="AQ276" i="1"/>
  <c r="AQ278" i="1"/>
  <c r="AQ284" i="1"/>
  <c r="AQ286" i="1"/>
  <c r="AO300" i="1"/>
  <c r="E300" i="1"/>
  <c r="E303" i="1"/>
  <c r="AO303" i="1"/>
  <c r="AQ322" i="1"/>
  <c r="E324" i="1"/>
  <c r="AO324" i="1"/>
  <c r="E335" i="1"/>
  <c r="AO335" i="1"/>
  <c r="E340" i="1"/>
  <c r="AO340" i="1"/>
  <c r="E231" i="1"/>
  <c r="AQ233" i="1"/>
  <c r="AM235" i="1"/>
  <c r="AK238" i="1"/>
  <c r="AQ238" i="1" s="1"/>
  <c r="AM244" i="1"/>
  <c r="AQ255" i="1"/>
  <c r="AM260" i="1"/>
  <c r="AQ270" i="1"/>
  <c r="AQ279" i="1"/>
  <c r="AO291" i="1"/>
  <c r="AB294" i="1"/>
  <c r="AO308" i="1"/>
  <c r="E308" i="1"/>
  <c r="E409" i="1"/>
  <c r="AO409" i="1"/>
  <c r="AQ235" i="1"/>
  <c r="AK236" i="1"/>
  <c r="AQ236" i="1" s="1"/>
  <c r="AM242" i="1"/>
  <c r="E245" i="1"/>
  <c r="AO245" i="1"/>
  <c r="AQ253" i="1"/>
  <c r="AQ256" i="1"/>
  <c r="AM261" i="1"/>
  <c r="AQ265" i="1"/>
  <c r="AQ268" i="1"/>
  <c r="AQ271" i="1"/>
  <c r="AQ277" i="1"/>
  <c r="AQ285" i="1"/>
  <c r="E287" i="1"/>
  <c r="AO287" i="1"/>
  <c r="AQ292" i="1"/>
  <c r="E294" i="1"/>
  <c r="AO294" i="1"/>
  <c r="E305" i="1"/>
  <c r="AO305" i="1"/>
  <c r="E321" i="1"/>
  <c r="AO321" i="1"/>
  <c r="AM210" i="1"/>
  <c r="AM218" i="1"/>
  <c r="AM226" i="1"/>
  <c r="AQ228" i="1"/>
  <c r="E252" i="1"/>
  <c r="AO252" i="1"/>
  <c r="AO272" i="1"/>
  <c r="E272" i="1"/>
  <c r="AO280" i="1"/>
  <c r="E280" i="1"/>
  <c r="AO310" i="1"/>
  <c r="E310" i="1"/>
  <c r="AO314" i="1"/>
  <c r="E314" i="1"/>
  <c r="E316" i="1"/>
  <c r="AO316" i="1"/>
  <c r="E328" i="1"/>
  <c r="AO328" i="1"/>
  <c r="E344" i="1"/>
  <c r="AO344" i="1"/>
  <c r="E369" i="1"/>
  <c r="AO369" i="1"/>
  <c r="AO372" i="1"/>
  <c r="E372" i="1"/>
  <c r="AQ241" i="1"/>
  <c r="AM243" i="1"/>
  <c r="AK246" i="1"/>
  <c r="AQ246" i="1" s="1"/>
  <c r="AM250" i="1"/>
  <c r="AM252" i="1"/>
  <c r="AM253" i="1"/>
  <c r="AB262" i="1"/>
  <c r="AQ269" i="1"/>
  <c r="AM276" i="1"/>
  <c r="AM284" i="1"/>
  <c r="AQ288" i="1"/>
  <c r="AQ293" i="1"/>
  <c r="AQ295" i="1"/>
  <c r="E327" i="1"/>
  <c r="AO327" i="1"/>
  <c r="E332" i="1"/>
  <c r="AO332" i="1"/>
  <c r="E348" i="1"/>
  <c r="AO348" i="1"/>
  <c r="AO361" i="1"/>
  <c r="E361" i="1"/>
  <c r="AM204" i="1"/>
  <c r="AM212" i="1"/>
  <c r="AM220" i="1"/>
  <c r="AM228" i="1"/>
  <c r="AM229" i="1"/>
  <c r="AM230" i="1"/>
  <c r="AO243" i="1"/>
  <c r="AQ244" i="1"/>
  <c r="AQ260" i="1"/>
  <c r="E262" i="1"/>
  <c r="AO262" i="1"/>
  <c r="AM285" i="1"/>
  <c r="AQ302" i="1"/>
  <c r="E313" i="1"/>
  <c r="AO313" i="1"/>
  <c r="E359" i="1"/>
  <c r="AO359" i="1"/>
  <c r="AM236" i="1"/>
  <c r="AQ239" i="1"/>
  <c r="AQ249" i="1"/>
  <c r="AB254" i="1"/>
  <c r="E257" i="1"/>
  <c r="AQ263" i="1"/>
  <c r="AM268" i="1"/>
  <c r="E273" i="1"/>
  <c r="E281" i="1"/>
  <c r="AM292" i="1"/>
  <c r="E304" i="1"/>
  <c r="AO304" i="1"/>
  <c r="E320" i="1"/>
  <c r="AO320" i="1"/>
  <c r="E237" i="1"/>
  <c r="AO237" i="1"/>
  <c r="E254" i="1"/>
  <c r="AO254" i="1"/>
  <c r="AQ261" i="1"/>
  <c r="AO264" i="1"/>
  <c r="E264" i="1"/>
  <c r="AO307" i="1"/>
  <c r="E307" i="1"/>
  <c r="E311" i="1"/>
  <c r="AO311" i="1"/>
  <c r="E317" i="1"/>
  <c r="AO317" i="1"/>
  <c r="E336" i="1"/>
  <c r="AO336" i="1"/>
  <c r="AN352" i="1"/>
  <c r="AM352" i="1"/>
  <c r="AN251" i="1"/>
  <c r="AQ251" i="1" s="1"/>
  <c r="AN259" i="1"/>
  <c r="AQ259" i="1" s="1"/>
  <c r="AN267" i="1"/>
  <c r="AQ267" i="1" s="1"/>
  <c r="AM304" i="1"/>
  <c r="AB307" i="1"/>
  <c r="AQ309" i="1"/>
  <c r="AB314" i="1"/>
  <c r="AB318" i="1"/>
  <c r="AQ318" i="1"/>
  <c r="AB322" i="1"/>
  <c r="E325" i="1"/>
  <c r="AO325" i="1"/>
  <c r="AK330" i="1"/>
  <c r="AQ330" i="1" s="1"/>
  <c r="AO331" i="1"/>
  <c r="E333" i="1"/>
  <c r="AO333" i="1"/>
  <c r="AK338" i="1"/>
  <c r="AQ338" i="1" s="1"/>
  <c r="AO339" i="1"/>
  <c r="E341" i="1"/>
  <c r="AO341" i="1"/>
  <c r="AK346" i="1"/>
  <c r="AQ346" i="1" s="1"/>
  <c r="AO347" i="1"/>
  <c r="E349" i="1"/>
  <c r="AO349" i="1"/>
  <c r="AK357" i="1"/>
  <c r="AQ357" i="1" s="1"/>
  <c r="E398" i="1"/>
  <c r="AO398" i="1"/>
  <c r="E447" i="1"/>
  <c r="AO447" i="1"/>
  <c r="E459" i="1"/>
  <c r="AO459" i="1"/>
  <c r="AM238" i="1"/>
  <c r="AM246" i="1"/>
  <c r="AM262" i="1"/>
  <c r="AM270" i="1"/>
  <c r="AM278" i="1"/>
  <c r="AB306" i="1"/>
  <c r="AM307" i="1"/>
  <c r="AM325" i="1"/>
  <c r="AB330" i="1"/>
  <c r="AM333" i="1"/>
  <c r="AB338" i="1"/>
  <c r="AM341" i="1"/>
  <c r="AM349" i="1"/>
  <c r="E353" i="1"/>
  <c r="AO353" i="1"/>
  <c r="AQ362" i="1"/>
  <c r="E377" i="1"/>
  <c r="AO377" i="1"/>
  <c r="E388" i="1"/>
  <c r="AO388" i="1"/>
  <c r="E420" i="1"/>
  <c r="AO420" i="1"/>
  <c r="AM239" i="1"/>
  <c r="AM247" i="1"/>
  <c r="AM255" i="1"/>
  <c r="AM263" i="1"/>
  <c r="AM271" i="1"/>
  <c r="AQ312" i="1"/>
  <c r="AQ351" i="1"/>
  <c r="AN395" i="1"/>
  <c r="AM395" i="1"/>
  <c r="AM232" i="1"/>
  <c r="AM240" i="1"/>
  <c r="AM248" i="1"/>
  <c r="AM272" i="1"/>
  <c r="AM280" i="1"/>
  <c r="AM288" i="1"/>
  <c r="AQ306" i="1"/>
  <c r="E329" i="1"/>
  <c r="AO329" i="1"/>
  <c r="AK334" i="1"/>
  <c r="AQ334" i="1" s="1"/>
  <c r="E337" i="1"/>
  <c r="AO337" i="1"/>
  <c r="AK342" i="1"/>
  <c r="AQ342" i="1" s="1"/>
  <c r="AO343" i="1"/>
  <c r="E345" i="1"/>
  <c r="AO345" i="1"/>
  <c r="AK350" i="1"/>
  <c r="AQ350" i="1" s="1"/>
  <c r="E358" i="1"/>
  <c r="AO358" i="1"/>
  <c r="AK365" i="1"/>
  <c r="AQ365" i="1" s="1"/>
  <c r="AB365" i="1"/>
  <c r="AM233" i="1"/>
  <c r="AM241" i="1"/>
  <c r="AM249" i="1"/>
  <c r="AM257" i="1"/>
  <c r="AM265" i="1"/>
  <c r="AM273" i="1"/>
  <c r="AM281" i="1"/>
  <c r="AM289" i="1"/>
  <c r="AK296" i="1"/>
  <c r="AQ296" i="1" s="1"/>
  <c r="AQ298" i="1"/>
  <c r="AQ299" i="1"/>
  <c r="AM305" i="1"/>
  <c r="E326" i="1"/>
  <c r="AQ352" i="1"/>
  <c r="AO355" i="1"/>
  <c r="AQ363" i="1"/>
  <c r="AO384" i="1"/>
  <c r="E384" i="1"/>
  <c r="AO392" i="1"/>
  <c r="E392" i="1"/>
  <c r="AO408" i="1"/>
  <c r="E408" i="1"/>
  <c r="AM258" i="1"/>
  <c r="AM266" i="1"/>
  <c r="AM274" i="1"/>
  <c r="AM282" i="1"/>
  <c r="AM300" i="1"/>
  <c r="AB326" i="1"/>
  <c r="AM329" i="1"/>
  <c r="AB334" i="1"/>
  <c r="AM337" i="1"/>
  <c r="AM345" i="1"/>
  <c r="AQ356" i="1"/>
  <c r="AO376" i="1"/>
  <c r="E376" i="1"/>
  <c r="AB296" i="1"/>
  <c r="AM310" i="1"/>
  <c r="AM312" i="1"/>
  <c r="E364" i="1"/>
  <c r="AO364" i="1"/>
  <c r="E373" i="1"/>
  <c r="AO373" i="1"/>
  <c r="AM357" i="1"/>
  <c r="AN365" i="1"/>
  <c r="AM365" i="1"/>
  <c r="AQ370" i="1"/>
  <c r="AM383" i="1"/>
  <c r="AQ394" i="1"/>
  <c r="AQ405" i="1"/>
  <c r="AM415" i="1"/>
  <c r="AQ416" i="1"/>
  <c r="AQ418" i="1"/>
  <c r="E423" i="1"/>
  <c r="AO423" i="1"/>
  <c r="AO442" i="1"/>
  <c r="E442" i="1"/>
  <c r="E445" i="1"/>
  <c r="AO445" i="1"/>
  <c r="AM379" i="1"/>
  <c r="AK380" i="1"/>
  <c r="AQ380" i="1" s="1"/>
  <c r="AQ390" i="1"/>
  <c r="AM398" i="1"/>
  <c r="AQ401" i="1"/>
  <c r="AQ403" i="1"/>
  <c r="AM411" i="1"/>
  <c r="AK412" i="1"/>
  <c r="AQ412" i="1" s="1"/>
  <c r="E439" i="1"/>
  <c r="AO439" i="1"/>
  <c r="AM359" i="1"/>
  <c r="E386" i="1"/>
  <c r="AO386" i="1"/>
  <c r="AO424" i="1"/>
  <c r="E424" i="1"/>
  <c r="AO434" i="1"/>
  <c r="E434" i="1"/>
  <c r="E437" i="1"/>
  <c r="AO437" i="1"/>
  <c r="AN458" i="1"/>
  <c r="AM458" i="1"/>
  <c r="E477" i="1"/>
  <c r="AO477" i="1"/>
  <c r="AM350" i="1"/>
  <c r="AM354" i="1"/>
  <c r="AM360" i="1"/>
  <c r="AQ382" i="1"/>
  <c r="AQ393" i="1"/>
  <c r="AQ395" i="1"/>
  <c r="AM403" i="1"/>
  <c r="AK404" i="1"/>
  <c r="AQ404" i="1" s="1"/>
  <c r="AQ414" i="1"/>
  <c r="AQ419" i="1"/>
  <c r="AO421" i="1"/>
  <c r="AQ426" i="1"/>
  <c r="E431" i="1"/>
  <c r="AO431" i="1"/>
  <c r="AM308" i="1"/>
  <c r="AM361" i="1"/>
  <c r="AQ366" i="1"/>
  <c r="AK368" i="1"/>
  <c r="AQ368" i="1" s="1"/>
  <c r="AQ371" i="1"/>
  <c r="AQ374" i="1"/>
  <c r="AQ378" i="1"/>
  <c r="AM386" i="1"/>
  <c r="AQ389" i="1"/>
  <c r="AQ391" i="1"/>
  <c r="AO397" i="1"/>
  <c r="AM399" i="1"/>
  <c r="AK400" i="1"/>
  <c r="AQ400" i="1" s="1"/>
  <c r="AQ410" i="1"/>
  <c r="AQ417" i="1"/>
  <c r="AB424" i="1"/>
  <c r="AM301" i="1"/>
  <c r="AM309" i="1"/>
  <c r="AM355" i="1"/>
  <c r="AM362" i="1"/>
  <c r="AM382" i="1"/>
  <c r="AQ385" i="1"/>
  <c r="AQ387" i="1"/>
  <c r="AK396" i="1"/>
  <c r="AQ396" i="1" s="1"/>
  <c r="AQ406" i="1"/>
  <c r="AM414" i="1"/>
  <c r="AQ429" i="1"/>
  <c r="E455" i="1"/>
  <c r="AO455" i="1"/>
  <c r="E461" i="1"/>
  <c r="AO461" i="1"/>
  <c r="AM366" i="1"/>
  <c r="AB373" i="1"/>
  <c r="AM374" i="1"/>
  <c r="AM378" i="1"/>
  <c r="AQ381" i="1"/>
  <c r="AQ383" i="1"/>
  <c r="AM391" i="1"/>
  <c r="AQ402" i="1"/>
  <c r="AM410" i="1"/>
  <c r="AQ413" i="1"/>
  <c r="AQ415" i="1"/>
  <c r="AQ422" i="1"/>
  <c r="AO425" i="1"/>
  <c r="E425" i="1"/>
  <c r="AQ427" i="1"/>
  <c r="AO450" i="1"/>
  <c r="E450" i="1"/>
  <c r="AQ458" i="1"/>
  <c r="AM380" i="1"/>
  <c r="AM388" i="1"/>
  <c r="AM396" i="1"/>
  <c r="AM404" i="1"/>
  <c r="AM412" i="1"/>
  <c r="AN419" i="1"/>
  <c r="AM420" i="1"/>
  <c r="AK430" i="1"/>
  <c r="AQ430" i="1" s="1"/>
  <c r="AK433" i="1"/>
  <c r="AQ433" i="1" s="1"/>
  <c r="AQ436" i="1"/>
  <c r="AK438" i="1"/>
  <c r="AQ438" i="1" s="1"/>
  <c r="AK441" i="1"/>
  <c r="AQ441" i="1" s="1"/>
  <c r="AQ444" i="1"/>
  <c r="AK446" i="1"/>
  <c r="AQ446" i="1" s="1"/>
  <c r="AK449" i="1"/>
  <c r="AQ449" i="1" s="1"/>
  <c r="AQ460" i="1"/>
  <c r="E469" i="1"/>
  <c r="AO469" i="1"/>
  <c r="AQ483" i="1"/>
  <c r="AQ486" i="1"/>
  <c r="AQ489" i="1"/>
  <c r="E495" i="1"/>
  <c r="AO495" i="1"/>
  <c r="AO506" i="1"/>
  <c r="E506" i="1"/>
  <c r="E510" i="1"/>
  <c r="AO510" i="1"/>
  <c r="AM373" i="1"/>
  <c r="AM381" i="1"/>
  <c r="AM389" i="1"/>
  <c r="AM397" i="1"/>
  <c r="AM405" i="1"/>
  <c r="AM413" i="1"/>
  <c r="AM421" i="1"/>
  <c r="AK435" i="1"/>
  <c r="AQ435" i="1" s="1"/>
  <c r="AK443" i="1"/>
  <c r="AQ443" i="1" s="1"/>
  <c r="AK451" i="1"/>
  <c r="AQ451" i="1" s="1"/>
  <c r="AM452" i="1"/>
  <c r="AO452" i="1"/>
  <c r="AM454" i="1"/>
  <c r="AQ456" i="1"/>
  <c r="AM462" i="1"/>
  <c r="AQ466" i="1"/>
  <c r="AQ472" i="1"/>
  <c r="AQ476" i="1"/>
  <c r="AQ493" i="1"/>
  <c r="AM436" i="1"/>
  <c r="AM444" i="1"/>
  <c r="AQ453" i="1"/>
  <c r="AM460" i="1"/>
  <c r="AO467" i="1"/>
  <c r="E467" i="1"/>
  <c r="E470" i="1"/>
  <c r="AO470" i="1"/>
  <c r="AQ473" i="1"/>
  <c r="E479" i="1"/>
  <c r="AO479" i="1"/>
  <c r="AO490" i="1"/>
  <c r="E490" i="1"/>
  <c r="E496" i="1"/>
  <c r="AO496" i="1"/>
  <c r="E500" i="1"/>
  <c r="AO500" i="1"/>
  <c r="AO507" i="1"/>
  <c r="E507" i="1"/>
  <c r="AQ491" i="1"/>
  <c r="AQ494" i="1"/>
  <c r="AQ497" i="1"/>
  <c r="E503" i="1"/>
  <c r="AO503" i="1"/>
  <c r="E508" i="1"/>
  <c r="AO508" i="1"/>
  <c r="AM376" i="1"/>
  <c r="AM384" i="1"/>
  <c r="AM392" i="1"/>
  <c r="AM400" i="1"/>
  <c r="AM408" i="1"/>
  <c r="AM416" i="1"/>
  <c r="AM424" i="1"/>
  <c r="AQ432" i="1"/>
  <c r="AQ440" i="1"/>
  <c r="AQ448" i="1"/>
  <c r="AQ463" i="1"/>
  <c r="AO474" i="1"/>
  <c r="E474" i="1"/>
  <c r="E480" i="1"/>
  <c r="AO480" i="1"/>
  <c r="E484" i="1"/>
  <c r="AO484" i="1"/>
  <c r="E501" i="1"/>
  <c r="AO501" i="1"/>
  <c r="AM369" i="1"/>
  <c r="AM377" i="1"/>
  <c r="AM385" i="1"/>
  <c r="AM393" i="1"/>
  <c r="AM401" i="1"/>
  <c r="AM409" i="1"/>
  <c r="AM417" i="1"/>
  <c r="AM437" i="1"/>
  <c r="AM445" i="1"/>
  <c r="AM461" i="1"/>
  <c r="AQ475" i="1"/>
  <c r="AQ478" i="1"/>
  <c r="E481" i="1"/>
  <c r="AO481" i="1"/>
  <c r="E487" i="1"/>
  <c r="AO487" i="1"/>
  <c r="AQ498" i="1"/>
  <c r="AQ504" i="1"/>
  <c r="E511" i="1"/>
  <c r="AO511" i="1"/>
  <c r="AB431" i="1"/>
  <c r="AB439" i="1"/>
  <c r="AB447" i="1"/>
  <c r="AK454" i="1"/>
  <c r="AQ454" i="1" s="1"/>
  <c r="AK462" i="1"/>
  <c r="AQ462" i="1" s="1"/>
  <c r="AQ464" i="1"/>
  <c r="AQ468" i="1"/>
  <c r="AQ485" i="1"/>
  <c r="AQ499" i="1"/>
  <c r="AQ502" i="1"/>
  <c r="AQ505" i="1"/>
  <c r="E509" i="1"/>
  <c r="AO509" i="1"/>
  <c r="AM427" i="1"/>
  <c r="E465" i="1"/>
  <c r="AO465" i="1"/>
  <c r="E471" i="1"/>
  <c r="AO471" i="1"/>
  <c r="AO482" i="1"/>
  <c r="E482" i="1"/>
  <c r="E488" i="1"/>
  <c r="AO488" i="1"/>
  <c r="E492" i="1"/>
  <c r="AO492" i="1"/>
  <c r="AM470" i="1"/>
  <c r="AM478" i="1"/>
  <c r="AM486" i="1"/>
  <c r="AM494" i="1"/>
  <c r="AM502" i="1"/>
  <c r="AM510" i="1"/>
  <c r="AM511" i="1"/>
  <c r="AM456" i="1"/>
  <c r="AM464" i="1"/>
  <c r="AM472" i="1"/>
  <c r="AM480" i="1"/>
  <c r="AM488" i="1"/>
  <c r="AM496" i="1"/>
  <c r="AM504" i="1"/>
  <c r="AM466" i="1"/>
  <c r="AM474" i="1"/>
  <c r="AM482" i="1"/>
  <c r="AM490" i="1"/>
  <c r="AM498" i="1"/>
  <c r="AM506" i="1"/>
  <c r="AM435" i="1"/>
  <c r="AM443" i="1"/>
  <c r="AM451" i="1"/>
  <c r="AM459" i="1"/>
  <c r="AM467" i="1"/>
  <c r="AM475" i="1"/>
  <c r="AM483" i="1"/>
  <c r="AM491" i="1"/>
  <c r="AM499" i="1"/>
  <c r="AM507" i="1"/>
  <c r="E251" i="1" l="1"/>
  <c r="AO251" i="1"/>
  <c r="AO124" i="1"/>
  <c r="E124" i="1"/>
  <c r="E7" i="1"/>
  <c r="AO7" i="1"/>
  <c r="AO198" i="1"/>
  <c r="E198" i="1"/>
  <c r="E163" i="1"/>
  <c r="AO163" i="1"/>
  <c r="E156" i="1"/>
  <c r="AO156" i="1"/>
  <c r="E22" i="1"/>
  <c r="AO22" i="1"/>
  <c r="E214" i="1"/>
  <c r="AO214" i="1"/>
  <c r="E148" i="1"/>
  <c r="AO148" i="1"/>
  <c r="E17" i="1"/>
  <c r="AO17" i="1"/>
  <c r="AO32" i="1"/>
  <c r="E32" i="1"/>
  <c r="E222" i="1"/>
  <c r="AO222" i="1"/>
  <c r="E30" i="1"/>
  <c r="AO30" i="1"/>
  <c r="E267" i="1"/>
  <c r="AO267" i="1"/>
  <c r="E140" i="1"/>
  <c r="AO140" i="1"/>
  <c r="E9" i="1"/>
  <c r="AO9" i="1"/>
  <c r="AO24" i="1"/>
  <c r="E24" i="1"/>
  <c r="E259" i="1"/>
  <c r="AO259" i="1"/>
  <c r="E15" i="1"/>
  <c r="AO15" i="1"/>
  <c r="E494" i="1"/>
  <c r="AO494" i="1"/>
  <c r="E293" i="1"/>
  <c r="AO293" i="1"/>
  <c r="E276" i="1"/>
  <c r="AO276" i="1"/>
  <c r="E161" i="1"/>
  <c r="AO161" i="1"/>
  <c r="E59" i="1"/>
  <c r="AO59" i="1"/>
  <c r="AO37" i="1"/>
  <c r="E37" i="1"/>
  <c r="E14" i="1"/>
  <c r="AO14" i="1"/>
  <c r="E505" i="1"/>
  <c r="AO505" i="1"/>
  <c r="E448" i="1"/>
  <c r="AO448" i="1"/>
  <c r="AO491" i="1"/>
  <c r="E491" i="1"/>
  <c r="E436" i="1"/>
  <c r="AO436" i="1"/>
  <c r="E422" i="1"/>
  <c r="AO422" i="1"/>
  <c r="AO429" i="1"/>
  <c r="E429" i="1"/>
  <c r="E366" i="1"/>
  <c r="AO366" i="1"/>
  <c r="E414" i="1"/>
  <c r="AO414" i="1"/>
  <c r="E412" i="1"/>
  <c r="AO412" i="1"/>
  <c r="E298" i="1"/>
  <c r="AO298" i="1"/>
  <c r="E306" i="1"/>
  <c r="AO306" i="1"/>
  <c r="AO346" i="1"/>
  <c r="E346" i="1"/>
  <c r="AO330" i="1"/>
  <c r="E330" i="1"/>
  <c r="AO288" i="1"/>
  <c r="E288" i="1"/>
  <c r="E246" i="1"/>
  <c r="AO246" i="1"/>
  <c r="AO228" i="1"/>
  <c r="E228" i="1"/>
  <c r="E268" i="1"/>
  <c r="AO268" i="1"/>
  <c r="E236" i="1"/>
  <c r="AO236" i="1"/>
  <c r="E279" i="1"/>
  <c r="AO279" i="1"/>
  <c r="E157" i="1"/>
  <c r="AO157" i="1"/>
  <c r="E225" i="1"/>
  <c r="AO225" i="1"/>
  <c r="E215" i="1"/>
  <c r="AO215" i="1"/>
  <c r="E105" i="1"/>
  <c r="AO105" i="1"/>
  <c r="E131" i="1"/>
  <c r="AO131" i="1"/>
  <c r="E164" i="1"/>
  <c r="AO164" i="1"/>
  <c r="E152" i="1"/>
  <c r="AO152" i="1"/>
  <c r="E88" i="1"/>
  <c r="AO88" i="1"/>
  <c r="AO57" i="1"/>
  <c r="E57" i="1"/>
  <c r="AO36" i="1"/>
  <c r="E36" i="1"/>
  <c r="E34" i="1"/>
  <c r="AO34" i="1"/>
  <c r="AO419" i="1"/>
  <c r="E419" i="1"/>
  <c r="AO309" i="1"/>
  <c r="E309" i="1"/>
  <c r="E50" i="1"/>
  <c r="AO50" i="1"/>
  <c r="E502" i="1"/>
  <c r="AO502" i="1"/>
  <c r="E440" i="1"/>
  <c r="AO440" i="1"/>
  <c r="E453" i="1"/>
  <c r="AO453" i="1"/>
  <c r="E456" i="1"/>
  <c r="AO456" i="1"/>
  <c r="AO433" i="1"/>
  <c r="E433" i="1"/>
  <c r="AO415" i="1"/>
  <c r="E415" i="1"/>
  <c r="AO391" i="1"/>
  <c r="E391" i="1"/>
  <c r="E404" i="1"/>
  <c r="AO404" i="1"/>
  <c r="E405" i="1"/>
  <c r="AO405" i="1"/>
  <c r="E356" i="1"/>
  <c r="AO356" i="1"/>
  <c r="E296" i="1"/>
  <c r="AO296" i="1"/>
  <c r="E351" i="1"/>
  <c r="AO351" i="1"/>
  <c r="E261" i="1"/>
  <c r="AO261" i="1"/>
  <c r="AO302" i="1"/>
  <c r="E302" i="1"/>
  <c r="AO265" i="1"/>
  <c r="E265" i="1"/>
  <c r="E235" i="1"/>
  <c r="AO235" i="1"/>
  <c r="E270" i="1"/>
  <c r="AO270" i="1"/>
  <c r="AO229" i="1"/>
  <c r="E229" i="1"/>
  <c r="AO204" i="1"/>
  <c r="E204" i="1"/>
  <c r="E201" i="1"/>
  <c r="AO201" i="1"/>
  <c r="AO165" i="1"/>
  <c r="E165" i="1"/>
  <c r="E213" i="1"/>
  <c r="AO213" i="1"/>
  <c r="E98" i="1"/>
  <c r="AO98" i="1"/>
  <c r="AO118" i="1"/>
  <c r="E118" i="1"/>
  <c r="AO110" i="1"/>
  <c r="E110" i="1"/>
  <c r="E142" i="1"/>
  <c r="AO142" i="1"/>
  <c r="E53" i="1"/>
  <c r="AO53" i="1"/>
  <c r="AO54" i="1"/>
  <c r="E54" i="1"/>
  <c r="E35" i="1"/>
  <c r="AO35" i="1"/>
  <c r="AO31" i="1"/>
  <c r="E31" i="1"/>
  <c r="AO454" i="1"/>
  <c r="E454" i="1"/>
  <c r="AO466" i="1"/>
  <c r="E466" i="1"/>
  <c r="AO368" i="1"/>
  <c r="E368" i="1"/>
  <c r="AO233" i="1"/>
  <c r="E233" i="1"/>
  <c r="AO499" i="1"/>
  <c r="E499" i="1"/>
  <c r="E432" i="1"/>
  <c r="AO432" i="1"/>
  <c r="E460" i="1"/>
  <c r="AO460" i="1"/>
  <c r="AO430" i="1"/>
  <c r="E430" i="1"/>
  <c r="AO458" i="1"/>
  <c r="E458" i="1"/>
  <c r="E413" i="1"/>
  <c r="AO413" i="1"/>
  <c r="E406" i="1"/>
  <c r="AO406" i="1"/>
  <c r="E389" i="1"/>
  <c r="AO389" i="1"/>
  <c r="AO403" i="1"/>
  <c r="E403" i="1"/>
  <c r="E394" i="1"/>
  <c r="AO394" i="1"/>
  <c r="E363" i="1"/>
  <c r="AO363" i="1"/>
  <c r="AO342" i="1"/>
  <c r="E342" i="1"/>
  <c r="E312" i="1"/>
  <c r="AO312" i="1"/>
  <c r="E249" i="1"/>
  <c r="AO249" i="1"/>
  <c r="AO241" i="1"/>
  <c r="E241" i="1"/>
  <c r="E292" i="1"/>
  <c r="AO292" i="1"/>
  <c r="AO212" i="1"/>
  <c r="E212" i="1"/>
  <c r="E162" i="1"/>
  <c r="AO162" i="1"/>
  <c r="E210" i="1"/>
  <c r="AO210" i="1"/>
  <c r="E92" i="1"/>
  <c r="AO92" i="1"/>
  <c r="E175" i="1"/>
  <c r="AO175" i="1"/>
  <c r="E121" i="1"/>
  <c r="AO121" i="1"/>
  <c r="E149" i="1"/>
  <c r="AO149" i="1"/>
  <c r="E115" i="1"/>
  <c r="AO115" i="1"/>
  <c r="AO78" i="1"/>
  <c r="E78" i="1"/>
  <c r="E45" i="1"/>
  <c r="AO45" i="1"/>
  <c r="E79" i="1"/>
  <c r="AO79" i="1"/>
  <c r="AO38" i="1"/>
  <c r="E38" i="1"/>
  <c r="AO82" i="1"/>
  <c r="E82" i="1"/>
  <c r="E463" i="1"/>
  <c r="AO463" i="1"/>
  <c r="AO438" i="1"/>
  <c r="E438" i="1"/>
  <c r="AO322" i="1"/>
  <c r="E322" i="1"/>
  <c r="AO66" i="1"/>
  <c r="E66" i="1"/>
  <c r="E485" i="1"/>
  <c r="AO485" i="1"/>
  <c r="E478" i="1"/>
  <c r="AO478" i="1"/>
  <c r="E473" i="1"/>
  <c r="AO473" i="1"/>
  <c r="AO449" i="1"/>
  <c r="E449" i="1"/>
  <c r="E396" i="1"/>
  <c r="AO396" i="1"/>
  <c r="AO395" i="1"/>
  <c r="E395" i="1"/>
  <c r="E401" i="1"/>
  <c r="AO401" i="1"/>
  <c r="E365" i="1"/>
  <c r="AO365" i="1"/>
  <c r="AO239" i="1"/>
  <c r="E239" i="1"/>
  <c r="E269" i="1"/>
  <c r="AO269" i="1"/>
  <c r="AO256" i="1"/>
  <c r="E256" i="1"/>
  <c r="E255" i="1"/>
  <c r="AO255" i="1"/>
  <c r="E206" i="1"/>
  <c r="AO206" i="1"/>
  <c r="E172" i="1"/>
  <c r="AO172" i="1"/>
  <c r="AO196" i="1"/>
  <c r="E196" i="1"/>
  <c r="AO195" i="1"/>
  <c r="E195" i="1"/>
  <c r="AO154" i="1"/>
  <c r="E154" i="1"/>
  <c r="E114" i="1"/>
  <c r="AO114" i="1"/>
  <c r="E159" i="1"/>
  <c r="AO159" i="1"/>
  <c r="E106" i="1"/>
  <c r="AO106" i="1"/>
  <c r="E143" i="1"/>
  <c r="AO143" i="1"/>
  <c r="AQ132" i="1"/>
  <c r="E73" i="1"/>
  <c r="AO73" i="1"/>
  <c r="AO70" i="1"/>
  <c r="E70" i="1"/>
  <c r="E44" i="1"/>
  <c r="AO44" i="1"/>
  <c r="E76" i="1"/>
  <c r="AO76" i="1"/>
  <c r="AO20" i="1"/>
  <c r="E20" i="1"/>
  <c r="AS24" i="1"/>
  <c r="AT23" i="1"/>
  <c r="AO416" i="1"/>
  <c r="E416" i="1"/>
  <c r="E167" i="1"/>
  <c r="AO167" i="1"/>
  <c r="AO475" i="1"/>
  <c r="E475" i="1"/>
  <c r="E493" i="1"/>
  <c r="AO493" i="1"/>
  <c r="AO446" i="1"/>
  <c r="E446" i="1"/>
  <c r="E402" i="1"/>
  <c r="AO402" i="1"/>
  <c r="AO387" i="1"/>
  <c r="E387" i="1"/>
  <c r="AO417" i="1"/>
  <c r="E417" i="1"/>
  <c r="E378" i="1"/>
  <c r="AO378" i="1"/>
  <c r="E393" i="1"/>
  <c r="AO393" i="1"/>
  <c r="E370" i="1"/>
  <c r="AO370" i="1"/>
  <c r="E352" i="1"/>
  <c r="AO352" i="1"/>
  <c r="E357" i="1"/>
  <c r="AO357" i="1"/>
  <c r="AO338" i="1"/>
  <c r="E338" i="1"/>
  <c r="AO318" i="1"/>
  <c r="E318" i="1"/>
  <c r="E253" i="1"/>
  <c r="AO253" i="1"/>
  <c r="E286" i="1"/>
  <c r="AO286" i="1"/>
  <c r="E197" i="1"/>
  <c r="AO197" i="1"/>
  <c r="AO192" i="1"/>
  <c r="E192" i="1"/>
  <c r="E188" i="1"/>
  <c r="AO188" i="1"/>
  <c r="AO138" i="1"/>
  <c r="E138" i="1"/>
  <c r="AO122" i="1"/>
  <c r="E122" i="1"/>
  <c r="E100" i="1"/>
  <c r="AO100" i="1"/>
  <c r="E183" i="1"/>
  <c r="AO183" i="1"/>
  <c r="E113" i="1"/>
  <c r="AO113" i="1"/>
  <c r="E435" i="1"/>
  <c r="AO435" i="1"/>
  <c r="E381" i="1"/>
  <c r="AO381" i="1"/>
  <c r="E271" i="1"/>
  <c r="AO271" i="1"/>
  <c r="AO173" i="1"/>
  <c r="E173" i="1"/>
  <c r="E464" i="1"/>
  <c r="AO464" i="1"/>
  <c r="E504" i="1"/>
  <c r="AO504" i="1"/>
  <c r="E476" i="1"/>
  <c r="AO476" i="1"/>
  <c r="E451" i="1"/>
  <c r="AO451" i="1"/>
  <c r="E489" i="1"/>
  <c r="AO489" i="1"/>
  <c r="E444" i="1"/>
  <c r="AO444" i="1"/>
  <c r="AO427" i="1"/>
  <c r="E427" i="1"/>
  <c r="E385" i="1"/>
  <c r="AO385" i="1"/>
  <c r="E410" i="1"/>
  <c r="AO410" i="1"/>
  <c r="E374" i="1"/>
  <c r="AO374" i="1"/>
  <c r="E426" i="1"/>
  <c r="AO426" i="1"/>
  <c r="E382" i="1"/>
  <c r="AO382" i="1"/>
  <c r="E390" i="1"/>
  <c r="AO390" i="1"/>
  <c r="AO334" i="1"/>
  <c r="E334" i="1"/>
  <c r="E260" i="1"/>
  <c r="AO260" i="1"/>
  <c r="E285" i="1"/>
  <c r="AO285" i="1"/>
  <c r="E238" i="1"/>
  <c r="AO238" i="1"/>
  <c r="E284" i="1"/>
  <c r="AO284" i="1"/>
  <c r="E207" i="1"/>
  <c r="AO207" i="1"/>
  <c r="AO220" i="1"/>
  <c r="E220" i="1"/>
  <c r="E134" i="1"/>
  <c r="AO134" i="1"/>
  <c r="E96" i="1"/>
  <c r="AO96" i="1"/>
  <c r="E129" i="1"/>
  <c r="AO129" i="1"/>
  <c r="E69" i="1"/>
  <c r="AO69" i="1"/>
  <c r="AO483" i="1"/>
  <c r="E483" i="1"/>
  <c r="AO299" i="1"/>
  <c r="E299" i="1"/>
  <c r="E263" i="1"/>
  <c r="AO263" i="1"/>
  <c r="E181" i="1"/>
  <c r="AO181" i="1"/>
  <c r="E468" i="1"/>
  <c r="AO468" i="1"/>
  <c r="E462" i="1"/>
  <c r="AO462" i="1"/>
  <c r="AO498" i="1"/>
  <c r="E498" i="1"/>
  <c r="E497" i="1"/>
  <c r="AO497" i="1"/>
  <c r="E472" i="1"/>
  <c r="AO472" i="1"/>
  <c r="E443" i="1"/>
  <c r="AO443" i="1"/>
  <c r="E486" i="1"/>
  <c r="AO486" i="1"/>
  <c r="AO441" i="1"/>
  <c r="E441" i="1"/>
  <c r="AO383" i="1"/>
  <c r="E383" i="1"/>
  <c r="AO400" i="1"/>
  <c r="E400" i="1"/>
  <c r="AO371" i="1"/>
  <c r="E371" i="1"/>
  <c r="E380" i="1"/>
  <c r="AO380" i="1"/>
  <c r="E418" i="1"/>
  <c r="AO418" i="1"/>
  <c r="AO350" i="1"/>
  <c r="E350" i="1"/>
  <c r="E362" i="1"/>
  <c r="AO362" i="1"/>
  <c r="E244" i="1"/>
  <c r="AO244" i="1"/>
  <c r="E295" i="1"/>
  <c r="AO295" i="1"/>
  <c r="E277" i="1"/>
  <c r="AO277" i="1"/>
  <c r="E278" i="1"/>
  <c r="AO278" i="1"/>
  <c r="E205" i="1"/>
  <c r="AO205" i="1"/>
  <c r="E189" i="1"/>
  <c r="AO189" i="1"/>
  <c r="AO194" i="1"/>
  <c r="E194" i="1"/>
  <c r="E180" i="1"/>
  <c r="AO180" i="1"/>
  <c r="E107" i="1"/>
  <c r="AO107" i="1"/>
  <c r="E147" i="1"/>
  <c r="AO147" i="1"/>
  <c r="E61" i="1"/>
  <c r="AO61" i="1"/>
  <c r="AO23" i="1"/>
  <c r="E23" i="1"/>
  <c r="AO3" i="1"/>
  <c r="E3" i="1"/>
  <c r="AO132" i="1" l="1"/>
  <c r="E132" i="1"/>
  <c r="AT24" i="1"/>
  <c r="AS25" i="1"/>
  <c r="AS26" i="1" l="1"/>
  <c r="AT25" i="1"/>
  <c r="AS27" i="1" l="1"/>
  <c r="AT26" i="1"/>
  <c r="AT27" i="1" l="1"/>
  <c r="AS28" i="1"/>
  <c r="AT28" i="1" l="1"/>
  <c r="AS29" i="1"/>
  <c r="AS30" i="1" l="1"/>
  <c r="AT29" i="1"/>
  <c r="AT30" i="1" l="1"/>
  <c r="AS31" i="1"/>
  <c r="AS32" i="1" l="1"/>
  <c r="AT31" i="1"/>
  <c r="AS33" i="1" l="1"/>
  <c r="AT32" i="1"/>
  <c r="AS34" i="1" l="1"/>
  <c r="AT33" i="1"/>
  <c r="AS35" i="1" l="1"/>
  <c r="AT34" i="1"/>
  <c r="AT35" i="1" l="1"/>
  <c r="AS36" i="1"/>
  <c r="AT36" i="1" l="1"/>
  <c r="AS37" i="1"/>
  <c r="AT37" i="1" l="1"/>
  <c r="AS38" i="1"/>
  <c r="AS39" i="1" l="1"/>
  <c r="AT38" i="1"/>
  <c r="AS40" i="1" l="1"/>
  <c r="AT39" i="1"/>
  <c r="AS41" i="1" l="1"/>
  <c r="AT40" i="1"/>
  <c r="AS42" i="1" l="1"/>
  <c r="AT41" i="1"/>
  <c r="AS43" i="1" l="1"/>
  <c r="AT42" i="1"/>
  <c r="AS44" i="1" l="1"/>
  <c r="AT43" i="1"/>
  <c r="AT44" i="1" l="1"/>
  <c r="AS45" i="1"/>
  <c r="AT45" i="1" l="1"/>
  <c r="AS46" i="1"/>
  <c r="AS47" i="1" l="1"/>
  <c r="AT46" i="1"/>
  <c r="AS48" i="1" l="1"/>
  <c r="AT47" i="1"/>
  <c r="AS49" i="1" l="1"/>
  <c r="AT48" i="1"/>
  <c r="AS50" i="1" l="1"/>
  <c r="AT50" i="1" s="1"/>
  <c r="AT49" i="1"/>
</calcChain>
</file>

<file path=xl/sharedStrings.xml><?xml version="1.0" encoding="utf-8"?>
<sst xmlns="http://schemas.openxmlformats.org/spreadsheetml/2006/main" count="2075" uniqueCount="969">
  <si>
    <t>Provinsi</t>
  </si>
  <si>
    <t>Kabupaten/Kota</t>
  </si>
  <si>
    <t>IKK</t>
  </si>
  <si>
    <t>OTG Total</t>
  </si>
  <si>
    <t>ODP Total</t>
  </si>
  <si>
    <t>ODP Proses</t>
  </si>
  <si>
    <t>PDP Total</t>
  </si>
  <si>
    <t>PDP Proses</t>
  </si>
  <si>
    <t>PDP MD</t>
  </si>
  <si>
    <t>SUS T</t>
  </si>
  <si>
    <t>SUS S</t>
  </si>
  <si>
    <t>SUS MD</t>
  </si>
  <si>
    <t>PROB T</t>
  </si>
  <si>
    <t>PROB S</t>
  </si>
  <si>
    <t>PROB MD</t>
  </si>
  <si>
    <t>POS T</t>
  </si>
  <si>
    <t>POS P</t>
  </si>
  <si>
    <t>POS S</t>
  </si>
  <si>
    <t>POS MD</t>
  </si>
  <si>
    <t>POS IM</t>
  </si>
  <si>
    <t>Tanggal Update</t>
  </si>
  <si>
    <t>Luas Wilayah</t>
  </si>
  <si>
    <t>Jumlah Penduduk</t>
  </si>
  <si>
    <t>Penduduk/sq.km</t>
  </si>
  <si>
    <t>Resolved</t>
  </si>
  <si>
    <t>RI</t>
  </si>
  <si>
    <t>CFR (inc ODP, PDP,SUS,PROB)</t>
  </si>
  <si>
    <t>Kematian Total per 100.000 Penduduk</t>
  </si>
  <si>
    <t>Rasio Lacak Isolasi (RLI)</t>
  </si>
  <si>
    <t>Kasus Total per 100rb penduduk</t>
  </si>
  <si>
    <t>Kasus selesai per 100rb penduduk</t>
  </si>
  <si>
    <t>Kasus total (inc PDP) per 100rb penduduk</t>
  </si>
  <si>
    <t>Kasus selesai (inc PDP) per 100rb penduduk</t>
  </si>
  <si>
    <t>Total</t>
  </si>
  <si>
    <t>Trace</t>
  </si>
  <si>
    <t>Kasus Aktif per 100.000 penduduk</t>
  </si>
  <si>
    <t>Aceh</t>
  </si>
  <si>
    <t>Aceh Barat</t>
  </si>
  <si>
    <t>Aceh Barat (ABAR)</t>
  </si>
  <si>
    <t>Tanggal</t>
  </si>
  <si>
    <t>Asumsi PDP &gt; Pos</t>
  </si>
  <si>
    <t>Aceh Barat Daya</t>
  </si>
  <si>
    <t>Aceh Barat Daya (ABDYA)</t>
  </si>
  <si>
    <t>Asumsi Suspect &gt; Pos</t>
  </si>
  <si>
    <t>Aceh Besar</t>
  </si>
  <si>
    <t>Aceh Besar (ABES)</t>
  </si>
  <si>
    <t>Asumsi Tracing (exp)</t>
  </si>
  <si>
    <t>Aceh Jaya</t>
  </si>
  <si>
    <t>Aceh Jaya (AJAY)</t>
  </si>
  <si>
    <t>Asumsi Tracing (used)</t>
  </si>
  <si>
    <t>Aceh Selatan</t>
  </si>
  <si>
    <t>Aceh Selatan (ASEL)</t>
  </si>
  <si>
    <t>Aceh Singkil</t>
  </si>
  <si>
    <t>Aceh Singkil (SKL)</t>
  </si>
  <si>
    <t>Aceh Tamiang</t>
  </si>
  <si>
    <t>Aceh Tamiang (ATAM)</t>
  </si>
  <si>
    <t>Aceh Tengah</t>
  </si>
  <si>
    <t>Aceh Tengah (ATENG)</t>
  </si>
  <si>
    <t>Aceh Tenggara</t>
  </si>
  <si>
    <t>Aceh Tenggara (AGARA)</t>
  </si>
  <si>
    <t>Aceh Timur</t>
  </si>
  <si>
    <t>Aceh Timur (ATIM)</t>
  </si>
  <si>
    <t>Aceh Utara</t>
  </si>
  <si>
    <t>Aceh Utara (ACUT)</t>
  </si>
  <si>
    <t>Banda Aceh</t>
  </si>
  <si>
    <t>Banda Aceh (BNA)</t>
  </si>
  <si>
    <t>Bener Meriah</t>
  </si>
  <si>
    <t>Bener Meriah (BM)</t>
  </si>
  <si>
    <t>Bireuen</t>
  </si>
  <si>
    <t>Bireun (BRN)</t>
  </si>
  <si>
    <t>Gayo Lues</t>
  </si>
  <si>
    <t>Gayo Lues (GALUS)</t>
  </si>
  <si>
    <t>Langsa</t>
  </si>
  <si>
    <t>Langsa (LGS)</t>
  </si>
  <si>
    <t>Lhokseumawe</t>
  </si>
  <si>
    <t>Lhokseumawe (LSM)</t>
  </si>
  <si>
    <t>Nagan Raya</t>
  </si>
  <si>
    <t>Nagan Raya (NAGAN)</t>
  </si>
  <si>
    <t>Pidie</t>
  </si>
  <si>
    <t>Pidie (PIDIE)</t>
  </si>
  <si>
    <t>Pidie Jaya</t>
  </si>
  <si>
    <t>Pidie Jaya (PIJAY)</t>
  </si>
  <si>
    <t>Sabang</t>
  </si>
  <si>
    <t>Sabang (SBG)</t>
  </si>
  <si>
    <t>Simeulue</t>
  </si>
  <si>
    <t>Simeulue (SMLU)</t>
  </si>
  <si>
    <t>Subulussalam</t>
  </si>
  <si>
    <t>Subulussalam (SBLM)</t>
  </si>
  <si>
    <t>Bali</t>
  </si>
  <si>
    <t>Badung</t>
  </si>
  <si>
    <t>Bangli</t>
  </si>
  <si>
    <t>Buleleng</t>
  </si>
  <si>
    <t>Denpasar</t>
  </si>
  <si>
    <t>Gianyar</t>
  </si>
  <si>
    <t>Jembrana</t>
  </si>
  <si>
    <t>Karang Asem</t>
  </si>
  <si>
    <t>Klungkung</t>
  </si>
  <si>
    <t>Tabanan</t>
  </si>
  <si>
    <t>Banten</t>
  </si>
  <si>
    <t>Cilegon</t>
  </si>
  <si>
    <t>Kota Cilegon</t>
  </si>
  <si>
    <t>Lebak</t>
  </si>
  <si>
    <t>Kabupaten Lebak</t>
  </si>
  <si>
    <t>Pandeglang</t>
  </si>
  <si>
    <t>Kabupaten Pandeglang</t>
  </si>
  <si>
    <t>Serang</t>
  </si>
  <si>
    <t>Kabupaten Serang</t>
  </si>
  <si>
    <t>Serang City</t>
  </si>
  <si>
    <t>Kota Serang</t>
  </si>
  <si>
    <t>Tangerang</t>
  </si>
  <si>
    <t>Kabupaten Tangerang</t>
  </si>
  <si>
    <t>Tangerang City</t>
  </si>
  <si>
    <t>Kota Tangerang</t>
  </si>
  <si>
    <t>Tangerang Selatan</t>
  </si>
  <si>
    <t>Kota Tangerang Selatan</t>
  </si>
  <si>
    <t>Bengkulu</t>
  </si>
  <si>
    <t>Bengkulu Selatan</t>
  </si>
  <si>
    <t>Bengkulu Tengah</t>
  </si>
  <si>
    <t>Bengkulu Utara</t>
  </si>
  <si>
    <t>Kaur</t>
  </si>
  <si>
    <t>Kepahiang</t>
  </si>
  <si>
    <t>Lebong</t>
  </si>
  <si>
    <t>Mukomuko</t>
  </si>
  <si>
    <t>Rejang Lebong</t>
  </si>
  <si>
    <t>Seluma</t>
  </si>
  <si>
    <t>Gorontalo</t>
  </si>
  <si>
    <t>Boalemo</t>
  </si>
  <si>
    <t>Kab. Boalemo</t>
  </si>
  <si>
    <t>Bone Bolango</t>
  </si>
  <si>
    <t>Kab. Bone Bolango</t>
  </si>
  <si>
    <t>Kab. Gorontalo</t>
  </si>
  <si>
    <t>Gorontalo Kota</t>
  </si>
  <si>
    <t>Kota Gorontalo</t>
  </si>
  <si>
    <t>Gorontalo Utara</t>
  </si>
  <si>
    <t>Kab. Gorut</t>
  </si>
  <si>
    <t>Pohuwato</t>
  </si>
  <si>
    <t>Kab. Pohuwato</t>
  </si>
  <si>
    <t>Jakarta Raya</t>
  </si>
  <si>
    <t>Jakarta Barat</t>
  </si>
  <si>
    <t>JAKARTA BARAT</t>
  </si>
  <si>
    <t>Jakarta Pusat</t>
  </si>
  <si>
    <t>JAKARTA PUSAT</t>
  </si>
  <si>
    <t>Jakarta Selatan</t>
  </si>
  <si>
    <t>JAKARTA SELATAN</t>
  </si>
  <si>
    <t>Jakarta Timur</t>
  </si>
  <si>
    <t>JAKARTA TIMUR</t>
  </si>
  <si>
    <t>Jakarta Utara</t>
  </si>
  <si>
    <t>JAKARTA UTARA</t>
  </si>
  <si>
    <t>Kepulauan Seribu</t>
  </si>
  <si>
    <t>KAB.ADM.KEP.SERIBU</t>
  </si>
  <si>
    <t>Jambi</t>
  </si>
  <si>
    <t>Batang Hari</t>
  </si>
  <si>
    <t>Kab. Batang Hari</t>
  </si>
  <si>
    <t>Bungo</t>
  </si>
  <si>
    <t>Kab. Bungo</t>
  </si>
  <si>
    <t>Jambi City</t>
  </si>
  <si>
    <t>Kota Jambi</t>
  </si>
  <si>
    <t>Kerinci</t>
  </si>
  <si>
    <t>Kab. Kerinci</t>
  </si>
  <si>
    <t>Merangin</t>
  </si>
  <si>
    <t>Kab. Merangin</t>
  </si>
  <si>
    <t>Muaro Jambi</t>
  </si>
  <si>
    <t>Kab. Muaro Jambi</t>
  </si>
  <si>
    <t>Sarolangun</t>
  </si>
  <si>
    <t>Kab. Sarolangun</t>
  </si>
  <si>
    <t>Sungai Penuh City</t>
  </si>
  <si>
    <t>Kota Sungai Penuh</t>
  </si>
  <si>
    <t>Tanjung Jabung Barat</t>
  </si>
  <si>
    <t>Kab. Tanjung Jabung Barat</t>
  </si>
  <si>
    <t>Tanjung Jabung Timur</t>
  </si>
  <si>
    <t>Kab. Tanjung Jabung Timur</t>
  </si>
  <si>
    <t>Tebo</t>
  </si>
  <si>
    <t>Kab. Tebo</t>
  </si>
  <si>
    <t>Jawa Barat</t>
  </si>
  <si>
    <t>Bandung</t>
  </si>
  <si>
    <t>Kabupaten Bandung</t>
  </si>
  <si>
    <t>Bandung Barat</t>
  </si>
  <si>
    <t>Kabupaten Bandung Barat</t>
  </si>
  <si>
    <t>Bandung City</t>
  </si>
  <si>
    <t>Kota Bandung</t>
  </si>
  <si>
    <t>Banjar Jawa Barat</t>
  </si>
  <si>
    <t>Kota Banjar</t>
  </si>
  <si>
    <t>Bekasi</t>
  </si>
  <si>
    <t>Kabupaten Bekasi</t>
  </si>
  <si>
    <t>Bekasi City</t>
  </si>
  <si>
    <t>Kota Bekasi</t>
  </si>
  <si>
    <t>Bogor</t>
  </si>
  <si>
    <t>Kabupaten Bogor</t>
  </si>
  <si>
    <t>Bogor City</t>
  </si>
  <si>
    <t>Kota Bogor</t>
  </si>
  <si>
    <t>Ciamis</t>
  </si>
  <si>
    <t>Kabupaten Ciamis</t>
  </si>
  <si>
    <t>Cianjur</t>
  </si>
  <si>
    <t>Kabupaten Cianjur</t>
  </si>
  <si>
    <t>Cimahi</t>
  </si>
  <si>
    <t>Kota Cimahi</t>
  </si>
  <si>
    <t>Cirebon</t>
  </si>
  <si>
    <t>Kabupaten Cirebon</t>
  </si>
  <si>
    <t>Cirebon City</t>
  </si>
  <si>
    <t>Kota Cirebon</t>
  </si>
  <si>
    <t>Depok</t>
  </si>
  <si>
    <t>Kota Depok</t>
  </si>
  <si>
    <t>Garut</t>
  </si>
  <si>
    <t>Kabupaten Garut</t>
  </si>
  <si>
    <t>Indramayu</t>
  </si>
  <si>
    <t>Kabupaten Indramayu</t>
  </si>
  <si>
    <t>Karawang</t>
  </si>
  <si>
    <t>Kabupaten Karawang</t>
  </si>
  <si>
    <t>Kuningan</t>
  </si>
  <si>
    <t>Kabupaten Kuningan</t>
  </si>
  <si>
    <t>Majalengka</t>
  </si>
  <si>
    <t>Kabupaten Majalengka</t>
  </si>
  <si>
    <t>Pangandaran</t>
  </si>
  <si>
    <t>Kabupaten Pangandaran</t>
  </si>
  <si>
    <t>Purwakarta</t>
  </si>
  <si>
    <t>Kabupaten Purwakarta</t>
  </si>
  <si>
    <t>Subang</t>
  </si>
  <si>
    <t>Kabupaten Subang</t>
  </si>
  <si>
    <t>Sukabumi</t>
  </si>
  <si>
    <t>Kabupaten Sukabumi</t>
  </si>
  <si>
    <t>Sukabumi City</t>
  </si>
  <si>
    <t>Kota Sukabumi</t>
  </si>
  <si>
    <t>Sumedang</t>
  </si>
  <si>
    <t>Kabupaten Sumedang</t>
  </si>
  <si>
    <t>Tasikmalaya</t>
  </si>
  <si>
    <t>Kabupaten Tasikmalaya</t>
  </si>
  <si>
    <t>Tasikmalaya City</t>
  </si>
  <si>
    <t>Kota Tasikmalaya</t>
  </si>
  <si>
    <t>Jawa Tengah</t>
  </si>
  <si>
    <t>Banjarnegara</t>
  </si>
  <si>
    <t>BANJARNEGARA</t>
  </si>
  <si>
    <t>Banyumas</t>
  </si>
  <si>
    <t>BANYUMAS</t>
  </si>
  <si>
    <t>Batang</t>
  </si>
  <si>
    <t>BATANG</t>
  </si>
  <si>
    <t>Blora</t>
  </si>
  <si>
    <t>BLORA</t>
  </si>
  <si>
    <t>Boyolali</t>
  </si>
  <si>
    <t>BOYOLALI</t>
  </si>
  <si>
    <t>Brebes</t>
  </si>
  <si>
    <t>BREBES</t>
  </si>
  <si>
    <t>Cilacap</t>
  </si>
  <si>
    <t>CILACAP</t>
  </si>
  <si>
    <t>Demak</t>
  </si>
  <si>
    <t>DEMAK</t>
  </si>
  <si>
    <t>Grobogan</t>
  </si>
  <si>
    <t>GROBOGAN</t>
  </si>
  <si>
    <t>Jepara</t>
  </si>
  <si>
    <t>JEPARA</t>
  </si>
  <si>
    <t>Karanganyar</t>
  </si>
  <si>
    <t>KARANGANYAR</t>
  </si>
  <si>
    <t>Kebumen</t>
  </si>
  <si>
    <t>KEBUMEN</t>
  </si>
  <si>
    <t>Kendal</t>
  </si>
  <si>
    <t>KENDAL</t>
  </si>
  <si>
    <t>Klaten</t>
  </si>
  <si>
    <t>KLATEN</t>
  </si>
  <si>
    <t>Kudus</t>
  </si>
  <si>
    <t>KUDUS</t>
  </si>
  <si>
    <t>Magelang</t>
  </si>
  <si>
    <t>MAGELANG</t>
  </si>
  <si>
    <t>Magelang City</t>
  </si>
  <si>
    <t>KOTA MAGELANG</t>
  </si>
  <si>
    <t>Pati</t>
  </si>
  <si>
    <t>PATI</t>
  </si>
  <si>
    <t>Pekalongan</t>
  </si>
  <si>
    <t>PEKALONGAN</t>
  </si>
  <si>
    <t>Pekalongan City</t>
  </si>
  <si>
    <t>KOTA PEKALONGAN</t>
  </si>
  <si>
    <t>Pemalang</t>
  </si>
  <si>
    <t>PEMALANG</t>
  </si>
  <si>
    <t>Purbalingga</t>
  </si>
  <si>
    <t>PURBALINGGA</t>
  </si>
  <si>
    <t>Purworejo</t>
  </si>
  <si>
    <t>PURWOREJO</t>
  </si>
  <si>
    <t>Rembang</t>
  </si>
  <si>
    <t>REMBANG</t>
  </si>
  <si>
    <t>Salatiga</t>
  </si>
  <si>
    <t>KOTA SALATIGA</t>
  </si>
  <si>
    <t>Semarang</t>
  </si>
  <si>
    <t>SEMARANG</t>
  </si>
  <si>
    <t>Semarang City</t>
  </si>
  <si>
    <t>KOTA SEMARANG</t>
  </si>
  <si>
    <t>Sragen</t>
  </si>
  <si>
    <t>SRAGEN</t>
  </si>
  <si>
    <t>Sukoharjo</t>
  </si>
  <si>
    <t>SUKOHARJO</t>
  </si>
  <si>
    <t>Surakarta</t>
  </si>
  <si>
    <t>KOTA SURAKARTA</t>
  </si>
  <si>
    <t>Tegal</t>
  </si>
  <si>
    <t>TEGAL</t>
  </si>
  <si>
    <t>Tegal City</t>
  </si>
  <si>
    <t>KOTA TEGAL</t>
  </si>
  <si>
    <t>Temanggung</t>
  </si>
  <si>
    <t>TEMANGGUNG</t>
  </si>
  <si>
    <t>Wonogiri</t>
  </si>
  <si>
    <t>WONOGIRI</t>
  </si>
  <si>
    <t>Wonosobo</t>
  </si>
  <si>
    <t>WONOSOBO</t>
  </si>
  <si>
    <t>Jawa Timur</t>
  </si>
  <si>
    <t>Bangkalan</t>
  </si>
  <si>
    <t>KAB. BANGKALAN</t>
  </si>
  <si>
    <t>Banyuwangi</t>
  </si>
  <si>
    <t>KAB. BANYUWANGI</t>
  </si>
  <si>
    <t>Batu</t>
  </si>
  <si>
    <t>KOTA BATU</t>
  </si>
  <si>
    <t>Blitar</t>
  </si>
  <si>
    <t>KAB. BLITAR</t>
  </si>
  <si>
    <t>Blitar City</t>
  </si>
  <si>
    <t>KOTA BLITAR</t>
  </si>
  <si>
    <t>Bojonegoro</t>
  </si>
  <si>
    <t>KAB. BOJONEGORO</t>
  </si>
  <si>
    <t>Bondowoso</t>
  </si>
  <si>
    <t>KAB. BONDOWOSO</t>
  </si>
  <si>
    <t>Gresik</t>
  </si>
  <si>
    <t>KAB. GRESIK</t>
  </si>
  <si>
    <t>Jember</t>
  </si>
  <si>
    <t>KAB. JEMBER</t>
  </si>
  <si>
    <t>Jombang</t>
  </si>
  <si>
    <t>KAB. JOMBANG</t>
  </si>
  <si>
    <t>Kediri</t>
  </si>
  <si>
    <t>KAB. KEDIRI</t>
  </si>
  <si>
    <t>Kediri City</t>
  </si>
  <si>
    <t>KOTA KEDIRI</t>
  </si>
  <si>
    <t>Lamongan</t>
  </si>
  <si>
    <t>KAB. LAMONGAN</t>
  </si>
  <si>
    <t>Lumajang</t>
  </si>
  <si>
    <t>KAB. LUMAJANG</t>
  </si>
  <si>
    <t>Madiun</t>
  </si>
  <si>
    <t>KAB. MADIUN</t>
  </si>
  <si>
    <t>Madiun City</t>
  </si>
  <si>
    <t>KOTA MADIUN</t>
  </si>
  <si>
    <t>Magetan</t>
  </si>
  <si>
    <t>KAB. MAGETAN</t>
  </si>
  <si>
    <t>Malang</t>
  </si>
  <si>
    <t>KAB. MALANG</t>
  </si>
  <si>
    <t>Malang City</t>
  </si>
  <si>
    <t>KOTA MALANG</t>
  </si>
  <si>
    <t>Mojokerto</t>
  </si>
  <si>
    <t>KAB. MOJOKERTO</t>
  </si>
  <si>
    <t>Mojokerto – City</t>
  </si>
  <si>
    <t>KOTA MOJOKERTO</t>
  </si>
  <si>
    <t>Nganjuk</t>
  </si>
  <si>
    <t>KAB. NGANJUK</t>
  </si>
  <si>
    <t>Ngawi</t>
  </si>
  <si>
    <t>KAB. NGAWI</t>
  </si>
  <si>
    <t>Pacitan</t>
  </si>
  <si>
    <t>KAB. PACITAN</t>
  </si>
  <si>
    <t>Pamekasan</t>
  </si>
  <si>
    <t>KAB. PAMEKASAN</t>
  </si>
  <si>
    <t>Pasuruan</t>
  </si>
  <si>
    <t>KAB. PASURUAN</t>
  </si>
  <si>
    <t>Pasuruan City</t>
  </si>
  <si>
    <t>KOTA PASURUAN</t>
  </si>
  <si>
    <t>Ponorogo</t>
  </si>
  <si>
    <t>KAB. PONOROGO</t>
  </si>
  <si>
    <t>Probolinggo</t>
  </si>
  <si>
    <t>KAB. PROBOLINGGO</t>
  </si>
  <si>
    <t>Probolinggo City</t>
  </si>
  <si>
    <t>KOTA PROBOLINGGO</t>
  </si>
  <si>
    <t>Sampang</t>
  </si>
  <si>
    <t>KAB. SAMPANG</t>
  </si>
  <si>
    <t>Sidoarjo</t>
  </si>
  <si>
    <t>KAB. SIDOARJO</t>
  </si>
  <si>
    <t>Situbondo</t>
  </si>
  <si>
    <t>KAB. SITUBONDO</t>
  </si>
  <si>
    <t>Sumenep</t>
  </si>
  <si>
    <t>KAB. SUMENEP</t>
  </si>
  <si>
    <t>Surabaya</t>
  </si>
  <si>
    <t>KOTA SURABAYA</t>
  </si>
  <si>
    <t>Trenggalek</t>
  </si>
  <si>
    <t>KAB. TRENGGALEK</t>
  </si>
  <si>
    <t>Tuban</t>
  </si>
  <si>
    <t>KAB. TUBAN</t>
  </si>
  <si>
    <t>Tulungagung</t>
  </si>
  <si>
    <t>KAB. TULUNGAGUNG</t>
  </si>
  <si>
    <t>Kalimantan Barat</t>
  </si>
  <si>
    <t>Bengkayang</t>
  </si>
  <si>
    <t>KAB. BENGKAYANG</t>
  </si>
  <si>
    <t>Kapuas Hulu</t>
  </si>
  <si>
    <t>KAB. KAPUAS HULU</t>
  </si>
  <si>
    <t>Kayong Utara</t>
  </si>
  <si>
    <t>KAB. KAYONG UTARA</t>
  </si>
  <si>
    <t>Ketapang</t>
  </si>
  <si>
    <t>KAB. KETAPANG</t>
  </si>
  <si>
    <t>Kubu Raya</t>
  </si>
  <si>
    <t>KAB. KUBU RAYA</t>
  </si>
  <si>
    <t>Landak</t>
  </si>
  <si>
    <t>KAB. LANDAK</t>
  </si>
  <si>
    <t>Melawi</t>
  </si>
  <si>
    <t>KAB. MELAWI</t>
  </si>
  <si>
    <t>Pontianak</t>
  </si>
  <si>
    <t>KAB. MEMPAWAH</t>
  </si>
  <si>
    <t>Pontianak City</t>
  </si>
  <si>
    <t>KOTA PONTIANAK</t>
  </si>
  <si>
    <t>Sambas</t>
  </si>
  <si>
    <t>KAB. SAMBAS</t>
  </si>
  <si>
    <t>Sanggau</t>
  </si>
  <si>
    <t>KAB. SANGGAU</t>
  </si>
  <si>
    <t>Sekadau</t>
  </si>
  <si>
    <t>KAB. SEKADAU</t>
  </si>
  <si>
    <t>Singkawang</t>
  </si>
  <si>
    <t>KOTA SINGKAWANG</t>
  </si>
  <si>
    <t>Sintang</t>
  </si>
  <si>
    <t>KAB. SINTANG</t>
  </si>
  <si>
    <t>Kalimantan Selatan</t>
  </si>
  <si>
    <t>Balangan</t>
  </si>
  <si>
    <t>Banjar Baru</t>
  </si>
  <si>
    <t>Kota Banjarbaru</t>
  </si>
  <si>
    <t>Banjar Kalimantan Selatan</t>
  </si>
  <si>
    <t>Banjar</t>
  </si>
  <si>
    <t>Banjarmasin</t>
  </si>
  <si>
    <t>Kota Banjarmasin</t>
  </si>
  <si>
    <t>Barito Kuala</t>
  </si>
  <si>
    <t>Hulu Sungai Selatan</t>
  </si>
  <si>
    <t>Hs Selatan</t>
  </si>
  <si>
    <t>Hulu Sungai Tengah</t>
  </si>
  <si>
    <t>Hs Tengah</t>
  </si>
  <si>
    <t>Hulu Sungai Utara</t>
  </si>
  <si>
    <t>Hs Utara</t>
  </si>
  <si>
    <t>Kota Baru</t>
  </si>
  <si>
    <t>Kotabaru</t>
  </si>
  <si>
    <t>Tabalong</t>
  </si>
  <si>
    <t>Tanah Bumbu</t>
  </si>
  <si>
    <t>Tanah Laut</t>
  </si>
  <si>
    <t>Tapin</t>
  </si>
  <si>
    <t>Kalimantan Tengah</t>
  </si>
  <si>
    <t>Barito Selatan</t>
  </si>
  <si>
    <t>Barito Timur</t>
  </si>
  <si>
    <t>Barito Utara</t>
  </si>
  <si>
    <t>Gunung Mas</t>
  </si>
  <si>
    <t>Kapuas</t>
  </si>
  <si>
    <t>Katingan</t>
  </si>
  <si>
    <t>Kotawaringin Barat</t>
  </si>
  <si>
    <t>Kotawaringin Timur</t>
  </si>
  <si>
    <t>Lamandau</t>
  </si>
  <si>
    <t>Murung Raya</t>
  </si>
  <si>
    <t>Palangka Raya</t>
  </si>
  <si>
    <t>Pulang Pisau</t>
  </si>
  <si>
    <t>Seruyan</t>
  </si>
  <si>
    <t>Sukamara</t>
  </si>
  <si>
    <t>Kalimantan Timur</t>
  </si>
  <si>
    <t>Balikpapan</t>
  </si>
  <si>
    <t>Kota Balikpapan</t>
  </si>
  <si>
    <t>Berau</t>
  </si>
  <si>
    <t>Kabupaten Berau</t>
  </si>
  <si>
    <t>Bontang</t>
  </si>
  <si>
    <t>Kota Bontang</t>
  </si>
  <si>
    <t>Kutai Barat</t>
  </si>
  <si>
    <t>Kabupaten Kutai Barat</t>
  </si>
  <si>
    <t>Kutai Kartanegara</t>
  </si>
  <si>
    <t>Kabupaten Kutai Kartanegara</t>
  </si>
  <si>
    <t>Kutai Timur</t>
  </si>
  <si>
    <t>Kabupaten Kutai Timur</t>
  </si>
  <si>
    <t>Mahakam Ulu</t>
  </si>
  <si>
    <t>Kabupaten Mahakam Ulu</t>
  </si>
  <si>
    <t>Paser</t>
  </si>
  <si>
    <t>Kabupaten Paser</t>
  </si>
  <si>
    <t>Penajam Paser Utara</t>
  </si>
  <si>
    <t>Kabupaten Penajam Paser Utara</t>
  </si>
  <si>
    <t>Samarinda</t>
  </si>
  <si>
    <t>Kota Samarinda</t>
  </si>
  <si>
    <t>Kalimantan Utara</t>
  </si>
  <si>
    <t>Bulungan</t>
  </si>
  <si>
    <t>Kabupaten Bulungan</t>
  </si>
  <si>
    <t>Malinau</t>
  </si>
  <si>
    <t>Kabupaten Malinau</t>
  </si>
  <si>
    <t>Nunukan</t>
  </si>
  <si>
    <t>Kabupaten Nunukan</t>
  </si>
  <si>
    <t>Tana Tidung</t>
  </si>
  <si>
    <t>Kabupaten Tana Tidung</t>
  </si>
  <si>
    <t>Tarakan</t>
  </si>
  <si>
    <t>Kota Tarakan</t>
  </si>
  <si>
    <t>Kepulauan Bangka Belitung</t>
  </si>
  <si>
    <t>Bangka</t>
  </si>
  <si>
    <t>KABUPATEN BANGKA</t>
  </si>
  <si>
    <t>Bangka Barat</t>
  </si>
  <si>
    <t>KABUPATEN BANGKA BARAT</t>
  </si>
  <si>
    <t>Bangka Selatan</t>
  </si>
  <si>
    <t>KABUPATEN BANGKA SELATAN</t>
  </si>
  <si>
    <t>Bangka Tengah</t>
  </si>
  <si>
    <t>KABUPATEN BANGKA TENGAH</t>
  </si>
  <si>
    <t>Belitung</t>
  </si>
  <si>
    <t>KABUPATEN BELITUNG</t>
  </si>
  <si>
    <t>Belitung Timur</t>
  </si>
  <si>
    <t>KABUPATEN BELITUNG TIMUR</t>
  </si>
  <si>
    <t>Pangkal Pinang</t>
  </si>
  <si>
    <t>KOTA PANGKAL PINANG</t>
  </si>
  <si>
    <t>Kepulauan Riau</t>
  </si>
  <si>
    <t>Batam</t>
  </si>
  <si>
    <t>Bintan</t>
  </si>
  <si>
    <t>Karimun</t>
  </si>
  <si>
    <t>Kepulauan Anambas</t>
  </si>
  <si>
    <t>Lingga</t>
  </si>
  <si>
    <t>Natuna</t>
  </si>
  <si>
    <t>Tanjung Pinang</t>
  </si>
  <si>
    <t>Lampung</t>
  </si>
  <si>
    <t>Bandar Lampung</t>
  </si>
  <si>
    <t>KOTA BANDAR LAMPUNG</t>
  </si>
  <si>
    <t>Lampung Barat</t>
  </si>
  <si>
    <t>KABUPATEN LAMPUNG BARAT</t>
  </si>
  <si>
    <t>Lampung Selatan</t>
  </si>
  <si>
    <t>KABUPATEN LAMPUNG SELATAN</t>
  </si>
  <si>
    <t>Lampung Tengah</t>
  </si>
  <si>
    <t>KABUPATEN LAMPUNG TENGAH</t>
  </si>
  <si>
    <t>Lampung Timur</t>
  </si>
  <si>
    <t>KABUPATEN LAMPUNG TIMUR</t>
  </si>
  <si>
    <t>Lampung Utara</t>
  </si>
  <si>
    <t>KABUPATEN LAMPUNG UTARA</t>
  </si>
  <si>
    <t>Mesuji</t>
  </si>
  <si>
    <t>KABUPATEN MESUJI</t>
  </si>
  <si>
    <t>Metro</t>
  </si>
  <si>
    <t>KOTA METRO</t>
  </si>
  <si>
    <t>Pesawaran</t>
  </si>
  <si>
    <t>KABUPATEN PESAWARAN</t>
  </si>
  <si>
    <t>Pesisir Barat</t>
  </si>
  <si>
    <t>KABUPATEN PESISIR BARAT</t>
  </si>
  <si>
    <t>Pringsewu</t>
  </si>
  <si>
    <t>KABUPATEN PRINGSEWU</t>
  </si>
  <si>
    <t>Tanggamus</t>
  </si>
  <si>
    <t>KABUPATEN TANGGAMUS</t>
  </si>
  <si>
    <t>Tulang Bawang Barat</t>
  </si>
  <si>
    <t>KABUPATEN TULANGBAWANG</t>
  </si>
  <si>
    <t>Tulangbawang</t>
  </si>
  <si>
    <t>KABUPATEN TULANGBAWANG BARAT</t>
  </si>
  <si>
    <t>Way Kanan</t>
  </si>
  <si>
    <t>KABUPATEN WAYKANAN</t>
  </si>
  <si>
    <t>Maluku</t>
  </si>
  <si>
    <t>Ambon</t>
  </si>
  <si>
    <t>Buru</t>
  </si>
  <si>
    <t>Buru Selatan</t>
  </si>
  <si>
    <t>Kepulauan Aru</t>
  </si>
  <si>
    <t>Maluku Barat Daya</t>
  </si>
  <si>
    <t>Maluku Tengah</t>
  </si>
  <si>
    <t>Maluku Tenggara</t>
  </si>
  <si>
    <t>Maluku Tenggara Barat</t>
  </si>
  <si>
    <t>Tanimbar</t>
  </si>
  <si>
    <t>Seram Bagian Barat</t>
  </si>
  <si>
    <t>Seram Bagian Timur</t>
  </si>
  <si>
    <t>Tual</t>
  </si>
  <si>
    <t>Maluku Utara</t>
  </si>
  <si>
    <t>Halmahera Barat</t>
  </si>
  <si>
    <t>Halmahera Selatan</t>
  </si>
  <si>
    <t>Halmahera Tengah</t>
  </si>
  <si>
    <t>Halmahera Timur</t>
  </si>
  <si>
    <t>Halmahera Utara</t>
  </si>
  <si>
    <t>Kepulauan Sula</t>
  </si>
  <si>
    <t>Pulau Morotai</t>
  </si>
  <si>
    <t>Pulau Taliabu</t>
  </si>
  <si>
    <t>Ternate</t>
  </si>
  <si>
    <t>http://covid19.ternatekota.go.id/</t>
  </si>
  <si>
    <t>Tidore Kepulauan</t>
  </si>
  <si>
    <t>Nusa Tenggara Barat</t>
  </si>
  <si>
    <t>Bima</t>
  </si>
  <si>
    <t>Kabupaten Bima</t>
  </si>
  <si>
    <t>Bima City</t>
  </si>
  <si>
    <t>Kota Bima</t>
  </si>
  <si>
    <t>Dompu</t>
  </si>
  <si>
    <t>Kabupaten Dompu</t>
  </si>
  <si>
    <t>Lombok Barat</t>
  </si>
  <si>
    <t>Kabupaten Lombok Barat</t>
  </si>
  <si>
    <t>Lombok Tengah</t>
  </si>
  <si>
    <t>Kabupaten Lombok Tengah</t>
  </si>
  <si>
    <t>Lombok Timur</t>
  </si>
  <si>
    <t>Kabupaten Lombok Timur</t>
  </si>
  <si>
    <t>Lombok Utara</t>
  </si>
  <si>
    <t>Kabupaten Lombok Utara</t>
  </si>
  <si>
    <t>Mataram</t>
  </si>
  <si>
    <t>Kota Mataram</t>
  </si>
  <si>
    <t>Sumbawa</t>
  </si>
  <si>
    <t>Kabupaten Sumbawa</t>
  </si>
  <si>
    <t>Sumbawa Barat</t>
  </si>
  <si>
    <t>Kabupaten Sumbawa Barat</t>
  </si>
  <si>
    <t>Nusa Tenggara Timur</t>
  </si>
  <si>
    <t>Alor</t>
  </si>
  <si>
    <t>ALOR</t>
  </si>
  <si>
    <t>Belu</t>
  </si>
  <si>
    <t>BELU</t>
  </si>
  <si>
    <t>Ende</t>
  </si>
  <si>
    <t>ENDE</t>
  </si>
  <si>
    <t>Flores Timur</t>
  </si>
  <si>
    <t>FLORES TIMUR</t>
  </si>
  <si>
    <t>Kota Kupang</t>
  </si>
  <si>
    <t>KOTA KUPANG</t>
  </si>
  <si>
    <t>Kupang</t>
  </si>
  <si>
    <t>KUPANG</t>
  </si>
  <si>
    <t>Lembata</t>
  </si>
  <si>
    <t>LEMBATA</t>
  </si>
  <si>
    <t>Malaka</t>
  </si>
  <si>
    <t>MALAKA</t>
  </si>
  <si>
    <t>Manggarai</t>
  </si>
  <si>
    <t>MANGGARAI</t>
  </si>
  <si>
    <t>Manggarai Barat</t>
  </si>
  <si>
    <t>MANGGARAI BARAT</t>
  </si>
  <si>
    <t>Manggarai Timur</t>
  </si>
  <si>
    <t>MANGGARAI TIMUR</t>
  </si>
  <si>
    <t>Nagekeo</t>
  </si>
  <si>
    <t>NAGEKEO</t>
  </si>
  <si>
    <t>Ngada</t>
  </si>
  <si>
    <t>NGADA</t>
  </si>
  <si>
    <t>Rote Ndao</t>
  </si>
  <si>
    <t>ROTE NDAO</t>
  </si>
  <si>
    <t>Sabu Raijua</t>
  </si>
  <si>
    <t>SABU RAIJUA</t>
  </si>
  <si>
    <t>Sikka</t>
  </si>
  <si>
    <t>SIKKA</t>
  </si>
  <si>
    <t>Sumba Barat</t>
  </si>
  <si>
    <t>SUMBA BARAT</t>
  </si>
  <si>
    <t>Sumba Barat Daya</t>
  </si>
  <si>
    <t>SUMBA BARAT DAYA</t>
  </si>
  <si>
    <t>Sumba Tengah</t>
  </si>
  <si>
    <t>SUMBA TENGAH</t>
  </si>
  <si>
    <t>Sumba Timur</t>
  </si>
  <si>
    <t>SUMBA TIMUR</t>
  </si>
  <si>
    <t>Timor Tengah Selatan</t>
  </si>
  <si>
    <t>TIMOR TENGAH SELATAN</t>
  </si>
  <si>
    <t>Timor Tengah Utara</t>
  </si>
  <si>
    <t>TIMOR TENGAH UTARA</t>
  </si>
  <si>
    <t>Papua</t>
  </si>
  <si>
    <t>Asmat</t>
  </si>
  <si>
    <t>Kab. Asmat</t>
  </si>
  <si>
    <t>Biak Numfor</t>
  </si>
  <si>
    <t>Kab. Biak Numfor</t>
  </si>
  <si>
    <t>Boven Digoel</t>
  </si>
  <si>
    <t>Kab. Boven Digoel</t>
  </si>
  <si>
    <t>Deiyai</t>
  </si>
  <si>
    <t>Kab. Deiyai</t>
  </si>
  <si>
    <t>Dogiyai</t>
  </si>
  <si>
    <t>Kab. Dogiyai</t>
  </si>
  <si>
    <t>Intan Jaya</t>
  </si>
  <si>
    <t>Kab. Intan Jaya</t>
  </si>
  <si>
    <t>Jayapura</t>
  </si>
  <si>
    <t>Kab. Jayapura</t>
  </si>
  <si>
    <t>Jayapura City</t>
  </si>
  <si>
    <t>Kota Jayapura</t>
  </si>
  <si>
    <t>Jayawijaya</t>
  </si>
  <si>
    <t>Kab. Jayawijaya</t>
  </si>
  <si>
    <t>Keerom</t>
  </si>
  <si>
    <t>Kab. Keerom</t>
  </si>
  <si>
    <t>Kepulauan Yapen</t>
  </si>
  <si>
    <t>Lanny Jaya</t>
  </si>
  <si>
    <t>Kab. Lanny Jaya</t>
  </si>
  <si>
    <t>Mamberamo Raya</t>
  </si>
  <si>
    <t>Kab. Mamberamo Raya</t>
  </si>
  <si>
    <t>Mamberamo Tengah</t>
  </si>
  <si>
    <t>Kab. Mamberamo Tengah</t>
  </si>
  <si>
    <t>Mappi</t>
  </si>
  <si>
    <t>Kab. Mappi</t>
  </si>
  <si>
    <t>Merauke</t>
  </si>
  <si>
    <t>Kab. Merauke</t>
  </si>
  <si>
    <t>Mimika</t>
  </si>
  <si>
    <t>Kab. Mimika</t>
  </si>
  <si>
    <t>Nabire</t>
  </si>
  <si>
    <t>Kab. Nabire</t>
  </si>
  <si>
    <t>Nduga</t>
  </si>
  <si>
    <t>Kab. Nduga</t>
  </si>
  <si>
    <t>Paniai</t>
  </si>
  <si>
    <t>Kab. Paniai</t>
  </si>
  <si>
    <t>Pegunungan Bintang</t>
  </si>
  <si>
    <t>Kab. Pegunungan Bintang</t>
  </si>
  <si>
    <t>Puncak</t>
  </si>
  <si>
    <t>Kab. Puncak</t>
  </si>
  <si>
    <t>Puncak Jaya</t>
  </si>
  <si>
    <t>Kab. Puncak Jaya</t>
  </si>
  <si>
    <t>Sarmi</t>
  </si>
  <si>
    <t>Kab. Sarmi</t>
  </si>
  <si>
    <t>Supiori</t>
  </si>
  <si>
    <t>Kab. Supiori</t>
  </si>
  <si>
    <t>Tolikara</t>
  </si>
  <si>
    <t>Kab. Tolikara</t>
  </si>
  <si>
    <t>Waropen</t>
  </si>
  <si>
    <t>Kab. Waropen</t>
  </si>
  <si>
    <t>Yahukimo</t>
  </si>
  <si>
    <t>Kab. Yahukimo</t>
  </si>
  <si>
    <t>Yalimo</t>
  </si>
  <si>
    <t>Kab. Yalimo</t>
  </si>
  <si>
    <t>Papua Barat</t>
  </si>
  <si>
    <t>Fakfak</t>
  </si>
  <si>
    <t>Kabupaten Fakfak</t>
  </si>
  <si>
    <t>Kaimana</t>
  </si>
  <si>
    <t>Kabupaten Kaimana</t>
  </si>
  <si>
    <t>Manokwari</t>
  </si>
  <si>
    <t>Kab. Peg. Arfak</t>
  </si>
  <si>
    <t>Manokwari City</t>
  </si>
  <si>
    <t>Kabupaten Manokwari</t>
  </si>
  <si>
    <t>Manokwari Selatan</t>
  </si>
  <si>
    <t>Kabupaten Manokwari Selatan</t>
  </si>
  <si>
    <t>Maybrat</t>
  </si>
  <si>
    <t>Kabupaten Maybrat</t>
  </si>
  <si>
    <t>Raja Ampat</t>
  </si>
  <si>
    <t>Kabupaten Raja Ampat</t>
  </si>
  <si>
    <t>Sorong</t>
  </si>
  <si>
    <t>Kabupaten Sorong</t>
  </si>
  <si>
    <t>Sorong City</t>
  </si>
  <si>
    <t>Kota Sorong</t>
  </si>
  <si>
    <t>Sorong Selatan</t>
  </si>
  <si>
    <t>Kabupaten Sorong Selatan</t>
  </si>
  <si>
    <t>Tambrauw</t>
  </si>
  <si>
    <t>Kabupaten Tambrauw</t>
  </si>
  <si>
    <t>Teluk Bintuni</t>
  </si>
  <si>
    <t>Kabupaten Teluk Bintuni</t>
  </si>
  <si>
    <t>Teluk Wondama</t>
  </si>
  <si>
    <t>Kabupaten Teluk Wondama</t>
  </si>
  <si>
    <t>Riau</t>
  </si>
  <si>
    <t>Bengkalis</t>
  </si>
  <si>
    <t>Dumai</t>
  </si>
  <si>
    <t>Indragiri Hilir</t>
  </si>
  <si>
    <t>Indragiri Hulu</t>
  </si>
  <si>
    <t>Kampar</t>
  </si>
  <si>
    <t>Kepulauan Meranti</t>
  </si>
  <si>
    <t>Kuantan Singingi</t>
  </si>
  <si>
    <t>Pekanbaru</t>
  </si>
  <si>
    <t>Pelalawan</t>
  </si>
  <si>
    <t>Rokan Hilir</t>
  </si>
  <si>
    <t>Rokan Hulu</t>
  </si>
  <si>
    <t>Siak</t>
  </si>
  <si>
    <t>Sulawesi Barat</t>
  </si>
  <si>
    <t>Majene</t>
  </si>
  <si>
    <t>Kabupaten Majene</t>
  </si>
  <si>
    <t>Mamasa</t>
  </si>
  <si>
    <t>Kabupaten Mamasa</t>
  </si>
  <si>
    <t>Mamuju</t>
  </si>
  <si>
    <t>Kabupaten Mamuju</t>
  </si>
  <si>
    <t>Mamuju Tengah</t>
  </si>
  <si>
    <t>Kabupaten Mamuju Tengah</t>
  </si>
  <si>
    <t>Mamuju Utara</t>
  </si>
  <si>
    <t>Kabupaten Pasangkayu</t>
  </si>
  <si>
    <t>Polewali Mandar</t>
  </si>
  <si>
    <t>Kabupaten Powewali Mandar</t>
  </si>
  <si>
    <t>Sulawesi Selatan</t>
  </si>
  <si>
    <t>Bantaeng</t>
  </si>
  <si>
    <t>Kabupaten Bantaeng</t>
  </si>
  <si>
    <t>Barru</t>
  </si>
  <si>
    <t>Kabupaten Barru</t>
  </si>
  <si>
    <t>Bone</t>
  </si>
  <si>
    <t>Kabupaten Bone</t>
  </si>
  <si>
    <t>Bulukumba</t>
  </si>
  <si>
    <t>Kabupaten Bulukumba</t>
  </si>
  <si>
    <t>Enrekang</t>
  </si>
  <si>
    <t>Kabupaten Enrekang</t>
  </si>
  <si>
    <t>Gowa</t>
  </si>
  <si>
    <t>Kabupaten Gowa</t>
  </si>
  <si>
    <t>Jeneponto</t>
  </si>
  <si>
    <t>Kabupaten Jeneponto</t>
  </si>
  <si>
    <t>Kepulauan Selayar</t>
  </si>
  <si>
    <t>Kabupaten Kepulauan Selayar</t>
  </si>
  <si>
    <t>Luwu</t>
  </si>
  <si>
    <t>Kabupaten Luwu</t>
  </si>
  <si>
    <t>Luwu Timur</t>
  </si>
  <si>
    <t>Kabupaten Luwu Timur</t>
  </si>
  <si>
    <t>Luwu Utara</t>
  </si>
  <si>
    <t>Kabupaten Luwu Utara</t>
  </si>
  <si>
    <t>Makassar</t>
  </si>
  <si>
    <t>Kota Makassar</t>
  </si>
  <si>
    <t>Maros</t>
  </si>
  <si>
    <t>Kabupaten Maros</t>
  </si>
  <si>
    <t>Palopo</t>
  </si>
  <si>
    <t>Kota Palopo</t>
  </si>
  <si>
    <t>Pangkajene Dan Kepulauan</t>
  </si>
  <si>
    <t>Kabupaten Pangkajene Dan Kepulauan</t>
  </si>
  <si>
    <t>Parepare</t>
  </si>
  <si>
    <t>Kota Parepare</t>
  </si>
  <si>
    <t>Pinrang</t>
  </si>
  <si>
    <t>Kabupaten Pinrang</t>
  </si>
  <si>
    <t>Sidenreng Rappang</t>
  </si>
  <si>
    <t>Kabupaten Sidenreng Rappang</t>
  </si>
  <si>
    <t>Sinjai</t>
  </si>
  <si>
    <t>Kabupaten Sinjai</t>
  </si>
  <si>
    <t>Soppeng</t>
  </si>
  <si>
    <t>Kabupaten Soppeng</t>
  </si>
  <si>
    <t>Takalar</t>
  </si>
  <si>
    <t>Kabupaten Takalar</t>
  </si>
  <si>
    <t>Tana Toraja</t>
  </si>
  <si>
    <t>Kabupaten Tana Toraja</t>
  </si>
  <si>
    <t>Toraja Utara</t>
  </si>
  <si>
    <t>Kabupaten Toraja Utara</t>
  </si>
  <si>
    <t>Wajo</t>
  </si>
  <si>
    <t>Kabupaten Wajo</t>
  </si>
  <si>
    <t>Sulawesi Tengah</t>
  </si>
  <si>
    <t>Banggai</t>
  </si>
  <si>
    <t>Banggai Kepulauan</t>
  </si>
  <si>
    <t>Banggai Laut</t>
  </si>
  <si>
    <t>Buol</t>
  </si>
  <si>
    <t>Donggala</t>
  </si>
  <si>
    <t>Morowali</t>
  </si>
  <si>
    <t>Morowali Utara</t>
  </si>
  <si>
    <t>Palu</t>
  </si>
  <si>
    <t>Parigi Moutong</t>
  </si>
  <si>
    <t>Poso</t>
  </si>
  <si>
    <t>Sigi</t>
  </si>
  <si>
    <t>Tojo Una-Una</t>
  </si>
  <si>
    <t>Toli-Toli</t>
  </si>
  <si>
    <t>Sulawesi Tenggara</t>
  </si>
  <si>
    <t>Baubau</t>
  </si>
  <si>
    <t>Kota Baubau</t>
  </si>
  <si>
    <t>Bombana</t>
  </si>
  <si>
    <t>Buton</t>
  </si>
  <si>
    <t>Buton Utara</t>
  </si>
  <si>
    <t>Kendari</t>
  </si>
  <si>
    <t>Kota Kendari</t>
  </si>
  <si>
    <t>Kolaka</t>
  </si>
  <si>
    <t>Kolaka Timur</t>
  </si>
  <si>
    <t>Kolaka Utara</t>
  </si>
  <si>
    <t>Konawe</t>
  </si>
  <si>
    <t>Konawe Selatan</t>
  </si>
  <si>
    <t>Konawe Utara</t>
  </si>
  <si>
    <t>Muna</t>
  </si>
  <si>
    <t>Wakatobi</t>
  </si>
  <si>
    <t>Sulawesi Utara</t>
  </si>
  <si>
    <t>Bitung</t>
  </si>
  <si>
    <t>Bolaang Mongondow</t>
  </si>
  <si>
    <t>Bolaang Mongondow Selatan</t>
  </si>
  <si>
    <t>Bolaang Mongondow Timur</t>
  </si>
  <si>
    <t>Bolaang Mongondow Utara</t>
  </si>
  <si>
    <t>Kepulauan Sangihe</t>
  </si>
  <si>
    <t>Kepulauan Talaud</t>
  </si>
  <si>
    <t>Kotamobagu</t>
  </si>
  <si>
    <t>Manado</t>
  </si>
  <si>
    <t>Minahasa</t>
  </si>
  <si>
    <t>Minahasa Selatan</t>
  </si>
  <si>
    <t>Minahasa Tenggara</t>
  </si>
  <si>
    <t>Minahasa Utara</t>
  </si>
  <si>
    <t>Siau Tagulandang Biaro</t>
  </si>
  <si>
    <t>Kepulauan Siau Tagulandang Biaro</t>
  </si>
  <si>
    <t>Tomohon</t>
  </si>
  <si>
    <t>Sumatera Barat</t>
  </si>
  <si>
    <t>Agam</t>
  </si>
  <si>
    <t>Bukittinggi</t>
  </si>
  <si>
    <t>Kota Bukittinggi</t>
  </si>
  <si>
    <t>Dharmasraya</t>
  </si>
  <si>
    <t>Kepulauan Mentawai</t>
  </si>
  <si>
    <t>Lima Puluh Kota</t>
  </si>
  <si>
    <t>Limapuluh Kota</t>
  </si>
  <si>
    <t>Padang</t>
  </si>
  <si>
    <t>Kota Padang</t>
  </si>
  <si>
    <t>Padang Panjang</t>
  </si>
  <si>
    <t>Kota Padang Panjang</t>
  </si>
  <si>
    <t>Padang Pariaman</t>
  </si>
  <si>
    <t>Pariaman</t>
  </si>
  <si>
    <t>Kota Pariaman</t>
  </si>
  <si>
    <t>Pasaman</t>
  </si>
  <si>
    <t>Pasaman Barat</t>
  </si>
  <si>
    <t>Payakumbuh</t>
  </si>
  <si>
    <t>Kota Payakumbuh</t>
  </si>
  <si>
    <t>Pesisir Selatan</t>
  </si>
  <si>
    <t>Sawah Lunto</t>
  </si>
  <si>
    <t>Kota Sawahlunto</t>
  </si>
  <si>
    <t>Sijunjung</t>
  </si>
  <si>
    <t>Solok</t>
  </si>
  <si>
    <t>Solok City</t>
  </si>
  <si>
    <t>Kota Solok</t>
  </si>
  <si>
    <t>Solok Selatan</t>
  </si>
  <si>
    <t>Tanah Datar</t>
  </si>
  <si>
    <t>Sumatera Selatan</t>
  </si>
  <si>
    <t>Banyuasin</t>
  </si>
  <si>
    <t>Kabupaten Banyuasin</t>
  </si>
  <si>
    <t>Empat Lawang</t>
  </si>
  <si>
    <t>Kabupaten E.Lawang</t>
  </si>
  <si>
    <t>Lahat</t>
  </si>
  <si>
    <t>Kabupaten Lahat</t>
  </si>
  <si>
    <t>Lubuklinggau</t>
  </si>
  <si>
    <t>Kota Lubuk Linggau</t>
  </si>
  <si>
    <t>Muara Enim</t>
  </si>
  <si>
    <t>Kabupaten M. Enim</t>
  </si>
  <si>
    <t>Musi Banyuasin</t>
  </si>
  <si>
    <t>Kabupaten MUBA</t>
  </si>
  <si>
    <t>Musi Rawas</t>
  </si>
  <si>
    <t>Kabupaten MURA</t>
  </si>
  <si>
    <t>Musi Rawas Utara</t>
  </si>
  <si>
    <t>Kabupaten MURATARA</t>
  </si>
  <si>
    <t>Ogan Ilir</t>
  </si>
  <si>
    <t>Kabupaten Ogan Ilir</t>
  </si>
  <si>
    <t>Ogan Komering Ilir</t>
  </si>
  <si>
    <t>Kabupaten OKI</t>
  </si>
  <si>
    <t>Ogan Komering Ulu</t>
  </si>
  <si>
    <t>Kabupaten OKU</t>
  </si>
  <si>
    <t>Ogan Komering Ulu Selatan</t>
  </si>
  <si>
    <t>Kabupaten OKU Selatan</t>
  </si>
  <si>
    <t>Ogan Komering Ulu Timur</t>
  </si>
  <si>
    <t>Kabupaten OKU Timur</t>
  </si>
  <si>
    <t>Pagar Alam</t>
  </si>
  <si>
    <t>Kota Pagaralam</t>
  </si>
  <si>
    <t>Palembang</t>
  </si>
  <si>
    <t>Kota Palembang</t>
  </si>
  <si>
    <t>Penukal Abab Lematang Ilir</t>
  </si>
  <si>
    <t>Kabupaten PALI</t>
  </si>
  <si>
    <t>Prabumulih</t>
  </si>
  <si>
    <t>Kota Prabumulih</t>
  </si>
  <si>
    <t>Sumatera Utara</t>
  </si>
  <si>
    <t>Asahan</t>
  </si>
  <si>
    <t>KABUPATEN ASAHAN</t>
  </si>
  <si>
    <t>Batu Bara</t>
  </si>
  <si>
    <t>KABUPATEN BATU BARA</t>
  </si>
  <si>
    <t>Binjai</t>
  </si>
  <si>
    <t>KOTA BINJAI</t>
  </si>
  <si>
    <t>Dairi</t>
  </si>
  <si>
    <t>KABUPATEN DAIRI</t>
  </si>
  <si>
    <t>Deli Serdang</t>
  </si>
  <si>
    <t>KABUPATEN DELI SERDANG</t>
  </si>
  <si>
    <t>Gunungsitoli</t>
  </si>
  <si>
    <t>KOTA GUNUNGSITOLI</t>
  </si>
  <si>
    <t>Humbang Hasundutan</t>
  </si>
  <si>
    <t>KABUPATEN HUMBANG HASUNDUTAN</t>
  </si>
  <si>
    <t>Karo</t>
  </si>
  <si>
    <t>KABUPATEN KARO</t>
  </si>
  <si>
    <t>Labuhan Batu</t>
  </si>
  <si>
    <t>KABUPATEN LABUHAN BATU</t>
  </si>
  <si>
    <t>Labuhan Batu Selatan</t>
  </si>
  <si>
    <t>KABUPATEN LABUHAN BATU SELATAN</t>
  </si>
  <si>
    <t>Labuhan Batu Utara</t>
  </si>
  <si>
    <t>KABUPATEN LABUHAN BATU UTARA</t>
  </si>
  <si>
    <t>Langkat</t>
  </si>
  <si>
    <t>KABUPATEN LANGKAT</t>
  </si>
  <si>
    <t>Mandailing Natal</t>
  </si>
  <si>
    <t>KABUPATEN MANDAILING NATAL</t>
  </si>
  <si>
    <t>Medan</t>
  </si>
  <si>
    <t>KOTA MEDAN</t>
  </si>
  <si>
    <t>Nias</t>
  </si>
  <si>
    <t>KABUPATEN NIAS</t>
  </si>
  <si>
    <t>Nias Barat</t>
  </si>
  <si>
    <t>KABUPATEN NIAS BARAT</t>
  </si>
  <si>
    <t>Nias Selatan</t>
  </si>
  <si>
    <t>KABUPATEN NIAS SELATAN</t>
  </si>
  <si>
    <t>Nias Utara</t>
  </si>
  <si>
    <t>KABUPATEN NIAS UTARA</t>
  </si>
  <si>
    <t>Padang Lawas</t>
  </si>
  <si>
    <t>KABUPATEN PADANG LAWAS</t>
  </si>
  <si>
    <t>Padang Lawas Utara</t>
  </si>
  <si>
    <t>KABUPATEN PADANG LAWAS UTARA</t>
  </si>
  <si>
    <t>Padangsidimpuan</t>
  </si>
  <si>
    <t>KOTA PADANGSIDIMPUAN</t>
  </si>
  <si>
    <t>Pakpak Bharat</t>
  </si>
  <si>
    <t>KABUPATEN PAKPAK BHARAT</t>
  </si>
  <si>
    <t>Pematang Siantar</t>
  </si>
  <si>
    <t>KOTA PEMATANG SIANTAR</t>
  </si>
  <si>
    <t>Samosir</t>
  </si>
  <si>
    <t>KABUPATEN SAMOSIR</t>
  </si>
  <si>
    <t>Serdang Bedagai</t>
  </si>
  <si>
    <t>KABUPATEN SERDANG BEDAGAI</t>
  </si>
  <si>
    <t>Sibolga</t>
  </si>
  <si>
    <t>KOTA SIBOLGA</t>
  </si>
  <si>
    <t>Simalungun</t>
  </si>
  <si>
    <t>KABUPATEN SIMALUNGUN</t>
  </si>
  <si>
    <t>Tanjung Balai</t>
  </si>
  <si>
    <t>KOTA TANJUNG BALAI</t>
  </si>
  <si>
    <t>Tapanuli Selatan</t>
  </si>
  <si>
    <t>KABUPATEN TAPANULI SELATAN</t>
  </si>
  <si>
    <t>Tapanuli Tengah</t>
  </si>
  <si>
    <t>KABUPATEN TAPANULI TENGAH</t>
  </si>
  <si>
    <t>Tapanuli Utara</t>
  </si>
  <si>
    <t>KABUPATEN TAPANULI UTARA</t>
  </si>
  <si>
    <t>Tebing Tinggi</t>
  </si>
  <si>
    <t>KOTA TEBING TINGGI</t>
  </si>
  <si>
    <t>Toba Samosir</t>
  </si>
  <si>
    <t>KABUPATEN TOBA</t>
  </si>
  <si>
    <t>Yogyakarta</t>
  </si>
  <si>
    <t>Bantul</t>
  </si>
  <si>
    <t>Gunung Kidul</t>
  </si>
  <si>
    <t>Kulon Progo</t>
  </si>
  <si>
    <t>Sleman</t>
  </si>
  <si>
    <t>Danau – Lampung</t>
  </si>
  <si>
    <t>Danau – Sumatera Barat</t>
  </si>
  <si>
    <t>Danau – Sumatera Selatan</t>
  </si>
  <si>
    <t>Danau – Sumatera Utara</t>
  </si>
  <si>
    <t>Danau Toba</t>
  </si>
  <si>
    <t>Hutan</t>
  </si>
  <si>
    <t>Waduk Cira</t>
  </si>
  <si>
    <t>Waduk Kedu</t>
  </si>
  <si>
    <t>idkab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</si>
</sst>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,##0.0"/>
  </numFmts>
  <fonts count="10" x14ac:knownFonts="1">
    <font>
      <sz val="10"/>
      <color rgb="FF000000"/>
      <name val="Arial"/>
      <scheme val="minor"/>
    </font>
    <font>
      <b/>
      <sz val="10"/>
      <color theme="1"/>
      <name val="Raleway"/>
    </font>
    <font>
      <sz val="10"/>
      <color theme="1"/>
      <name val="Raleway"/>
    </font>
    <font>
      <sz val="10"/>
      <color rgb="FF4A86E8"/>
      <name val="Raleway"/>
    </font>
    <font>
      <b/>
      <sz val="10"/>
      <color rgb="FF000000"/>
      <name val="Raleway"/>
    </font>
    <font>
      <sz val="10"/>
      <color rgb="FF1155CC"/>
      <name val="Raleway"/>
    </font>
    <font>
      <sz val="10"/>
      <color rgb="FF000000"/>
      <name val="Raleway"/>
    </font>
    <font>
      <sz val="10"/>
      <color rgb="FF212529"/>
      <name val="Raleway"/>
    </font>
    <font>
      <b/>
      <sz val="10"/>
      <color rgb="FF212529"/>
      <name val="Raleway"/>
    </font>
    <font>
      <u/>
      <sz val="10"/>
      <color rgb="FF1155CC"/>
      <name val="Raleway"/>
    </font>
  </fonts>
  <fills count="2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CFC"/>
        <bgColor rgb="FFFFFCF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/>
    <xf numFmtId="2" fontId="1" fillId="0" borderId="0" xfId="0" applyNumberFormat="1" applyFont="1"/>
    <xf numFmtId="164" fontId="2" fillId="2" borderId="0" xfId="0" applyNumberFormat="1" applyFont="1" applyFill="1"/>
    <xf numFmtId="164" fontId="1" fillId="2" borderId="0" xfId="0" applyNumberFormat="1" applyFont="1" applyFill="1"/>
    <xf numFmtId="164" fontId="4" fillId="2" borderId="0" xfId="0" applyNumberFormat="1" applyFont="1" applyFill="1"/>
    <xf numFmtId="14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2" fontId="1" fillId="3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2" fontId="5" fillId="0" borderId="0" xfId="0" applyNumberFormat="1" applyFont="1"/>
    <xf numFmtId="2" fontId="5" fillId="4" borderId="0" xfId="0" applyNumberFormat="1" applyFont="1" applyFill="1"/>
    <xf numFmtId="2" fontId="3" fillId="0" borderId="0" xfId="0" applyNumberFormat="1" applyFont="1"/>
    <xf numFmtId="4" fontId="1" fillId="5" borderId="1" xfId="0" applyNumberFormat="1" applyFont="1" applyFill="1" applyBorder="1"/>
    <xf numFmtId="9" fontId="1" fillId="6" borderId="1" xfId="0" applyNumberFormat="1" applyFont="1" applyFill="1" applyBorder="1"/>
    <xf numFmtId="9" fontId="1" fillId="5" borderId="1" xfId="0" applyNumberFormat="1" applyFont="1" applyFill="1" applyBorder="1"/>
    <xf numFmtId="164" fontId="2" fillId="0" borderId="0" xfId="0" applyNumberFormat="1" applyFont="1"/>
    <xf numFmtId="0" fontId="2" fillId="7" borderId="0" xfId="0" applyFont="1" applyFill="1"/>
    <xf numFmtId="164" fontId="2" fillId="7" borderId="0" xfId="0" applyNumberFormat="1" applyFont="1" applyFill="1"/>
    <xf numFmtId="164" fontId="1" fillId="7" borderId="0" xfId="0" applyNumberFormat="1" applyFont="1" applyFill="1"/>
    <xf numFmtId="164" fontId="6" fillId="7" borderId="0" xfId="0" applyNumberFormat="1" applyFont="1" applyFill="1"/>
    <xf numFmtId="14" fontId="2" fillId="7" borderId="0" xfId="0" applyNumberFormat="1" applyFont="1" applyFill="1"/>
    <xf numFmtId="164" fontId="2" fillId="7" borderId="0" xfId="0" applyNumberFormat="1" applyFont="1" applyFill="1" applyAlignment="1">
      <alignment horizontal="right"/>
    </xf>
    <xf numFmtId="3" fontId="2" fillId="7" borderId="0" xfId="0" applyNumberFormat="1" applyFont="1" applyFill="1" applyAlignment="1">
      <alignment horizontal="right"/>
    </xf>
    <xf numFmtId="1" fontId="2" fillId="7" borderId="0" xfId="0" applyNumberFormat="1" applyFont="1" applyFill="1" applyAlignment="1">
      <alignment horizontal="right"/>
    </xf>
    <xf numFmtId="0" fontId="2" fillId="8" borderId="0" xfId="0" applyFont="1" applyFill="1"/>
    <xf numFmtId="3" fontId="2" fillId="8" borderId="0" xfId="0" applyNumberFormat="1" applyFont="1" applyFill="1"/>
    <xf numFmtId="164" fontId="2" fillId="8" borderId="0" xfId="0" applyNumberFormat="1" applyFont="1" applyFill="1"/>
    <xf numFmtId="164" fontId="1" fillId="8" borderId="0" xfId="0" applyNumberFormat="1" applyFont="1" applyFill="1"/>
    <xf numFmtId="14" fontId="2" fillId="8" borderId="0" xfId="0" applyNumberFormat="1" applyFont="1" applyFill="1"/>
    <xf numFmtId="164" fontId="2" fillId="8" borderId="0" xfId="0" applyNumberFormat="1" applyFont="1" applyFill="1" applyAlignment="1">
      <alignment horizontal="right"/>
    </xf>
    <xf numFmtId="3" fontId="2" fillId="8" borderId="0" xfId="0" applyNumberFormat="1" applyFont="1" applyFill="1" applyAlignment="1">
      <alignment horizontal="right"/>
    </xf>
    <xf numFmtId="1" fontId="2" fillId="8" borderId="0" xfId="0" applyNumberFormat="1" applyFont="1" applyFill="1" applyAlignment="1">
      <alignment horizontal="right"/>
    </xf>
    <xf numFmtId="0" fontId="2" fillId="9" borderId="0" xfId="0" applyFont="1" applyFill="1"/>
    <xf numFmtId="164" fontId="2" fillId="9" borderId="0" xfId="0" applyNumberFormat="1" applyFont="1" applyFill="1"/>
    <xf numFmtId="164" fontId="1" fillId="9" borderId="0" xfId="0" applyNumberFormat="1" applyFont="1" applyFill="1"/>
    <xf numFmtId="14" fontId="2" fillId="9" borderId="0" xfId="0" applyNumberFormat="1" applyFont="1" applyFill="1"/>
    <xf numFmtId="164" fontId="2" fillId="9" borderId="0" xfId="0" applyNumberFormat="1" applyFont="1" applyFill="1" applyAlignment="1">
      <alignment horizontal="right"/>
    </xf>
    <xf numFmtId="3" fontId="2" fillId="9" borderId="0" xfId="0" applyNumberFormat="1" applyFont="1" applyFill="1" applyAlignment="1">
      <alignment horizontal="right"/>
    </xf>
    <xf numFmtId="1" fontId="2" fillId="9" borderId="0" xfId="0" applyNumberFormat="1" applyFont="1" applyFill="1" applyAlignment="1">
      <alignment horizontal="right"/>
    </xf>
    <xf numFmtId="165" fontId="2" fillId="0" borderId="0" xfId="0" applyNumberFormat="1" applyFont="1"/>
    <xf numFmtId="0" fontId="2" fillId="10" borderId="0" xfId="0" applyFont="1" applyFill="1"/>
    <xf numFmtId="164" fontId="1" fillId="10" borderId="0" xfId="0" applyNumberFormat="1" applyFont="1" applyFill="1"/>
    <xf numFmtId="164" fontId="2" fillId="10" borderId="0" xfId="0" applyNumberFormat="1" applyFont="1" applyFill="1"/>
    <xf numFmtId="14" fontId="2" fillId="10" borderId="0" xfId="0" applyNumberFormat="1" applyFont="1" applyFill="1"/>
    <xf numFmtId="164" fontId="2" fillId="10" borderId="0" xfId="0" applyNumberFormat="1" applyFont="1" applyFill="1" applyAlignment="1">
      <alignment horizontal="right"/>
    </xf>
    <xf numFmtId="3" fontId="2" fillId="10" borderId="0" xfId="0" applyNumberFormat="1" applyFont="1" applyFill="1" applyAlignment="1">
      <alignment horizontal="right"/>
    </xf>
    <xf numFmtId="1" fontId="2" fillId="10" borderId="0" xfId="0" applyNumberFormat="1" applyFont="1" applyFill="1" applyAlignment="1">
      <alignment horizontal="right"/>
    </xf>
    <xf numFmtId="0" fontId="2" fillId="11" borderId="0" xfId="0" applyFont="1" applyFill="1"/>
    <xf numFmtId="164" fontId="2" fillId="11" borderId="0" xfId="0" applyNumberFormat="1" applyFont="1" applyFill="1"/>
    <xf numFmtId="164" fontId="1" fillId="11" borderId="0" xfId="0" applyNumberFormat="1" applyFont="1" applyFill="1"/>
    <xf numFmtId="14" fontId="2" fillId="11" borderId="0" xfId="0" applyNumberFormat="1" applyFont="1" applyFill="1"/>
    <xf numFmtId="164" fontId="2" fillId="11" borderId="0" xfId="0" applyNumberFormat="1" applyFont="1" applyFill="1" applyAlignment="1">
      <alignment horizontal="right"/>
    </xf>
    <xf numFmtId="3" fontId="2" fillId="11" borderId="0" xfId="0" applyNumberFormat="1" applyFont="1" applyFill="1" applyAlignment="1">
      <alignment horizontal="right"/>
    </xf>
    <xf numFmtId="1" fontId="2" fillId="11" borderId="0" xfId="0" applyNumberFormat="1" applyFont="1" applyFill="1" applyAlignment="1">
      <alignment horizontal="right"/>
    </xf>
    <xf numFmtId="0" fontId="2" fillId="12" borderId="0" xfId="0" applyFont="1" applyFill="1"/>
    <xf numFmtId="3" fontId="2" fillId="12" borderId="0" xfId="0" applyNumberFormat="1" applyFont="1" applyFill="1"/>
    <xf numFmtId="0" fontId="1" fillId="12" borderId="0" xfId="0" applyFont="1" applyFill="1"/>
    <xf numFmtId="164" fontId="2" fillId="12" borderId="0" xfId="0" applyNumberFormat="1" applyFont="1" applyFill="1"/>
    <xf numFmtId="164" fontId="1" fillId="12" borderId="0" xfId="0" applyNumberFormat="1" applyFont="1" applyFill="1"/>
    <xf numFmtId="14" fontId="2" fillId="12" borderId="0" xfId="0" applyNumberFormat="1" applyFont="1" applyFill="1"/>
    <xf numFmtId="164" fontId="2" fillId="12" borderId="0" xfId="0" applyNumberFormat="1" applyFont="1" applyFill="1" applyAlignment="1">
      <alignment horizontal="right"/>
    </xf>
    <xf numFmtId="3" fontId="2" fillId="12" borderId="0" xfId="0" applyNumberFormat="1" applyFont="1" applyFill="1" applyAlignment="1">
      <alignment horizontal="right"/>
    </xf>
    <xf numFmtId="1" fontId="2" fillId="12" borderId="0" xfId="0" applyNumberFormat="1" applyFont="1" applyFill="1" applyAlignment="1">
      <alignment horizontal="right"/>
    </xf>
    <xf numFmtId="3" fontId="1" fillId="12" borderId="0" xfId="0" applyNumberFormat="1" applyFont="1" applyFill="1"/>
    <xf numFmtId="0" fontId="2" fillId="13" borderId="0" xfId="0" applyFont="1" applyFill="1"/>
    <xf numFmtId="164" fontId="2" fillId="13" borderId="0" xfId="0" applyNumberFormat="1" applyFont="1" applyFill="1"/>
    <xf numFmtId="164" fontId="1" fillId="13" borderId="0" xfId="0" applyNumberFormat="1" applyFont="1" applyFill="1"/>
    <xf numFmtId="14" fontId="2" fillId="13" borderId="0" xfId="0" applyNumberFormat="1" applyFont="1" applyFill="1"/>
    <xf numFmtId="164" fontId="2" fillId="13" borderId="0" xfId="0" applyNumberFormat="1" applyFont="1" applyFill="1" applyAlignment="1">
      <alignment horizontal="right"/>
    </xf>
    <xf numFmtId="3" fontId="2" fillId="13" borderId="0" xfId="0" applyNumberFormat="1" applyFont="1" applyFill="1" applyAlignment="1">
      <alignment horizontal="right"/>
    </xf>
    <xf numFmtId="1" fontId="2" fillId="13" borderId="0" xfId="0" applyNumberFormat="1" applyFont="1" applyFill="1" applyAlignment="1">
      <alignment horizontal="right"/>
    </xf>
    <xf numFmtId="0" fontId="1" fillId="13" borderId="0" xfId="0" applyFont="1" applyFill="1"/>
    <xf numFmtId="164" fontId="1" fillId="13" borderId="0" xfId="0" applyNumberFormat="1" applyFont="1" applyFill="1" applyAlignment="1">
      <alignment horizontal="right"/>
    </xf>
    <xf numFmtId="3" fontId="1" fillId="13" borderId="0" xfId="0" applyNumberFormat="1" applyFont="1" applyFill="1" applyAlignment="1">
      <alignment horizontal="right"/>
    </xf>
    <xf numFmtId="1" fontId="1" fillId="13" borderId="0" xfId="0" applyNumberFormat="1" applyFont="1" applyFill="1" applyAlignment="1">
      <alignment horizontal="right"/>
    </xf>
    <xf numFmtId="3" fontId="2" fillId="13" borderId="0" xfId="0" applyNumberFormat="1" applyFont="1" applyFill="1"/>
    <xf numFmtId="164" fontId="4" fillId="10" borderId="0" xfId="0" applyNumberFormat="1" applyFont="1" applyFill="1"/>
    <xf numFmtId="0" fontId="1" fillId="10" borderId="0" xfId="0" applyFont="1" applyFill="1"/>
    <xf numFmtId="0" fontId="7" fillId="13" borderId="0" xfId="0" applyFont="1" applyFill="1"/>
    <xf numFmtId="164" fontId="6" fillId="13" borderId="0" xfId="0" applyNumberFormat="1" applyFont="1" applyFill="1"/>
    <xf numFmtId="164" fontId="4" fillId="13" borderId="0" xfId="0" applyNumberFormat="1" applyFont="1" applyFill="1"/>
    <xf numFmtId="0" fontId="8" fillId="13" borderId="0" xfId="0" applyFont="1" applyFill="1"/>
    <xf numFmtId="0" fontId="2" fillId="14" borderId="0" xfId="0" applyFont="1" applyFill="1"/>
    <xf numFmtId="3" fontId="2" fillId="14" borderId="0" xfId="0" applyNumberFormat="1" applyFont="1" applyFill="1"/>
    <xf numFmtId="164" fontId="2" fillId="14" borderId="0" xfId="0" applyNumberFormat="1" applyFont="1" applyFill="1"/>
    <xf numFmtId="164" fontId="1" fillId="14" borderId="0" xfId="0" applyNumberFormat="1" applyFont="1" applyFill="1"/>
    <xf numFmtId="14" fontId="2" fillId="14" borderId="0" xfId="0" applyNumberFormat="1" applyFont="1" applyFill="1"/>
    <xf numFmtId="164" fontId="2" fillId="14" borderId="0" xfId="0" applyNumberFormat="1" applyFont="1" applyFill="1" applyAlignment="1">
      <alignment horizontal="right"/>
    </xf>
    <xf numFmtId="3" fontId="2" fillId="14" borderId="0" xfId="0" applyNumberFormat="1" applyFont="1" applyFill="1" applyAlignment="1">
      <alignment horizontal="right"/>
    </xf>
    <xf numFmtId="1" fontId="2" fillId="14" borderId="0" xfId="0" applyNumberFormat="1" applyFont="1" applyFill="1" applyAlignment="1">
      <alignment horizontal="right"/>
    </xf>
    <xf numFmtId="0" fontId="2" fillId="15" borderId="0" xfId="0" applyFont="1" applyFill="1"/>
    <xf numFmtId="164" fontId="2" fillId="15" borderId="0" xfId="0" applyNumberFormat="1" applyFont="1" applyFill="1"/>
    <xf numFmtId="164" fontId="1" fillId="15" borderId="0" xfId="0" applyNumberFormat="1" applyFont="1" applyFill="1"/>
    <xf numFmtId="14" fontId="2" fillId="15" borderId="0" xfId="0" applyNumberFormat="1" applyFont="1" applyFill="1"/>
    <xf numFmtId="164" fontId="2" fillId="15" borderId="0" xfId="0" applyNumberFormat="1" applyFont="1" applyFill="1" applyAlignment="1">
      <alignment horizontal="right"/>
    </xf>
    <xf numFmtId="3" fontId="2" fillId="15" borderId="0" xfId="0" applyNumberFormat="1" applyFont="1" applyFill="1" applyAlignment="1">
      <alignment horizontal="right"/>
    </xf>
    <xf numFmtId="1" fontId="2" fillId="15" borderId="0" xfId="0" applyNumberFormat="1" applyFont="1" applyFill="1" applyAlignment="1">
      <alignment horizontal="right"/>
    </xf>
    <xf numFmtId="0" fontId="1" fillId="15" borderId="0" xfId="0" applyFont="1" applyFill="1"/>
    <xf numFmtId="164" fontId="1" fillId="15" borderId="0" xfId="0" applyNumberFormat="1" applyFont="1" applyFill="1" applyAlignment="1">
      <alignment horizontal="right"/>
    </xf>
    <xf numFmtId="3" fontId="1" fillId="15" borderId="0" xfId="0" applyNumberFormat="1" applyFont="1" applyFill="1" applyAlignment="1">
      <alignment horizontal="right"/>
    </xf>
    <xf numFmtId="1" fontId="1" fillId="15" borderId="0" xfId="0" applyNumberFormat="1" applyFont="1" applyFill="1" applyAlignment="1">
      <alignment horizontal="right"/>
    </xf>
    <xf numFmtId="10" fontId="1" fillId="0" borderId="0" xfId="0" applyNumberFormat="1" applyFont="1"/>
    <xf numFmtId="0" fontId="2" fillId="16" borderId="0" xfId="0" applyFont="1" applyFill="1"/>
    <xf numFmtId="3" fontId="2" fillId="16" borderId="0" xfId="0" applyNumberFormat="1" applyFont="1" applyFill="1"/>
    <xf numFmtId="164" fontId="1" fillId="16" borderId="0" xfId="0" applyNumberFormat="1" applyFont="1" applyFill="1"/>
    <xf numFmtId="164" fontId="6" fillId="16" borderId="0" xfId="0" applyNumberFormat="1" applyFont="1" applyFill="1"/>
    <xf numFmtId="164" fontId="2" fillId="16" borderId="0" xfId="0" applyNumberFormat="1" applyFont="1" applyFill="1"/>
    <xf numFmtId="14" fontId="2" fillId="16" borderId="0" xfId="0" applyNumberFormat="1" applyFont="1" applyFill="1"/>
    <xf numFmtId="164" fontId="2" fillId="16" borderId="0" xfId="0" applyNumberFormat="1" applyFont="1" applyFill="1" applyAlignment="1">
      <alignment horizontal="right"/>
    </xf>
    <xf numFmtId="3" fontId="2" fillId="16" borderId="0" xfId="0" applyNumberFormat="1" applyFont="1" applyFill="1" applyAlignment="1">
      <alignment horizontal="right"/>
    </xf>
    <xf numFmtId="1" fontId="2" fillId="16" borderId="0" xfId="0" applyNumberFormat="1" applyFont="1" applyFill="1" applyAlignment="1">
      <alignment horizontal="right"/>
    </xf>
    <xf numFmtId="0" fontId="2" fillId="17" borderId="0" xfId="0" applyFont="1" applyFill="1"/>
    <xf numFmtId="164" fontId="2" fillId="17" borderId="0" xfId="0" applyNumberFormat="1" applyFont="1" applyFill="1"/>
    <xf numFmtId="164" fontId="1" fillId="17" borderId="0" xfId="0" applyNumberFormat="1" applyFont="1" applyFill="1"/>
    <xf numFmtId="14" fontId="2" fillId="17" borderId="0" xfId="0" applyNumberFormat="1" applyFont="1" applyFill="1"/>
    <xf numFmtId="164" fontId="2" fillId="17" borderId="0" xfId="0" applyNumberFormat="1" applyFont="1" applyFill="1" applyAlignment="1">
      <alignment horizontal="right"/>
    </xf>
    <xf numFmtId="3" fontId="2" fillId="17" borderId="0" xfId="0" applyNumberFormat="1" applyFont="1" applyFill="1" applyAlignment="1">
      <alignment horizontal="right"/>
    </xf>
    <xf numFmtId="1" fontId="2" fillId="17" borderId="0" xfId="0" applyNumberFormat="1" applyFont="1" applyFill="1" applyAlignment="1">
      <alignment horizontal="right"/>
    </xf>
    <xf numFmtId="0" fontId="2" fillId="17" borderId="1" xfId="0" applyFont="1" applyFill="1" applyBorder="1"/>
    <xf numFmtId="0" fontId="9" fillId="13" borderId="0" xfId="0" applyFont="1" applyFill="1"/>
    <xf numFmtId="0" fontId="2" fillId="18" borderId="0" xfId="0" applyFont="1" applyFill="1"/>
    <xf numFmtId="164" fontId="2" fillId="18" borderId="0" xfId="0" applyNumberFormat="1" applyFont="1" applyFill="1"/>
    <xf numFmtId="164" fontId="1" fillId="18" borderId="0" xfId="0" applyNumberFormat="1" applyFont="1" applyFill="1"/>
    <xf numFmtId="14" fontId="2" fillId="18" borderId="0" xfId="0" applyNumberFormat="1" applyFont="1" applyFill="1"/>
    <xf numFmtId="164" fontId="2" fillId="18" borderId="0" xfId="0" applyNumberFormat="1" applyFont="1" applyFill="1" applyAlignment="1">
      <alignment horizontal="right"/>
    </xf>
    <xf numFmtId="3" fontId="2" fillId="18" borderId="0" xfId="0" applyNumberFormat="1" applyFont="1" applyFill="1" applyAlignment="1">
      <alignment horizontal="right"/>
    </xf>
    <xf numFmtId="1" fontId="2" fillId="18" borderId="0" xfId="0" applyNumberFormat="1" applyFont="1" applyFill="1" applyAlignment="1">
      <alignment horizontal="right"/>
    </xf>
    <xf numFmtId="164" fontId="6" fillId="12" borderId="0" xfId="0" applyNumberFormat="1" applyFont="1" applyFill="1"/>
    <xf numFmtId="164" fontId="4" fillId="12" borderId="0" xfId="0" applyNumberFormat="1" applyFont="1" applyFill="1"/>
    <xf numFmtId="14" fontId="6" fillId="10" borderId="0" xfId="0" applyNumberFormat="1" applyFont="1" applyFill="1"/>
    <xf numFmtId="14" fontId="6" fillId="7" borderId="0" xfId="0" applyNumberFormat="1" applyFont="1" applyFill="1"/>
    <xf numFmtId="164" fontId="3" fillId="13" borderId="0" xfId="0" applyNumberFormat="1" applyFont="1" applyFill="1"/>
    <xf numFmtId="14" fontId="6" fillId="13" borderId="0" xfId="0" applyNumberFormat="1" applyFont="1" applyFill="1"/>
    <xf numFmtId="0" fontId="6" fillId="11" borderId="0" xfId="0" applyFont="1" applyFill="1"/>
    <xf numFmtId="164" fontId="6" fillId="11" borderId="0" xfId="0" applyNumberFormat="1" applyFont="1" applyFill="1"/>
    <xf numFmtId="164" fontId="4" fillId="11" borderId="0" xfId="0" applyNumberFormat="1" applyFont="1" applyFill="1"/>
    <xf numFmtId="14" fontId="6" fillId="11" borderId="0" xfId="0" applyNumberFormat="1" applyFont="1" applyFill="1"/>
    <xf numFmtId="0" fontId="6" fillId="10" borderId="0" xfId="0" applyFont="1" applyFill="1"/>
    <xf numFmtId="164" fontId="6" fillId="10" borderId="0" xfId="0" applyNumberFormat="1" applyFont="1" applyFill="1"/>
    <xf numFmtId="164" fontId="4" fillId="7" borderId="0" xfId="0" applyNumberFormat="1" applyFont="1" applyFill="1"/>
    <xf numFmtId="164" fontId="6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 wrapText="1"/>
    </xf>
    <xf numFmtId="0" fontId="6" fillId="17" borderId="0" xfId="0" applyFont="1" applyFill="1"/>
    <xf numFmtId="0" fontId="2" fillId="0" borderId="0" xfId="0" applyFont="1"/>
    <xf numFmtId="0" fontId="2" fillId="19" borderId="0" xfId="0" applyFont="1" applyFill="1"/>
    <xf numFmtId="164" fontId="2" fillId="19" borderId="0" xfId="0" applyNumberFormat="1" applyFont="1" applyFill="1"/>
    <xf numFmtId="164" fontId="1" fillId="19" borderId="0" xfId="0" applyNumberFormat="1" applyFont="1" applyFill="1"/>
    <xf numFmtId="3" fontId="2" fillId="0" borderId="0" xfId="0" applyNumberFormat="1" applyFont="1"/>
    <xf numFmtId="0" fontId="3" fillId="0" borderId="0" xfId="0" applyFont="1"/>
    <xf numFmtId="14" fontId="2" fillId="19" borderId="0" xfId="0" applyNumberFormat="1" applyFont="1" applyFill="1"/>
    <xf numFmtId="0" fontId="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RLI - Angka Kematian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'IK Kab'!$U$2:$U$519</c:f>
              <c:numCache>
                <c:formatCode>###0</c:formatCode>
                <c:ptCount val="518"/>
                <c:pt idx="0">
                  <c:v>57</c:v>
                </c:pt>
                <c:pt idx="1">
                  <c:v>28</c:v>
                </c:pt>
                <c:pt idx="2">
                  <c:v>259</c:v>
                </c:pt>
                <c:pt idx="3">
                  <c:v>24</c:v>
                </c:pt>
                <c:pt idx="4">
                  <c:v>70</c:v>
                </c:pt>
                <c:pt idx="5">
                  <c:v>33</c:v>
                </c:pt>
                <c:pt idx="6">
                  <c:v>126</c:v>
                </c:pt>
                <c:pt idx="7">
                  <c:v>64</c:v>
                </c:pt>
                <c:pt idx="8">
                  <c:v>14</c:v>
                </c:pt>
                <c:pt idx="9">
                  <c:v>30</c:v>
                </c:pt>
                <c:pt idx="10">
                  <c:v>88</c:v>
                </c:pt>
                <c:pt idx="11">
                  <c:v>288</c:v>
                </c:pt>
                <c:pt idx="12">
                  <c:v>19</c:v>
                </c:pt>
                <c:pt idx="13">
                  <c:v>84</c:v>
                </c:pt>
                <c:pt idx="14">
                  <c:v>27</c:v>
                </c:pt>
                <c:pt idx="15">
                  <c:v>91</c:v>
                </c:pt>
                <c:pt idx="16">
                  <c:v>77</c:v>
                </c:pt>
                <c:pt idx="17">
                  <c:v>58</c:v>
                </c:pt>
                <c:pt idx="18">
                  <c:v>234</c:v>
                </c:pt>
                <c:pt idx="19">
                  <c:v>33</c:v>
                </c:pt>
                <c:pt idx="20">
                  <c:v>42</c:v>
                </c:pt>
                <c:pt idx="21">
                  <c:v>16</c:v>
                </c:pt>
                <c:pt idx="22">
                  <c:v>15</c:v>
                </c:pt>
                <c:pt idx="23">
                  <c:v>567</c:v>
                </c:pt>
                <c:pt idx="24">
                  <c:v>201</c:v>
                </c:pt>
                <c:pt idx="25">
                  <c:v>519</c:v>
                </c:pt>
                <c:pt idx="26">
                  <c:v>867</c:v>
                </c:pt>
                <c:pt idx="27">
                  <c:v>257</c:v>
                </c:pt>
                <c:pt idx="28">
                  <c:v>202</c:v>
                </c:pt>
                <c:pt idx="29">
                  <c:v>284</c:v>
                </c:pt>
                <c:pt idx="30">
                  <c:v>166</c:v>
                </c:pt>
                <c:pt idx="31">
                  <c:v>534</c:v>
                </c:pt>
                <c:pt idx="32">
                  <c:v>380</c:v>
                </c:pt>
                <c:pt idx="33">
                  <c:v>209</c:v>
                </c:pt>
                <c:pt idx="34">
                  <c:v>244</c:v>
                </c:pt>
                <c:pt idx="35">
                  <c:v>275</c:v>
                </c:pt>
                <c:pt idx="36">
                  <c:v>126</c:v>
                </c:pt>
                <c:pt idx="37">
                  <c:v>393</c:v>
                </c:pt>
                <c:pt idx="38">
                  <c:v>481</c:v>
                </c:pt>
                <c:pt idx="39">
                  <c:v>728</c:v>
                </c:pt>
                <c:pt idx="40">
                  <c:v>157</c:v>
                </c:pt>
                <c:pt idx="41">
                  <c:v>29</c:v>
                </c:pt>
                <c:pt idx="42">
                  <c:v>28</c:v>
                </c:pt>
                <c:pt idx="43">
                  <c:v>70</c:v>
                </c:pt>
                <c:pt idx="44">
                  <c:v>7</c:v>
                </c:pt>
                <c:pt idx="45">
                  <c:v>30</c:v>
                </c:pt>
                <c:pt idx="46">
                  <c:v>2</c:v>
                </c:pt>
                <c:pt idx="47">
                  <c:v>23</c:v>
                </c:pt>
                <c:pt idx="48">
                  <c:v>34</c:v>
                </c:pt>
                <c:pt idx="49">
                  <c:v>17</c:v>
                </c:pt>
                <c:pt idx="50">
                  <c:v>32</c:v>
                </c:pt>
                <c:pt idx="51">
                  <c:v>46</c:v>
                </c:pt>
                <c:pt idx="52">
                  <c:v>135</c:v>
                </c:pt>
                <c:pt idx="53">
                  <c:v>145</c:v>
                </c:pt>
                <c:pt idx="54">
                  <c:v>31</c:v>
                </c:pt>
                <c:pt idx="55">
                  <c:v>31</c:v>
                </c:pt>
                <c:pt idx="56">
                  <c:v>1814</c:v>
                </c:pt>
                <c:pt idx="57">
                  <c:v>3382</c:v>
                </c:pt>
                <c:pt idx="58">
                  <c:v>4520</c:v>
                </c:pt>
                <c:pt idx="59">
                  <c:v>2067</c:v>
                </c:pt>
                <c:pt idx="60">
                  <c:v>21</c:v>
                </c:pt>
                <c:pt idx="61">
                  <c:v>945</c:v>
                </c:pt>
                <c:pt idx="62">
                  <c:v>110</c:v>
                </c:pt>
                <c:pt idx="63">
                  <c:v>29</c:v>
                </c:pt>
                <c:pt idx="64">
                  <c:v>245</c:v>
                </c:pt>
                <c:pt idx="65">
                  <c:v>19</c:v>
                </c:pt>
                <c:pt idx="66">
                  <c:v>94</c:v>
                </c:pt>
                <c:pt idx="67">
                  <c:v>66</c:v>
                </c:pt>
                <c:pt idx="68">
                  <c:v>9</c:v>
                </c:pt>
                <c:pt idx="69">
                  <c:v>21</c:v>
                </c:pt>
                <c:pt idx="70">
                  <c:v>58</c:v>
                </c:pt>
                <c:pt idx="71">
                  <c:v>33</c:v>
                </c:pt>
                <c:pt idx="72">
                  <c:v>66</c:v>
                </c:pt>
                <c:pt idx="73">
                  <c:v>608</c:v>
                </c:pt>
                <c:pt idx="74">
                  <c:v>264</c:v>
                </c:pt>
                <c:pt idx="75">
                  <c:v>1419</c:v>
                </c:pt>
                <c:pt idx="76">
                  <c:v>144</c:v>
                </c:pt>
                <c:pt idx="77">
                  <c:v>531</c:v>
                </c:pt>
                <c:pt idx="78">
                  <c:v>1133</c:v>
                </c:pt>
                <c:pt idx="79">
                  <c:v>586</c:v>
                </c:pt>
                <c:pt idx="80">
                  <c:v>519</c:v>
                </c:pt>
                <c:pt idx="81">
                  <c:v>420</c:v>
                </c:pt>
                <c:pt idx="82">
                  <c:v>342</c:v>
                </c:pt>
                <c:pt idx="83">
                  <c:v>235</c:v>
                </c:pt>
                <c:pt idx="84">
                  <c:v>883</c:v>
                </c:pt>
                <c:pt idx="85">
                  <c:v>526</c:v>
                </c:pt>
                <c:pt idx="86">
                  <c:v>2097</c:v>
                </c:pt>
                <c:pt idx="87">
                  <c:v>1166</c:v>
                </c:pt>
                <c:pt idx="88">
                  <c:v>765</c:v>
                </c:pt>
                <c:pt idx="89">
                  <c:v>1829</c:v>
                </c:pt>
                <c:pt idx="90">
                  <c:v>700</c:v>
                </c:pt>
                <c:pt idx="91">
                  <c:v>822</c:v>
                </c:pt>
                <c:pt idx="92">
                  <c:v>192</c:v>
                </c:pt>
                <c:pt idx="93">
                  <c:v>577</c:v>
                </c:pt>
                <c:pt idx="94">
                  <c:v>524</c:v>
                </c:pt>
                <c:pt idx="95">
                  <c:v>581</c:v>
                </c:pt>
                <c:pt idx="96">
                  <c:v>282</c:v>
                </c:pt>
                <c:pt idx="97">
                  <c:v>316</c:v>
                </c:pt>
                <c:pt idx="98">
                  <c:v>330</c:v>
                </c:pt>
                <c:pt idx="99">
                  <c:v>540</c:v>
                </c:pt>
                <c:pt idx="100">
                  <c:v>635</c:v>
                </c:pt>
                <c:pt idx="101">
                  <c:v>1447</c:v>
                </c:pt>
                <c:pt idx="102">
                  <c:v>486</c:v>
                </c:pt>
                <c:pt idx="103">
                  <c:v>985</c:v>
                </c:pt>
                <c:pt idx="104">
                  <c:v>1394</c:v>
                </c:pt>
                <c:pt idx="105">
                  <c:v>1299</c:v>
                </c:pt>
                <c:pt idx="106">
                  <c:v>1476</c:v>
                </c:pt>
                <c:pt idx="107">
                  <c:v>1282</c:v>
                </c:pt>
                <c:pt idx="108">
                  <c:v>729</c:v>
                </c:pt>
                <c:pt idx="109">
                  <c:v>999</c:v>
                </c:pt>
                <c:pt idx="110">
                  <c:v>1368</c:v>
                </c:pt>
                <c:pt idx="111">
                  <c:v>1167</c:v>
                </c:pt>
                <c:pt idx="112">
                  <c:v>900</c:v>
                </c:pt>
                <c:pt idx="113">
                  <c:v>2900</c:v>
                </c:pt>
                <c:pt idx="114">
                  <c:v>1381</c:v>
                </c:pt>
                <c:pt idx="115">
                  <c:v>1077</c:v>
                </c:pt>
                <c:pt idx="116">
                  <c:v>311</c:v>
                </c:pt>
                <c:pt idx="117">
                  <c:v>1403</c:v>
                </c:pt>
                <c:pt idx="118">
                  <c:v>565</c:v>
                </c:pt>
                <c:pt idx="119">
                  <c:v>320</c:v>
                </c:pt>
                <c:pt idx="120">
                  <c:v>921</c:v>
                </c:pt>
                <c:pt idx="121">
                  <c:v>1117</c:v>
                </c:pt>
                <c:pt idx="122">
                  <c:v>999</c:v>
                </c:pt>
                <c:pt idx="123">
                  <c:v>758</c:v>
                </c:pt>
                <c:pt idx="124">
                  <c:v>284</c:v>
                </c:pt>
                <c:pt idx="125">
                  <c:v>1145</c:v>
                </c:pt>
                <c:pt idx="126">
                  <c:v>6474</c:v>
                </c:pt>
                <c:pt idx="127">
                  <c:v>1366</c:v>
                </c:pt>
                <c:pt idx="128">
                  <c:v>1509</c:v>
                </c:pt>
                <c:pt idx="129">
                  <c:v>1074</c:v>
                </c:pt>
                <c:pt idx="130">
                  <c:v>1019</c:v>
                </c:pt>
                <c:pt idx="131">
                  <c:v>302</c:v>
                </c:pt>
                <c:pt idx="132">
                  <c:v>560</c:v>
                </c:pt>
                <c:pt idx="133">
                  <c:v>1185</c:v>
                </c:pt>
                <c:pt idx="134">
                  <c:v>692</c:v>
                </c:pt>
                <c:pt idx="135">
                  <c:v>710</c:v>
                </c:pt>
                <c:pt idx="136">
                  <c:v>1682</c:v>
                </c:pt>
                <c:pt idx="137">
                  <c:v>259</c:v>
                </c:pt>
                <c:pt idx="138">
                  <c:v>1633</c:v>
                </c:pt>
                <c:pt idx="139">
                  <c:v>261</c:v>
                </c:pt>
                <c:pt idx="140">
                  <c:v>614</c:v>
                </c:pt>
                <c:pt idx="141">
                  <c:v>739</c:v>
                </c:pt>
                <c:pt idx="142">
                  <c:v>726</c:v>
                </c:pt>
                <c:pt idx="143">
                  <c:v>1429</c:v>
                </c:pt>
                <c:pt idx="144">
                  <c:v>1549</c:v>
                </c:pt>
                <c:pt idx="145">
                  <c:v>1168</c:v>
                </c:pt>
                <c:pt idx="146">
                  <c:v>379</c:v>
                </c:pt>
                <c:pt idx="147">
                  <c:v>419</c:v>
                </c:pt>
                <c:pt idx="148">
                  <c:v>927</c:v>
                </c:pt>
                <c:pt idx="149">
                  <c:v>682</c:v>
                </c:pt>
                <c:pt idx="150">
                  <c:v>494</c:v>
                </c:pt>
                <c:pt idx="151">
                  <c:v>962</c:v>
                </c:pt>
                <c:pt idx="152">
                  <c:v>918</c:v>
                </c:pt>
                <c:pt idx="153">
                  <c:v>1110</c:v>
                </c:pt>
                <c:pt idx="154">
                  <c:v>226</c:v>
                </c:pt>
                <c:pt idx="155">
                  <c:v>240</c:v>
                </c:pt>
                <c:pt idx="156">
                  <c:v>751</c:v>
                </c:pt>
                <c:pt idx="157">
                  <c:v>847</c:v>
                </c:pt>
                <c:pt idx="158">
                  <c:v>291</c:v>
                </c:pt>
                <c:pt idx="159">
                  <c:v>199</c:v>
                </c:pt>
                <c:pt idx="160">
                  <c:v>627</c:v>
                </c:pt>
                <c:pt idx="161">
                  <c:v>256</c:v>
                </c:pt>
                <c:pt idx="162">
                  <c:v>1307</c:v>
                </c:pt>
                <c:pt idx="163">
                  <c:v>491</c:v>
                </c:pt>
                <c:pt idx="164">
                  <c:v>359</c:v>
                </c:pt>
                <c:pt idx="165">
                  <c:v>128</c:v>
                </c:pt>
                <c:pt idx="166">
                  <c:v>954</c:v>
                </c:pt>
                <c:pt idx="167">
                  <c:v>872</c:v>
                </c:pt>
                <c:pt idx="168">
                  <c:v>268</c:v>
                </c:pt>
                <c:pt idx="169">
                  <c:v>2533</c:v>
                </c:pt>
                <c:pt idx="170">
                  <c:v>1032</c:v>
                </c:pt>
                <c:pt idx="171">
                  <c:v>919</c:v>
                </c:pt>
                <c:pt idx="172">
                  <c:v>268</c:v>
                </c:pt>
                <c:pt idx="173">
                  <c:v>98</c:v>
                </c:pt>
                <c:pt idx="174">
                  <c:v>15</c:v>
                </c:pt>
                <c:pt idx="175">
                  <c:v>12</c:v>
                </c:pt>
                <c:pt idx="176">
                  <c:v>131</c:v>
                </c:pt>
                <c:pt idx="177">
                  <c:v>113</c:v>
                </c:pt>
                <c:pt idx="178">
                  <c:v>72</c:v>
                </c:pt>
                <c:pt idx="179">
                  <c:v>121</c:v>
                </c:pt>
                <c:pt idx="180">
                  <c:v>146</c:v>
                </c:pt>
                <c:pt idx="181">
                  <c:v>415</c:v>
                </c:pt>
                <c:pt idx="182">
                  <c:v>31</c:v>
                </c:pt>
                <c:pt idx="183">
                  <c:v>60</c:v>
                </c:pt>
                <c:pt idx="184">
                  <c:v>94</c:v>
                </c:pt>
                <c:pt idx="185">
                  <c:v>164</c:v>
                </c:pt>
                <c:pt idx="186">
                  <c:v>261</c:v>
                </c:pt>
                <c:pt idx="187">
                  <c:v>90</c:v>
                </c:pt>
                <c:pt idx="188">
                  <c:v>356</c:v>
                </c:pt>
                <c:pt idx="189">
                  <c:v>161</c:v>
                </c:pt>
                <c:pt idx="190">
                  <c:v>509</c:v>
                </c:pt>
                <c:pt idx="191">
                  <c:v>55</c:v>
                </c:pt>
                <c:pt idx="192">
                  <c:v>73</c:v>
                </c:pt>
                <c:pt idx="193">
                  <c:v>158</c:v>
                </c:pt>
                <c:pt idx="194">
                  <c:v>115</c:v>
                </c:pt>
                <c:pt idx="195">
                  <c:v>136</c:v>
                </c:pt>
                <c:pt idx="196">
                  <c:v>49</c:v>
                </c:pt>
                <c:pt idx="197">
                  <c:v>279</c:v>
                </c:pt>
                <c:pt idx="198">
                  <c:v>231</c:v>
                </c:pt>
                <c:pt idx="199">
                  <c:v>97</c:v>
                </c:pt>
                <c:pt idx="200">
                  <c:v>51</c:v>
                </c:pt>
                <c:pt idx="201">
                  <c:v>45</c:v>
                </c:pt>
                <c:pt idx="202">
                  <c:v>44</c:v>
                </c:pt>
                <c:pt idx="203">
                  <c:v>35</c:v>
                </c:pt>
                <c:pt idx="204">
                  <c:v>184</c:v>
                </c:pt>
                <c:pt idx="205">
                  <c:v>64</c:v>
                </c:pt>
                <c:pt idx="206">
                  <c:v>204</c:v>
                </c:pt>
                <c:pt idx="207">
                  <c:v>201</c:v>
                </c:pt>
                <c:pt idx="208">
                  <c:v>38</c:v>
                </c:pt>
                <c:pt idx="209">
                  <c:v>47</c:v>
                </c:pt>
                <c:pt idx="210">
                  <c:v>499</c:v>
                </c:pt>
                <c:pt idx="211">
                  <c:v>68</c:v>
                </c:pt>
                <c:pt idx="212">
                  <c:v>19</c:v>
                </c:pt>
                <c:pt idx="213">
                  <c:v>47</c:v>
                </c:pt>
                <c:pt idx="214">
                  <c:v>1858</c:v>
                </c:pt>
                <c:pt idx="215">
                  <c:v>391</c:v>
                </c:pt>
                <c:pt idx="216">
                  <c:v>347</c:v>
                </c:pt>
                <c:pt idx="217">
                  <c:v>258</c:v>
                </c:pt>
                <c:pt idx="218">
                  <c:v>831</c:v>
                </c:pt>
                <c:pt idx="219">
                  <c:v>423</c:v>
                </c:pt>
                <c:pt idx="220">
                  <c:v>27</c:v>
                </c:pt>
                <c:pt idx="221">
                  <c:v>263</c:v>
                </c:pt>
                <c:pt idx="222">
                  <c:v>225</c:v>
                </c:pt>
                <c:pt idx="223">
                  <c:v>712</c:v>
                </c:pt>
                <c:pt idx="224">
                  <c:v>129</c:v>
                </c:pt>
                <c:pt idx="225">
                  <c:v>88</c:v>
                </c:pt>
                <c:pt idx="226">
                  <c:v>341</c:v>
                </c:pt>
                <c:pt idx="227">
                  <c:v>185</c:v>
                </c:pt>
                <c:pt idx="228">
                  <c:v>23</c:v>
                </c:pt>
                <c:pt idx="229">
                  <c:v>344</c:v>
                </c:pt>
                <c:pt idx="230">
                  <c:v>124</c:v>
                </c:pt>
                <c:pt idx="231">
                  <c:v>136</c:v>
                </c:pt>
                <c:pt idx="232">
                  <c:v>168</c:v>
                </c:pt>
                <c:pt idx="233">
                  <c:v>224</c:v>
                </c:pt>
                <c:pt idx="234">
                  <c:v>81</c:v>
                </c:pt>
                <c:pt idx="235">
                  <c:v>277</c:v>
                </c:pt>
                <c:pt idx="236">
                  <c:v>832</c:v>
                </c:pt>
                <c:pt idx="237">
                  <c:v>177</c:v>
                </c:pt>
                <c:pt idx="238">
                  <c:v>153</c:v>
                </c:pt>
                <c:pt idx="239">
                  <c:v>46</c:v>
                </c:pt>
                <c:pt idx="240">
                  <c:v>85</c:v>
                </c:pt>
                <c:pt idx="241">
                  <c:v>41</c:v>
                </c:pt>
                <c:pt idx="242">
                  <c:v>397</c:v>
                </c:pt>
                <c:pt idx="243">
                  <c:v>779</c:v>
                </c:pt>
                <c:pt idx="244">
                  <c:v>134</c:v>
                </c:pt>
                <c:pt idx="245">
                  <c:v>261</c:v>
                </c:pt>
                <c:pt idx="246">
                  <c:v>565</c:v>
                </c:pt>
                <c:pt idx="247">
                  <c:v>561</c:v>
                </c:pt>
                <c:pt idx="248">
                  <c:v>174</c:v>
                </c:pt>
                <c:pt idx="249">
                  <c:v>56</c:v>
                </c:pt>
                <c:pt idx="250">
                  <c:v>180</c:v>
                </c:pt>
                <c:pt idx="251">
                  <c:v>226</c:v>
                </c:pt>
                <c:pt idx="252">
                  <c:v>43</c:v>
                </c:pt>
                <c:pt idx="253">
                  <c:v>324</c:v>
                </c:pt>
                <c:pt idx="254">
                  <c:v>137</c:v>
                </c:pt>
                <c:pt idx="255">
                  <c:v>85</c:v>
                </c:pt>
                <c:pt idx="256">
                  <c:v>141</c:v>
                </c:pt>
                <c:pt idx="257">
                  <c:v>68</c:v>
                </c:pt>
                <c:pt idx="258">
                  <c:v>71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13</c:v>
                </c:pt>
                <c:pt idx="264">
                  <c:v>7</c:v>
                </c:pt>
                <c:pt idx="265">
                  <c:v>1</c:v>
                </c:pt>
                <c:pt idx="266">
                  <c:v>8</c:v>
                </c:pt>
                <c:pt idx="267">
                  <c:v>0</c:v>
                </c:pt>
                <c:pt idx="268">
                  <c:v>3</c:v>
                </c:pt>
                <c:pt idx="269">
                  <c:v>12</c:v>
                </c:pt>
                <c:pt idx="270">
                  <c:v>10</c:v>
                </c:pt>
                <c:pt idx="271">
                  <c:v>2</c:v>
                </c:pt>
                <c:pt idx="272">
                  <c:v>9</c:v>
                </c:pt>
                <c:pt idx="273">
                  <c:v>24</c:v>
                </c:pt>
                <c:pt idx="274">
                  <c:v>6</c:v>
                </c:pt>
                <c:pt idx="275">
                  <c:v>1</c:v>
                </c:pt>
                <c:pt idx="276">
                  <c:v>0</c:v>
                </c:pt>
                <c:pt idx="277">
                  <c:v>31</c:v>
                </c:pt>
                <c:pt idx="278">
                  <c:v>25</c:v>
                </c:pt>
                <c:pt idx="279">
                  <c:v>41</c:v>
                </c:pt>
                <c:pt idx="280">
                  <c:v>54</c:v>
                </c:pt>
                <c:pt idx="281">
                  <c:v>35</c:v>
                </c:pt>
                <c:pt idx="282">
                  <c:v>140</c:v>
                </c:pt>
                <c:pt idx="283">
                  <c:v>116</c:v>
                </c:pt>
                <c:pt idx="284">
                  <c:v>48</c:v>
                </c:pt>
                <c:pt idx="285">
                  <c:v>17</c:v>
                </c:pt>
                <c:pt idx="286">
                  <c:v>243</c:v>
                </c:pt>
                <c:pt idx="287">
                  <c:v>146</c:v>
                </c:pt>
                <c:pt idx="288">
                  <c:v>25</c:v>
                </c:pt>
                <c:pt idx="289">
                  <c:v>33</c:v>
                </c:pt>
                <c:pt idx="290">
                  <c:v>33</c:v>
                </c:pt>
                <c:pt idx="291">
                  <c:v>94</c:v>
                </c:pt>
                <c:pt idx="292">
                  <c:v>84</c:v>
                </c:pt>
                <c:pt idx="293">
                  <c:v>313</c:v>
                </c:pt>
                <c:pt idx="294">
                  <c:v>40</c:v>
                </c:pt>
                <c:pt idx="295">
                  <c:v>24</c:v>
                </c:pt>
                <c:pt idx="296">
                  <c:v>21</c:v>
                </c:pt>
                <c:pt idx="297">
                  <c:v>56</c:v>
                </c:pt>
                <c:pt idx="298">
                  <c:v>60</c:v>
                </c:pt>
                <c:pt idx="299">
                  <c:v>8</c:v>
                </c:pt>
                <c:pt idx="300">
                  <c:v>17</c:v>
                </c:pt>
                <c:pt idx="301">
                  <c:v>22</c:v>
                </c:pt>
                <c:pt idx="302">
                  <c:v>27</c:v>
                </c:pt>
                <c:pt idx="303">
                  <c:v>19</c:v>
                </c:pt>
                <c:pt idx="304">
                  <c:v>22</c:v>
                </c:pt>
                <c:pt idx="305">
                  <c:v>25</c:v>
                </c:pt>
                <c:pt idx="306">
                  <c:v>38</c:v>
                </c:pt>
                <c:pt idx="307">
                  <c:v>20</c:v>
                </c:pt>
                <c:pt idx="308">
                  <c:v>108</c:v>
                </c:pt>
                <c:pt idx="309">
                  <c:v>22</c:v>
                </c:pt>
                <c:pt idx="310">
                  <c:v>11</c:v>
                </c:pt>
                <c:pt idx="311">
                  <c:v>13</c:v>
                </c:pt>
                <c:pt idx="312">
                  <c:v>145</c:v>
                </c:pt>
                <c:pt idx="313">
                  <c:v>26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115</c:v>
                </c:pt>
                <c:pt idx="318">
                  <c:v>267</c:v>
                </c:pt>
                <c:pt idx="319">
                  <c:v>29</c:v>
                </c:pt>
                <c:pt idx="320">
                  <c:v>31</c:v>
                </c:pt>
                <c:pt idx="321">
                  <c:v>38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10</c:v>
                </c:pt>
                <c:pt idx="326">
                  <c:v>231</c:v>
                </c:pt>
                <c:pt idx="327">
                  <c:v>185</c:v>
                </c:pt>
                <c:pt idx="328">
                  <c:v>43</c:v>
                </c:pt>
                <c:pt idx="329">
                  <c:v>0</c:v>
                </c:pt>
                <c:pt idx="330">
                  <c:v>7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0</c:v>
                </c:pt>
                <c:pt idx="340">
                  <c:v>38</c:v>
                </c:pt>
                <c:pt idx="341">
                  <c:v>14</c:v>
                </c:pt>
                <c:pt idx="342">
                  <c:v>0</c:v>
                </c:pt>
                <c:pt idx="343">
                  <c:v>73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34</c:v>
                </c:pt>
                <c:pt idx="348">
                  <c:v>92</c:v>
                </c:pt>
                <c:pt idx="349">
                  <c:v>26</c:v>
                </c:pt>
                <c:pt idx="350">
                  <c:v>3</c:v>
                </c:pt>
                <c:pt idx="351">
                  <c:v>34</c:v>
                </c:pt>
                <c:pt idx="352">
                  <c:v>20</c:v>
                </c:pt>
                <c:pt idx="353">
                  <c:v>393</c:v>
                </c:pt>
                <c:pt idx="354">
                  <c:v>239</c:v>
                </c:pt>
                <c:pt idx="355">
                  <c:v>184</c:v>
                </c:pt>
                <c:pt idx="356">
                  <c:v>193</c:v>
                </c:pt>
                <c:pt idx="357">
                  <c:v>381</c:v>
                </c:pt>
                <c:pt idx="358">
                  <c:v>75</c:v>
                </c:pt>
                <c:pt idx="359">
                  <c:v>162</c:v>
                </c:pt>
                <c:pt idx="360">
                  <c:v>1244</c:v>
                </c:pt>
                <c:pt idx="361">
                  <c:v>178</c:v>
                </c:pt>
                <c:pt idx="362">
                  <c:v>213</c:v>
                </c:pt>
                <c:pt idx="363">
                  <c:v>344</c:v>
                </c:pt>
                <c:pt idx="364">
                  <c:v>294</c:v>
                </c:pt>
                <c:pt idx="365">
                  <c:v>38</c:v>
                </c:pt>
                <c:pt idx="366">
                  <c:v>13</c:v>
                </c:pt>
                <c:pt idx="367">
                  <c:v>46</c:v>
                </c:pt>
                <c:pt idx="368">
                  <c:v>46</c:v>
                </c:pt>
                <c:pt idx="369">
                  <c:v>41</c:v>
                </c:pt>
                <c:pt idx="370">
                  <c:v>141</c:v>
                </c:pt>
                <c:pt idx="371">
                  <c:v>28</c:v>
                </c:pt>
                <c:pt idx="372">
                  <c:v>12</c:v>
                </c:pt>
                <c:pt idx="373">
                  <c:v>18</c:v>
                </c:pt>
                <c:pt idx="374">
                  <c:v>53</c:v>
                </c:pt>
                <c:pt idx="375">
                  <c:v>42</c:v>
                </c:pt>
                <c:pt idx="376">
                  <c:v>120</c:v>
                </c:pt>
                <c:pt idx="377">
                  <c:v>56</c:v>
                </c:pt>
                <c:pt idx="378">
                  <c:v>41</c:v>
                </c:pt>
                <c:pt idx="379">
                  <c:v>11</c:v>
                </c:pt>
                <c:pt idx="380">
                  <c:v>36</c:v>
                </c:pt>
                <c:pt idx="381">
                  <c:v>83</c:v>
                </c:pt>
                <c:pt idx="382">
                  <c:v>1000</c:v>
                </c:pt>
                <c:pt idx="383">
                  <c:v>46</c:v>
                </c:pt>
                <c:pt idx="384">
                  <c:v>72</c:v>
                </c:pt>
                <c:pt idx="385">
                  <c:v>104</c:v>
                </c:pt>
                <c:pt idx="386">
                  <c:v>86</c:v>
                </c:pt>
                <c:pt idx="387">
                  <c:v>84</c:v>
                </c:pt>
                <c:pt idx="388">
                  <c:v>18</c:v>
                </c:pt>
                <c:pt idx="389">
                  <c:v>50</c:v>
                </c:pt>
                <c:pt idx="390">
                  <c:v>64</c:v>
                </c:pt>
                <c:pt idx="391">
                  <c:v>51</c:v>
                </c:pt>
                <c:pt idx="392">
                  <c:v>14</c:v>
                </c:pt>
                <c:pt idx="393">
                  <c:v>7</c:v>
                </c:pt>
                <c:pt idx="394">
                  <c:v>56</c:v>
                </c:pt>
                <c:pt idx="395">
                  <c:v>303</c:v>
                </c:pt>
                <c:pt idx="396">
                  <c:v>36</c:v>
                </c:pt>
                <c:pt idx="397">
                  <c:v>28</c:v>
                </c:pt>
                <c:pt idx="398">
                  <c:v>56</c:v>
                </c:pt>
                <c:pt idx="399">
                  <c:v>63</c:v>
                </c:pt>
                <c:pt idx="400">
                  <c:v>66</c:v>
                </c:pt>
                <c:pt idx="401">
                  <c:v>83</c:v>
                </c:pt>
                <c:pt idx="402">
                  <c:v>222</c:v>
                </c:pt>
                <c:pt idx="403">
                  <c:v>154</c:v>
                </c:pt>
                <c:pt idx="404">
                  <c:v>172</c:v>
                </c:pt>
                <c:pt idx="405">
                  <c:v>105</c:v>
                </c:pt>
                <c:pt idx="406">
                  <c:v>97</c:v>
                </c:pt>
                <c:pt idx="407">
                  <c:v>140</c:v>
                </c:pt>
                <c:pt idx="408">
                  <c:v>49</c:v>
                </c:pt>
                <c:pt idx="409">
                  <c:v>21</c:v>
                </c:pt>
                <c:pt idx="410">
                  <c:v>43</c:v>
                </c:pt>
                <c:pt idx="411">
                  <c:v>17</c:v>
                </c:pt>
                <c:pt idx="412">
                  <c:v>96</c:v>
                </c:pt>
                <c:pt idx="413">
                  <c:v>37</c:v>
                </c:pt>
                <c:pt idx="414">
                  <c:v>34</c:v>
                </c:pt>
                <c:pt idx="415">
                  <c:v>33</c:v>
                </c:pt>
                <c:pt idx="416">
                  <c:v>68</c:v>
                </c:pt>
                <c:pt idx="417">
                  <c:v>35</c:v>
                </c:pt>
                <c:pt idx="418">
                  <c:v>13</c:v>
                </c:pt>
                <c:pt idx="419">
                  <c:v>42</c:v>
                </c:pt>
                <c:pt idx="420">
                  <c:v>27</c:v>
                </c:pt>
                <c:pt idx="421">
                  <c:v>56</c:v>
                </c:pt>
                <c:pt idx="422">
                  <c:v>36</c:v>
                </c:pt>
                <c:pt idx="423">
                  <c:v>10</c:v>
                </c:pt>
                <c:pt idx="424">
                  <c:v>19</c:v>
                </c:pt>
                <c:pt idx="425">
                  <c:v>7</c:v>
                </c:pt>
                <c:pt idx="426">
                  <c:v>38</c:v>
                </c:pt>
                <c:pt idx="427">
                  <c:v>9</c:v>
                </c:pt>
                <c:pt idx="428">
                  <c:v>34</c:v>
                </c:pt>
                <c:pt idx="429">
                  <c:v>264</c:v>
                </c:pt>
                <c:pt idx="430">
                  <c:v>171</c:v>
                </c:pt>
                <c:pt idx="431">
                  <c:v>50</c:v>
                </c:pt>
                <c:pt idx="432">
                  <c:v>68</c:v>
                </c:pt>
                <c:pt idx="433">
                  <c:v>83</c:v>
                </c:pt>
                <c:pt idx="434">
                  <c:v>40</c:v>
                </c:pt>
                <c:pt idx="435">
                  <c:v>109</c:v>
                </c:pt>
                <c:pt idx="436">
                  <c:v>194</c:v>
                </c:pt>
                <c:pt idx="437">
                  <c:v>95</c:v>
                </c:pt>
                <c:pt idx="438">
                  <c:v>61</c:v>
                </c:pt>
                <c:pt idx="439">
                  <c:v>3</c:v>
                </c:pt>
                <c:pt idx="440">
                  <c:v>118</c:v>
                </c:pt>
                <c:pt idx="441">
                  <c:v>548</c:v>
                </c:pt>
                <c:pt idx="442">
                  <c:v>52</c:v>
                </c:pt>
                <c:pt idx="443">
                  <c:v>130</c:v>
                </c:pt>
                <c:pt idx="444">
                  <c:v>37</c:v>
                </c:pt>
                <c:pt idx="445">
                  <c:v>67</c:v>
                </c:pt>
                <c:pt idx="446">
                  <c:v>141</c:v>
                </c:pt>
                <c:pt idx="447">
                  <c:v>54</c:v>
                </c:pt>
                <c:pt idx="448">
                  <c:v>148</c:v>
                </c:pt>
                <c:pt idx="449">
                  <c:v>94</c:v>
                </c:pt>
                <c:pt idx="450">
                  <c:v>66</c:v>
                </c:pt>
                <c:pt idx="451">
                  <c:v>122</c:v>
                </c:pt>
                <c:pt idx="452">
                  <c:v>63</c:v>
                </c:pt>
                <c:pt idx="453">
                  <c:v>39</c:v>
                </c:pt>
                <c:pt idx="454">
                  <c:v>160</c:v>
                </c:pt>
                <c:pt idx="455">
                  <c:v>163</c:v>
                </c:pt>
                <c:pt idx="456">
                  <c:v>34</c:v>
                </c:pt>
                <c:pt idx="457">
                  <c:v>128</c:v>
                </c:pt>
                <c:pt idx="458">
                  <c:v>80</c:v>
                </c:pt>
                <c:pt idx="459">
                  <c:v>237</c:v>
                </c:pt>
                <c:pt idx="460">
                  <c:v>139</c:v>
                </c:pt>
                <c:pt idx="461">
                  <c:v>84</c:v>
                </c:pt>
                <c:pt idx="462">
                  <c:v>52</c:v>
                </c:pt>
                <c:pt idx="463">
                  <c:v>83</c:v>
                </c:pt>
                <c:pt idx="464">
                  <c:v>93</c:v>
                </c:pt>
                <c:pt idx="465">
                  <c:v>105</c:v>
                </c:pt>
                <c:pt idx="466">
                  <c:v>81</c:v>
                </c:pt>
                <c:pt idx="467">
                  <c:v>254</c:v>
                </c:pt>
                <c:pt idx="468">
                  <c:v>45</c:v>
                </c:pt>
                <c:pt idx="469">
                  <c:v>1168</c:v>
                </c:pt>
                <c:pt idx="470">
                  <c:v>79</c:v>
                </c:pt>
                <c:pt idx="471">
                  <c:v>185</c:v>
                </c:pt>
                <c:pt idx="472">
                  <c:v>256</c:v>
                </c:pt>
                <c:pt idx="473">
                  <c:v>71</c:v>
                </c:pt>
                <c:pt idx="474">
                  <c:v>138</c:v>
                </c:pt>
                <c:pt idx="475">
                  <c:v>90</c:v>
                </c:pt>
                <c:pt idx="476">
                  <c:v>411</c:v>
                </c:pt>
                <c:pt idx="477">
                  <c:v>24</c:v>
                </c:pt>
                <c:pt idx="478">
                  <c:v>33</c:v>
                </c:pt>
                <c:pt idx="479">
                  <c:v>54</c:v>
                </c:pt>
                <c:pt idx="480">
                  <c:v>70</c:v>
                </c:pt>
                <c:pt idx="481">
                  <c:v>65</c:v>
                </c:pt>
                <c:pt idx="482">
                  <c:v>50</c:v>
                </c:pt>
                <c:pt idx="483">
                  <c:v>89</c:v>
                </c:pt>
                <c:pt idx="484">
                  <c:v>43</c:v>
                </c:pt>
                <c:pt idx="485">
                  <c:v>906</c:v>
                </c:pt>
                <c:pt idx="486">
                  <c:v>4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61</c:v>
                </c:pt>
                <c:pt idx="491">
                  <c:v>28</c:v>
                </c:pt>
                <c:pt idx="492">
                  <c:v>44</c:v>
                </c:pt>
                <c:pt idx="493">
                  <c:v>6</c:v>
                </c:pt>
                <c:pt idx="494">
                  <c:v>184</c:v>
                </c:pt>
                <c:pt idx="495">
                  <c:v>38</c:v>
                </c:pt>
                <c:pt idx="496">
                  <c:v>218</c:v>
                </c:pt>
                <c:pt idx="497">
                  <c:v>25</c:v>
                </c:pt>
                <c:pt idx="498">
                  <c:v>179</c:v>
                </c:pt>
                <c:pt idx="499">
                  <c:v>23</c:v>
                </c:pt>
                <c:pt idx="500">
                  <c:v>41</c:v>
                </c:pt>
                <c:pt idx="501">
                  <c:v>50</c:v>
                </c:pt>
                <c:pt idx="502">
                  <c:v>76</c:v>
                </c:pt>
                <c:pt idx="503">
                  <c:v>68</c:v>
                </c:pt>
                <c:pt idx="504">
                  <c:v>44</c:v>
                </c:pt>
                <c:pt idx="505">
                  <c:v>1532</c:v>
                </c:pt>
                <c:pt idx="506">
                  <c:v>1010</c:v>
                </c:pt>
                <c:pt idx="507">
                  <c:v>424</c:v>
                </c:pt>
                <c:pt idx="508">
                  <c:v>1879</c:v>
                </c:pt>
                <c:pt idx="509">
                  <c:v>1071</c:v>
                </c:pt>
              </c:numCache>
            </c:numRef>
          </c:xVal>
          <c:yVal>
            <c:numRef>
              <c:f>'IK Kab'!$AF$2:$AF$511</c:f>
              <c:numCache>
                <c:formatCode>0.00</c:formatCode>
                <c:ptCount val="510"/>
                <c:pt idx="0">
                  <c:v>0.25687203791469193</c:v>
                </c:pt>
                <c:pt idx="1">
                  <c:v>0.67647058823529416</c:v>
                </c:pt>
                <c:pt idx="2">
                  <c:v>3.7050231563947274E-2</c:v>
                </c:pt>
                <c:pt idx="3">
                  <c:v>0.39316239316239315</c:v>
                </c:pt>
                <c:pt idx="4">
                  <c:v>0.3235294117647059</c:v>
                </c:pt>
                <c:pt idx="5">
                  <c:v>1.4044943820224719E-2</c:v>
                </c:pt>
                <c:pt idx="6">
                  <c:v>0.19942028985507246</c:v>
                </c:pt>
                <c:pt idx="7">
                  <c:v>0.23648648648648649</c:v>
                </c:pt>
                <c:pt idx="8">
                  <c:v>0.86723163841807904</c:v>
                </c:pt>
                <c:pt idx="9">
                  <c:v>0.60365853658536583</c:v>
                </c:pt>
                <c:pt idx="10">
                  <c:v>0.40684793554884191</c:v>
                </c:pt>
                <c:pt idx="11">
                  <c:v>8.8477366255144033E-2</c:v>
                </c:pt>
                <c:pt idx="12">
                  <c:v>0.26993865030674846</c:v>
                </c:pt>
                <c:pt idx="13">
                  <c:v>1.3245350929814037</c:v>
                </c:pt>
                <c:pt idx="14">
                  <c:v>0.10031347962382445</c:v>
                </c:pt>
                <c:pt idx="15">
                  <c:v>0.49316317228805834</c:v>
                </c:pt>
                <c:pt idx="16">
                  <c:v>1.0361963190184049</c:v>
                </c:pt>
                <c:pt idx="17">
                  <c:v>1.1545801526717556</c:v>
                </c:pt>
                <c:pt idx="18">
                  <c:v>0.31421548545678002</c:v>
                </c:pt>
                <c:pt idx="19">
                  <c:v>0.88101604278074863</c:v>
                </c:pt>
                <c:pt idx="20">
                  <c:v>0.30988593155893535</c:v>
                </c:pt>
                <c:pt idx="21">
                  <c:v>0.15425531914893617</c:v>
                </c:pt>
                <c:pt idx="22">
                  <c:v>0.10043668122270742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0.50553911205073998</c:v>
                </c:pt>
                <c:pt idx="33">
                  <c:v>0.36450572667630377</c:v>
                </c:pt>
                <c:pt idx="34">
                  <c:v>0.35574139594724991</c:v>
                </c:pt>
                <c:pt idx="35">
                  <c:v>0.13739545997610514</c:v>
                </c:pt>
                <c:pt idx="36">
                  <c:v>0.34120788824979459</c:v>
                </c:pt>
                <c:pt idx="37">
                  <c:v>0.18345296844623898</c:v>
                </c:pt>
                <c:pt idx="38">
                  <c:v>0.92897872776317136</c:v>
                </c:pt>
                <c:pt idx="39">
                  <c:v>0.16801145236855805</c:v>
                </c:pt>
                <c:pt idx="40">
                  <c:v>1.044897504456328</c:v>
                </c:pt>
                <c:pt idx="41">
                  <c:v>1.2454160789844853</c:v>
                </c:pt>
                <c:pt idx="42">
                  <c:v>0.72786885245901645</c:v>
                </c:pt>
                <c:pt idx="43">
                  <c:v>0.63294262800740286</c:v>
                </c:pt>
                <c:pt idx="44">
                  <c:v>0.67761806981519512</c:v>
                </c:pt>
                <c:pt idx="45">
                  <c:v>0.65110441767068272</c:v>
                </c:pt>
                <c:pt idx="46">
                  <c:v>0.7478108581436077</c:v>
                </c:pt>
                <c:pt idx="47">
                  <c:v>0.59814385150812066</c:v>
                </c:pt>
                <c:pt idx="48">
                  <c:v>0.51913226875564933</c:v>
                </c:pt>
                <c:pt idx="49">
                  <c:v>0.57638888888888884</c:v>
                </c:pt>
                <c:pt idx="50">
                  <c:v>0.27944862155388472</c:v>
                </c:pt>
                <c:pt idx="51">
                  <c:v>0.28450704225352114</c:v>
                </c:pt>
                <c:pt idx="52">
                  <c:v>0.22106292794261492</c:v>
                </c:pt>
                <c:pt idx="53">
                  <c:v>0.49466852109411219</c:v>
                </c:pt>
                <c:pt idx="54">
                  <c:v>0.39826302729528534</c:v>
                </c:pt>
                <c:pt idx="55">
                  <c:v>0.94202898550724634</c:v>
                </c:pt>
                <c:pt idx="56">
                  <c:v>2.288588961858808</c:v>
                </c:pt>
                <c:pt idx="57">
                  <c:v>2.3076948566829985</c:v>
                </c:pt>
                <c:pt idx="58">
                  <c:v>1.8534549651974845</c:v>
                </c:pt>
                <c:pt idx="59">
                  <c:v>2.5675827036236569</c:v>
                </c:pt>
                <c:pt idx="60">
                  <c:v>2.9527607361963191</c:v>
                </c:pt>
                <c:pt idx="61">
                  <c:v>9.9040540784462383</c:v>
                </c:pt>
                <c:pt idx="62">
                  <c:v>0.1525152194809356</c:v>
                </c:pt>
                <c:pt idx="63">
                  <c:v>0.14724524622135543</c:v>
                </c:pt>
                <c:pt idx="64">
                  <c:v>7.735331363444492E-2</c:v>
                </c:pt>
                <c:pt idx="65">
                  <c:v>0.65217391304347827</c:v>
                </c:pt>
                <c:pt idx="66">
                  <c:v>5.9665871121718374E-2</c:v>
                </c:pt>
                <c:pt idx="67">
                  <c:v>0.12232340634998769</c:v>
                </c:pt>
                <c:pt idx="68">
                  <c:v>0.33626588465298141</c:v>
                </c:pt>
                <c:pt idx="69">
                  <c:v>0.13261648745519714</c:v>
                </c:pt>
                <c:pt idx="70">
                  <c:v>3.4408602150537634E-2</c:v>
                </c:pt>
                <c:pt idx="71">
                  <c:v>3.6903039073806078E-2</c:v>
                </c:pt>
                <c:pt idx="72">
                  <c:v>0.15527950310559005</c:v>
                </c:pt>
                <c:pt idx="73">
                  <c:v>0.17499257499257501</c:v>
                </c:pt>
                <c:pt idx="74">
                  <c:v>7.8080755112742525E-2</c:v>
                </c:pt>
                <c:pt idx="75">
                  <c:v>0.61629109881707367</c:v>
                </c:pt>
                <c:pt idx="76">
                  <c:v>0</c:v>
                </c:pt>
                <c:pt idx="77">
                  <c:v>0.56411562959333661</c:v>
                </c:pt>
                <c:pt idx="78">
                  <c:v>0.32065177007589829</c:v>
                </c:pt>
                <c:pt idx="79">
                  <c:v>0.17771894525045007</c:v>
                </c:pt>
                <c:pt idx="80">
                  <c:v>0.17503878457176483</c:v>
                </c:pt>
                <c:pt idx="81">
                  <c:v>0.14451353802306</c:v>
                </c:pt>
                <c:pt idx="82">
                  <c:v>0.25881198581024983</c:v>
                </c:pt>
                <c:pt idx="83">
                  <c:v>0.35108191653786708</c:v>
                </c:pt>
                <c:pt idx="84">
                  <c:v>2.315993694676852E-2</c:v>
                </c:pt>
                <c:pt idx="85">
                  <c:v>9.7761427676894178E-2</c:v>
                </c:pt>
                <c:pt idx="86">
                  <c:v>0.27163291453923089</c:v>
                </c:pt>
                <c:pt idx="87">
                  <c:v>0.44252033434536525</c:v>
                </c:pt>
                <c:pt idx="88">
                  <c:v>0.49572799625468167</c:v>
                </c:pt>
                <c:pt idx="89">
                  <c:v>0.20845565289752896</c:v>
                </c:pt>
                <c:pt idx="90">
                  <c:v>0.28552631578947368</c:v>
                </c:pt>
                <c:pt idx="91">
                  <c:v>0.23536596004536334</c:v>
                </c:pt>
                <c:pt idx="92">
                  <c:v>0.14827850038255547</c:v>
                </c:pt>
                <c:pt idx="93">
                  <c:v>0.33883228206372312</c:v>
                </c:pt>
                <c:pt idx="94">
                  <c:v>0.63527495688829283</c:v>
                </c:pt>
                <c:pt idx="95">
                  <c:v>1.1556243017959955</c:v>
                </c:pt>
                <c:pt idx="96">
                  <c:v>0.24454624781849912</c:v>
                </c:pt>
                <c:pt idx="97">
                  <c:v>0.32076948887149087</c:v>
                </c:pt>
                <c:pt idx="98">
                  <c:v>0.32913955169920461</c:v>
                </c:pt>
                <c:pt idx="99">
                  <c:v>0.19541409993155373</c:v>
                </c:pt>
                <c:pt idx="100">
                  <c:v>0.37326004078375741</c:v>
                </c:pt>
                <c:pt idx="101">
                  <c:v>6.91543005330644E-2</c:v>
                </c:pt>
                <c:pt idx="102">
                  <c:v>0.15272595980262366</c:v>
                </c:pt>
                <c:pt idx="103">
                  <c:v>0</c:v>
                </c:pt>
                <c:pt idx="104">
                  <c:v>0.13346386033610702</c:v>
                </c:pt>
                <c:pt idx="105">
                  <c:v>0.23361153262518969</c:v>
                </c:pt>
                <c:pt idx="106">
                  <c:v>2.8230383362015304E-2</c:v>
                </c:pt>
                <c:pt idx="107">
                  <c:v>0.40702770386601972</c:v>
                </c:pt>
                <c:pt idx="108">
                  <c:v>0.33038918023737235</c:v>
                </c:pt>
                <c:pt idx="109">
                  <c:v>0.20329218106995886</c:v>
                </c:pt>
                <c:pt idx="110">
                  <c:v>0.31574024585783006</c:v>
                </c:pt>
                <c:pt idx="111">
                  <c:v>0.15867567268298086</c:v>
                </c:pt>
                <c:pt idx="112">
                  <c:v>0.260494431526129</c:v>
                </c:pt>
                <c:pt idx="113">
                  <c:v>0.12951890605104358</c:v>
                </c:pt>
                <c:pt idx="114">
                  <c:v>0.17935621807815655</c:v>
                </c:pt>
                <c:pt idx="115">
                  <c:v>0.10490196078431373</c:v>
                </c:pt>
                <c:pt idx="116">
                  <c:v>0.12060606060606061</c:v>
                </c:pt>
                <c:pt idx="117">
                  <c:v>0.23821514907332797</c:v>
                </c:pt>
                <c:pt idx="118">
                  <c:v>0.27354822526025335</c:v>
                </c:pt>
                <c:pt idx="119">
                  <c:v>7.867568529725881E-2</c:v>
                </c:pt>
                <c:pt idx="120">
                  <c:v>0.3211638973398861</c:v>
                </c:pt>
                <c:pt idx="121">
                  <c:v>0.11063900231762498</c:v>
                </c:pt>
                <c:pt idx="122">
                  <c:v>0.15527163904235727</c:v>
                </c:pt>
                <c:pt idx="123">
                  <c:v>9.225456339417859E-2</c:v>
                </c:pt>
                <c:pt idx="124">
                  <c:v>0.56183057448880236</c:v>
                </c:pt>
                <c:pt idx="125">
                  <c:v>3.9899985913508948E-2</c:v>
                </c:pt>
                <c:pt idx="126">
                  <c:v>5.7630323117048785E-3</c:v>
                </c:pt>
                <c:pt idx="127">
                  <c:v>6.3986924147950847E-2</c:v>
                </c:pt>
                <c:pt idx="128">
                  <c:v>6.9132932166301966E-2</c:v>
                </c:pt>
                <c:pt idx="129">
                  <c:v>7.6526995261370842E-2</c:v>
                </c:pt>
                <c:pt idx="130">
                  <c:v>0.26803449301219151</c:v>
                </c:pt>
                <c:pt idx="131">
                  <c:v>0.40087646076794659</c:v>
                </c:pt>
                <c:pt idx="132">
                  <c:v>0.47323943661971829</c:v>
                </c:pt>
                <c:pt idx="133">
                  <c:v>2.9055032585083271E-2</c:v>
                </c:pt>
                <c:pt idx="134">
                  <c:v>0.72374931280923582</c:v>
                </c:pt>
                <c:pt idx="135">
                  <c:v>0.50583090379008744</c:v>
                </c:pt>
                <c:pt idx="136">
                  <c:v>0.25266272189349115</c:v>
                </c:pt>
                <c:pt idx="137">
                  <c:v>2.2010512483574246E-2</c:v>
                </c:pt>
                <c:pt idx="138">
                  <c:v>0.25555452263642281</c:v>
                </c:pt>
                <c:pt idx="139">
                  <c:v>0.20031659231544108</c:v>
                </c:pt>
                <c:pt idx="140">
                  <c:v>0.59891320311352625</c:v>
                </c:pt>
                <c:pt idx="141">
                  <c:v>0.44400939702427566</c:v>
                </c:pt>
                <c:pt idx="142">
                  <c:v>0.39128802102891475</c:v>
                </c:pt>
                <c:pt idx="143">
                  <c:v>0.19862542955326459</c:v>
                </c:pt>
                <c:pt idx="144">
                  <c:v>0</c:v>
                </c:pt>
                <c:pt idx="145">
                  <c:v>0</c:v>
                </c:pt>
                <c:pt idx="146">
                  <c:v>0.59778783308195071</c:v>
                </c:pt>
                <c:pt idx="147">
                  <c:v>0.41484184914841848</c:v>
                </c:pt>
                <c:pt idx="148">
                  <c:v>0.16950321987120515</c:v>
                </c:pt>
                <c:pt idx="149">
                  <c:v>4.483633010603965E-2</c:v>
                </c:pt>
                <c:pt idx="150">
                  <c:v>2.6517794836008373E-3</c:v>
                </c:pt>
                <c:pt idx="151">
                  <c:v>0.10585520623017018</c:v>
                </c:pt>
                <c:pt idx="152">
                  <c:v>0.48268013372217083</c:v>
                </c:pt>
                <c:pt idx="153">
                  <c:v>0.65421049193179592</c:v>
                </c:pt>
                <c:pt idx="154">
                  <c:v>1.108025865348041</c:v>
                </c:pt>
                <c:pt idx="155">
                  <c:v>0.23157894736842105</c:v>
                </c:pt>
                <c:pt idx="156">
                  <c:v>6.7960389714103175E-2</c:v>
                </c:pt>
                <c:pt idx="157">
                  <c:v>7.6596806387225547E-2</c:v>
                </c:pt>
                <c:pt idx="158">
                  <c:v>0.21945986875315499</c:v>
                </c:pt>
                <c:pt idx="159">
                  <c:v>3.8910505836575878E-4</c:v>
                </c:pt>
                <c:pt idx="160">
                  <c:v>0.13306307380469776</c:v>
                </c:pt>
                <c:pt idx="161">
                  <c:v>0.10097137014314929</c:v>
                </c:pt>
                <c:pt idx="162">
                  <c:v>0.15979973736047276</c:v>
                </c:pt>
                <c:pt idx="163">
                  <c:v>0.13246716565456856</c:v>
                </c:pt>
                <c:pt idx="164">
                  <c:v>0.39771993977199399</c:v>
                </c:pt>
                <c:pt idx="165">
                  <c:v>2.1786492374727671E-3</c:v>
                </c:pt>
                <c:pt idx="166">
                  <c:v>0.2623174450329</c:v>
                </c:pt>
                <c:pt idx="167">
                  <c:v>0.56883956167462768</c:v>
                </c:pt>
                <c:pt idx="168">
                  <c:v>1.2273967264224475</c:v>
                </c:pt>
                <c:pt idx="169">
                  <c:v>0.15453118396425769</c:v>
                </c:pt>
                <c:pt idx="170">
                  <c:v>0.19795995466565924</c:v>
                </c:pt>
                <c:pt idx="171">
                  <c:v>0</c:v>
                </c:pt>
                <c:pt idx="172">
                  <c:v>0.37914867365823568</c:v>
                </c:pt>
                <c:pt idx="173">
                  <c:v>2.9243441895830693</c:v>
                </c:pt>
                <c:pt idx="174">
                  <c:v>1.0126404494382022</c:v>
                </c:pt>
                <c:pt idx="175">
                  <c:v>1.9473684210526316</c:v>
                </c:pt>
                <c:pt idx="176">
                  <c:v>1.0780837972458248</c:v>
                </c:pt>
                <c:pt idx="177">
                  <c:v>0.15196629213483145</c:v>
                </c:pt>
                <c:pt idx="178">
                  <c:v>3.2297063903281518</c:v>
                </c:pt>
                <c:pt idx="179">
                  <c:v>0.78377598152424943</c:v>
                </c:pt>
                <c:pt idx="180">
                  <c:v>8.5800301053687911E-2</c:v>
                </c:pt>
                <c:pt idx="181">
                  <c:v>0.70584630469420273</c:v>
                </c:pt>
                <c:pt idx="182">
                  <c:v>1.755050505050505</c:v>
                </c:pt>
                <c:pt idx="183">
                  <c:v>0.18416801292407109</c:v>
                </c:pt>
                <c:pt idx="184">
                  <c:v>0.54503002001334222</c:v>
                </c:pt>
                <c:pt idx="185">
                  <c:v>9.7105508870214755E-2</c:v>
                </c:pt>
                <c:pt idx="186">
                  <c:v>0.23415650104135674</c:v>
                </c:pt>
                <c:pt idx="187">
                  <c:v>0.2190511489992587</c:v>
                </c:pt>
                <c:pt idx="188">
                  <c:v>0.16196270070808816</c:v>
                </c:pt>
                <c:pt idx="189">
                  <c:v>0.17001180637544275</c:v>
                </c:pt>
                <c:pt idx="190">
                  <c:v>0.23780059960451616</c:v>
                </c:pt>
                <c:pt idx="191">
                  <c:v>0.3328159645232816</c:v>
                </c:pt>
                <c:pt idx="192">
                  <c:v>0.38227272727272726</c:v>
                </c:pt>
                <c:pt idx="193">
                  <c:v>0.15132605304212168</c:v>
                </c:pt>
                <c:pt idx="194">
                  <c:v>0.21014241055922195</c:v>
                </c:pt>
                <c:pt idx="195">
                  <c:v>0.7209448818897638</c:v>
                </c:pt>
                <c:pt idx="196">
                  <c:v>0.19527186761229315</c:v>
                </c:pt>
                <c:pt idx="197">
                  <c:v>0.14907453726863432</c:v>
                </c:pt>
                <c:pt idx="198">
                  <c:v>6.8565005620082428E-2</c:v>
                </c:pt>
                <c:pt idx="199">
                  <c:v>0.21413976297507151</c:v>
                </c:pt>
                <c:pt idx="200">
                  <c:v>0.37461300309597523</c:v>
                </c:pt>
                <c:pt idx="201">
                  <c:v>0.53510063819342168</c:v>
                </c:pt>
                <c:pt idx="202">
                  <c:v>0.58913187541418155</c:v>
                </c:pt>
                <c:pt idx="203">
                  <c:v>9.4945677846008505E-2</c:v>
                </c:pt>
                <c:pt idx="204">
                  <c:v>7.9313824419777995E-2</c:v>
                </c:pt>
                <c:pt idx="205">
                  <c:v>0.45971014492753626</c:v>
                </c:pt>
                <c:pt idx="206">
                  <c:v>1.0101612903225807</c:v>
                </c:pt>
                <c:pt idx="207">
                  <c:v>0.62873786407766985</c:v>
                </c:pt>
                <c:pt idx="208">
                  <c:v>0.14530612244897959</c:v>
                </c:pt>
                <c:pt idx="209">
                  <c:v>2.9062627916496112E-2</c:v>
                </c:pt>
                <c:pt idx="210">
                  <c:v>8.354745775909056E-2</c:v>
                </c:pt>
                <c:pt idx="211">
                  <c:v>0.4834494773519164</c:v>
                </c:pt>
                <c:pt idx="212">
                  <c:v>0.11398467432950192</c:v>
                </c:pt>
                <c:pt idx="213">
                  <c:v>0.31158998252766451</c:v>
                </c:pt>
                <c:pt idx="214">
                  <c:v>4.5825080760472385</c:v>
                </c:pt>
                <c:pt idx="215">
                  <c:v>3.3522480620155037</c:v>
                </c:pt>
                <c:pt idx="216">
                  <c:v>1.3703453402716768</c:v>
                </c:pt>
                <c:pt idx="217">
                  <c:v>1.633146393347515</c:v>
                </c:pt>
                <c:pt idx="218">
                  <c:v>1.6374506617134896</c:v>
                </c:pt>
                <c:pt idx="219">
                  <c:v>1.4199920979849863</c:v>
                </c:pt>
                <c:pt idx="220">
                  <c:v>0.42045454545454547</c:v>
                </c:pt>
                <c:pt idx="221">
                  <c:v>1.3766471449487554</c:v>
                </c:pt>
                <c:pt idx="222">
                  <c:v>0.65161586064634425</c:v>
                </c:pt>
                <c:pt idx="223">
                  <c:v>5.0253784102238734</c:v>
                </c:pt>
                <c:pt idx="224">
                  <c:v>0.26795066734245648</c:v>
                </c:pt>
                <c:pt idx="225">
                  <c:v>2.5824587706146929</c:v>
                </c:pt>
                <c:pt idx="226">
                  <c:v>0.40995779271533533</c:v>
                </c:pt>
                <c:pt idx="227">
                  <c:v>0.74603174603174605</c:v>
                </c:pt>
                <c:pt idx="228">
                  <c:v>0.50253485424588085</c:v>
                </c:pt>
                <c:pt idx="229">
                  <c:v>0.14423575801598007</c:v>
                </c:pt>
                <c:pt idx="230">
                  <c:v>3.1665729810755106E-2</c:v>
                </c:pt>
                <c:pt idx="231">
                  <c:v>9.3091334894613589E-2</c:v>
                </c:pt>
                <c:pt idx="232">
                  <c:v>0.11835900660169758</c:v>
                </c:pt>
                <c:pt idx="233">
                  <c:v>0.10240723500465487</c:v>
                </c:pt>
                <c:pt idx="234">
                  <c:v>1.4018691588785047E-2</c:v>
                </c:pt>
                <c:pt idx="235">
                  <c:v>0.1931560658709775</c:v>
                </c:pt>
                <c:pt idx="236">
                  <c:v>1.0951458567388526</c:v>
                </c:pt>
                <c:pt idx="237">
                  <c:v>0</c:v>
                </c:pt>
                <c:pt idx="238">
                  <c:v>9.5202538734366252E-2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0.64549424374751885</c:v>
                </c:pt>
                <c:pt idx="243">
                  <c:v>9.9613065778817594E-2</c:v>
                </c:pt>
                <c:pt idx="244">
                  <c:v>4.2676311030741411E-2</c:v>
                </c:pt>
                <c:pt idx="245">
                  <c:v>0.11917443408788282</c:v>
                </c:pt>
                <c:pt idx="246">
                  <c:v>0.11296882060551287</c:v>
                </c:pt>
                <c:pt idx="247">
                  <c:v>7.4969770253929868E-2</c:v>
                </c:pt>
                <c:pt idx="248">
                  <c:v>4.2988741044012284E-2</c:v>
                </c:pt>
                <c:pt idx="249">
                  <c:v>0.17311233885819521</c:v>
                </c:pt>
                <c:pt idx="250">
                  <c:v>3.311965811965812E-2</c:v>
                </c:pt>
                <c:pt idx="251">
                  <c:v>3.8179714616274583E-2</c:v>
                </c:pt>
                <c:pt idx="252">
                  <c:v>9.8253275109170299E-2</c:v>
                </c:pt>
                <c:pt idx="253">
                  <c:v>3.3915464439382433E-2</c:v>
                </c:pt>
                <c:pt idx="254">
                  <c:v>0.16993987975951905</c:v>
                </c:pt>
                <c:pt idx="255">
                  <c:v>2.6988636363636364E-2</c:v>
                </c:pt>
                <c:pt idx="256">
                  <c:v>0.1113013698630137</c:v>
                </c:pt>
                <c:pt idx="257">
                  <c:v>0.20954598370197905</c:v>
                </c:pt>
                <c:pt idx="258">
                  <c:v>1.1608961303462322E-2</c:v>
                </c:pt>
                <c:pt idx="259">
                  <c:v>0.13084112149532709</c:v>
                </c:pt>
                <c:pt idx="260">
                  <c:v>1.2345679012345678E-2</c:v>
                </c:pt>
                <c:pt idx="261">
                  <c:v>2.8776978417266189E-2</c:v>
                </c:pt>
                <c:pt idx="262">
                  <c:v>0</c:v>
                </c:pt>
                <c:pt idx="263">
                  <c:v>2.4489795918367346E-2</c:v>
                </c:pt>
                <c:pt idx="264">
                  <c:v>0</c:v>
                </c:pt>
                <c:pt idx="265">
                  <c:v>2.389705882352941E-2</c:v>
                </c:pt>
                <c:pt idx="266">
                  <c:v>0.11538461538461539</c:v>
                </c:pt>
                <c:pt idx="267">
                  <c:v>0.12962962962962962</c:v>
                </c:pt>
                <c:pt idx="268">
                  <c:v>5.5248618784530384E-3</c:v>
                </c:pt>
                <c:pt idx="269">
                  <c:v>0.4485294117647059</c:v>
                </c:pt>
                <c:pt idx="270">
                  <c:v>0.19365079365079366</c:v>
                </c:pt>
                <c:pt idx="271">
                  <c:v>0.7857142857142857</c:v>
                </c:pt>
                <c:pt idx="272">
                  <c:v>0.115</c:v>
                </c:pt>
                <c:pt idx="273">
                  <c:v>0.38874680306905368</c:v>
                </c:pt>
                <c:pt idx="274">
                  <c:v>0.72992700729927007</c:v>
                </c:pt>
                <c:pt idx="275">
                  <c:v>0.25143953934740881</c:v>
                </c:pt>
                <c:pt idx="276">
                  <c:v>2.6666666666666665</c:v>
                </c:pt>
                <c:pt idx="277">
                  <c:v>9.730538922155689E-2</c:v>
                </c:pt>
                <c:pt idx="278">
                  <c:v>0.21535580524344569</c:v>
                </c:pt>
                <c:pt idx="279">
                  <c:v>0.99575671852899572</c:v>
                </c:pt>
                <c:pt idx="280">
                  <c:v>0.19460602855631942</c:v>
                </c:pt>
                <c:pt idx="281">
                  <c:v>0.89145793192035971</c:v>
                </c:pt>
                <c:pt idx="282">
                  <c:v>1.46875</c:v>
                </c:pt>
                <c:pt idx="283">
                  <c:v>0.89323359401564095</c:v>
                </c:pt>
                <c:pt idx="284">
                  <c:v>2.1964465303385854</c:v>
                </c:pt>
                <c:pt idx="285">
                  <c:v>1.9448275862068964</c:v>
                </c:pt>
                <c:pt idx="286">
                  <c:v>0.45197255574614065</c:v>
                </c:pt>
                <c:pt idx="287">
                  <c:v>0.7443305374339857</c:v>
                </c:pt>
                <c:pt idx="288">
                  <c:v>0.41698841698841699</c:v>
                </c:pt>
                <c:pt idx="289">
                  <c:v>0.15848670756646216</c:v>
                </c:pt>
                <c:pt idx="290">
                  <c:v>7.5337597725657429E-2</c:v>
                </c:pt>
                <c:pt idx="291">
                  <c:v>2.5614218504966021E-2</c:v>
                </c:pt>
                <c:pt idx="292">
                  <c:v>1.8211920529801324E-2</c:v>
                </c:pt>
                <c:pt idx="293">
                  <c:v>3.355053375849161E-2</c:v>
                </c:pt>
                <c:pt idx="294">
                  <c:v>0.18165053019824803</c:v>
                </c:pt>
                <c:pt idx="295">
                  <c:v>9.532888465204957E-2</c:v>
                </c:pt>
                <c:pt idx="296">
                  <c:v>2.9940119760479042E-2</c:v>
                </c:pt>
                <c:pt idx="297">
                  <c:v>7.7208153180975916E-2</c:v>
                </c:pt>
                <c:pt idx="298">
                  <c:v>5.8546631362165341E-2</c:v>
                </c:pt>
                <c:pt idx="299">
                  <c:v>5.9902200488997553E-2</c:v>
                </c:pt>
                <c:pt idx="300">
                  <c:v>3.71900826446281E-2</c:v>
                </c:pt>
                <c:pt idx="301">
                  <c:v>4.497663551401869E-2</c:v>
                </c:pt>
                <c:pt idx="302">
                  <c:v>3.3273915626856804E-2</c:v>
                </c:pt>
                <c:pt idx="303">
                  <c:v>8.5409252669039148E-2</c:v>
                </c:pt>
                <c:pt idx="304">
                  <c:v>9.9380554807433338E-2</c:v>
                </c:pt>
                <c:pt idx="305">
                  <c:v>7.1428571428571425E-2</c:v>
                </c:pt>
                <c:pt idx="306">
                  <c:v>0.5197313182199832</c:v>
                </c:pt>
                <c:pt idx="307">
                  <c:v>7.7801570306923626E-2</c:v>
                </c:pt>
                <c:pt idx="308">
                  <c:v>5.309564884032969E-2</c:v>
                </c:pt>
                <c:pt idx="309">
                  <c:v>0.23824451410658307</c:v>
                </c:pt>
                <c:pt idx="310">
                  <c:v>0.39500000000000002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0.90564102564102567</c:v>
                </c:pt>
                <c:pt idx="354">
                  <c:v>0.42046904131096063</c:v>
                </c:pt>
                <c:pt idx="355">
                  <c:v>2.5557790782735919</c:v>
                </c:pt>
                <c:pt idx="356">
                  <c:v>8.0775444264943458E-2</c:v>
                </c:pt>
                <c:pt idx="357">
                  <c:v>0.85060438915620229</c:v>
                </c:pt>
                <c:pt idx="358">
                  <c:v>5.2478459199189054</c:v>
                </c:pt>
                <c:pt idx="359">
                  <c:v>1.5560966810966812</c:v>
                </c:pt>
                <c:pt idx="360">
                  <c:v>0.32282294030201081</c:v>
                </c:pt>
                <c:pt idx="361">
                  <c:v>1.1270636792452831</c:v>
                </c:pt>
                <c:pt idx="362">
                  <c:v>2.3479342004590666</c:v>
                </c:pt>
                <c:pt idx="363">
                  <c:v>1.6927893738140418</c:v>
                </c:pt>
                <c:pt idx="364">
                  <c:v>0.58843821869119795</c:v>
                </c:pt>
                <c:pt idx="365">
                  <c:v>0.22114451988360814</c:v>
                </c:pt>
                <c:pt idx="366">
                  <c:v>0.31875463306152707</c:v>
                </c:pt>
                <c:pt idx="367">
                  <c:v>3.6754966887417216E-2</c:v>
                </c:pt>
                <c:pt idx="368">
                  <c:v>0.40530303030303028</c:v>
                </c:pt>
                <c:pt idx="369">
                  <c:v>0.18458417849898581</c:v>
                </c:pt>
                <c:pt idx="370">
                  <c:v>0.16128117913832199</c:v>
                </c:pt>
                <c:pt idx="371">
                  <c:v>0.28107229894394803</c:v>
                </c:pt>
                <c:pt idx="372">
                  <c:v>0.1013681592039801</c:v>
                </c:pt>
                <c:pt idx="373">
                  <c:v>0.281365693130399</c:v>
                </c:pt>
                <c:pt idx="374">
                  <c:v>0.44336237826755509</c:v>
                </c:pt>
                <c:pt idx="375">
                  <c:v>0.84155844155844151</c:v>
                </c:pt>
                <c:pt idx="376">
                  <c:v>0.20597889800703401</c:v>
                </c:pt>
                <c:pt idx="377">
                  <c:v>0.49432809773123909</c:v>
                </c:pt>
                <c:pt idx="378">
                  <c:v>0.1463614063777596</c:v>
                </c:pt>
                <c:pt idx="379">
                  <c:v>0.37871674491392804</c:v>
                </c:pt>
                <c:pt idx="380">
                  <c:v>0.2489976788351973</c:v>
                </c:pt>
                <c:pt idx="381">
                  <c:v>0.19104836287173324</c:v>
                </c:pt>
                <c:pt idx="382">
                  <c:v>0.17754310700437256</c:v>
                </c:pt>
                <c:pt idx="383">
                  <c:v>0.17474521501367138</c:v>
                </c:pt>
                <c:pt idx="384">
                  <c:v>0.13858891288696903</c:v>
                </c:pt>
                <c:pt idx="385">
                  <c:v>0.16045845272206305</c:v>
                </c:pt>
                <c:pt idx="386">
                  <c:v>0.19793586435680058</c:v>
                </c:pt>
                <c:pt idx="387">
                  <c:v>0.77749029754204402</c:v>
                </c:pt>
                <c:pt idx="388">
                  <c:v>0.20343293070565799</c:v>
                </c:pt>
                <c:pt idx="389">
                  <c:v>0.15977291159772911</c:v>
                </c:pt>
                <c:pt idx="390">
                  <c:v>0.10314091680814941</c:v>
                </c:pt>
                <c:pt idx="391">
                  <c:v>0.11788079470198676</c:v>
                </c:pt>
                <c:pt idx="392">
                  <c:v>0.15614717319772659</c:v>
                </c:pt>
                <c:pt idx="393">
                  <c:v>0.31747404844290655</c:v>
                </c:pt>
                <c:pt idx="394">
                  <c:v>0.12213740458015267</c:v>
                </c:pt>
                <c:pt idx="395">
                  <c:v>1.0951500497795478E-2</c:v>
                </c:pt>
                <c:pt idx="396">
                  <c:v>2.7542372881355932E-2</c:v>
                </c:pt>
                <c:pt idx="397">
                  <c:v>2.5700934579439252E-2</c:v>
                </c:pt>
                <c:pt idx="398">
                  <c:v>5.624711848778239E-2</c:v>
                </c:pt>
                <c:pt idx="399">
                  <c:v>5.1705170517051702E-2</c:v>
                </c:pt>
                <c:pt idx="400">
                  <c:v>3.6580178647384089E-2</c:v>
                </c:pt>
                <c:pt idx="401">
                  <c:v>2.032520325203252E-2</c:v>
                </c:pt>
                <c:pt idx="402">
                  <c:v>5.4074638233054077E-2</c:v>
                </c:pt>
                <c:pt idx="403">
                  <c:v>3.2345013477088951E-2</c:v>
                </c:pt>
                <c:pt idx="404">
                  <c:v>2.4639702463970247E-2</c:v>
                </c:pt>
                <c:pt idx="405">
                  <c:v>8.8235294117647065E-2</c:v>
                </c:pt>
                <c:pt idx="406">
                  <c:v>5.2980132450331126E-2</c:v>
                </c:pt>
                <c:pt idx="407">
                  <c:v>0.16228893058161351</c:v>
                </c:pt>
                <c:pt idx="408">
                  <c:v>0.71983546617915906</c:v>
                </c:pt>
                <c:pt idx="409">
                  <c:v>0.68541300527240778</c:v>
                </c:pt>
                <c:pt idx="410">
                  <c:v>0.79808841099163674</c:v>
                </c:pt>
                <c:pt idx="411">
                  <c:v>0.6344827586206897</c:v>
                </c:pt>
                <c:pt idx="412">
                  <c:v>3.061490359562272E-2</c:v>
                </c:pt>
                <c:pt idx="413">
                  <c:v>8.9865202196704949E-2</c:v>
                </c:pt>
                <c:pt idx="414">
                  <c:v>0.2149390243902439</c:v>
                </c:pt>
                <c:pt idx="415">
                  <c:v>0.14790468364831552</c:v>
                </c:pt>
                <c:pt idx="416">
                  <c:v>0.15847310584152691</c:v>
                </c:pt>
                <c:pt idx="417">
                  <c:v>0.16154521510096576</c:v>
                </c:pt>
                <c:pt idx="418">
                  <c:v>8.2242990654205608E-2</c:v>
                </c:pt>
                <c:pt idx="419">
                  <c:v>0.41720990873533248</c:v>
                </c:pt>
                <c:pt idx="420">
                  <c:v>8.8691796008869186E-2</c:v>
                </c:pt>
                <c:pt idx="421">
                  <c:v>3.8327526132404181E-3</c:v>
                </c:pt>
                <c:pt idx="422">
                  <c:v>3.7220843672456576E-3</c:v>
                </c:pt>
                <c:pt idx="423">
                  <c:v>0</c:v>
                </c:pt>
                <c:pt idx="424">
                  <c:v>1.8656716417910447E-3</c:v>
                </c:pt>
                <c:pt idx="425">
                  <c:v>0</c:v>
                </c:pt>
                <c:pt idx="426">
                  <c:v>1.76522506619594E-3</c:v>
                </c:pt>
                <c:pt idx="427">
                  <c:v>4.3956043956043956E-3</c:v>
                </c:pt>
                <c:pt idx="428">
                  <c:v>1.3106159895150721E-3</c:v>
                </c:pt>
                <c:pt idx="429">
                  <c:v>5.7832286369528365E-3</c:v>
                </c:pt>
                <c:pt idx="430">
                  <c:v>4.3404870991077885E-3</c:v>
                </c:pt>
                <c:pt idx="431">
                  <c:v>3.4904013961605585E-3</c:v>
                </c:pt>
                <c:pt idx="432">
                  <c:v>3.450655624568668E-3</c:v>
                </c:pt>
                <c:pt idx="433">
                  <c:v>4.7814207650273225E-3</c:v>
                </c:pt>
                <c:pt idx="434">
                  <c:v>0</c:v>
                </c:pt>
                <c:pt idx="435">
                  <c:v>2.6845637583892616E-3</c:v>
                </c:pt>
                <c:pt idx="436">
                  <c:v>0.12888132709485325</c:v>
                </c:pt>
                <c:pt idx="437">
                  <c:v>0.10968334098210188</c:v>
                </c:pt>
                <c:pt idx="438">
                  <c:v>0.22311261071277941</c:v>
                </c:pt>
                <c:pt idx="439">
                  <c:v>2.3270440251572325E-2</c:v>
                </c:pt>
                <c:pt idx="440">
                  <c:v>0.20146137787056367</c:v>
                </c:pt>
                <c:pt idx="441">
                  <c:v>0.1469570818522318</c:v>
                </c:pt>
                <c:pt idx="442">
                  <c:v>0.1031837360951285</c:v>
                </c:pt>
                <c:pt idx="443">
                  <c:v>7.3020226259856019E-2</c:v>
                </c:pt>
                <c:pt idx="444">
                  <c:v>0.12156862745098039</c:v>
                </c:pt>
                <c:pt idx="445">
                  <c:v>0.16567656765676567</c:v>
                </c:pt>
                <c:pt idx="446">
                  <c:v>0.13773502404897245</c:v>
                </c:pt>
                <c:pt idx="447">
                  <c:v>9.4415870683321093E-2</c:v>
                </c:pt>
                <c:pt idx="448">
                  <c:v>0.27297909846386298</c:v>
                </c:pt>
                <c:pt idx="449">
                  <c:v>4.5920303605313094E-2</c:v>
                </c:pt>
                <c:pt idx="450">
                  <c:v>0.13836477987421383</c:v>
                </c:pt>
                <c:pt idx="451">
                  <c:v>0.19153537225826384</c:v>
                </c:pt>
                <c:pt idx="452">
                  <c:v>6.8280034572169399E-2</c:v>
                </c:pt>
                <c:pt idx="453">
                  <c:v>0.11135135135135135</c:v>
                </c:pt>
                <c:pt idx="454">
                  <c:v>0.14342806394316163</c:v>
                </c:pt>
                <c:pt idx="455">
                  <c:v>1.5494337312519131</c:v>
                </c:pt>
                <c:pt idx="456">
                  <c:v>1.3866666666666667</c:v>
                </c:pt>
                <c:pt idx="457">
                  <c:v>0.66879999999999995</c:v>
                </c:pt>
                <c:pt idx="458">
                  <c:v>1.7642222952975994</c:v>
                </c:pt>
                <c:pt idx="459">
                  <c:v>2.1649214659685865</c:v>
                </c:pt>
                <c:pt idx="460">
                  <c:v>0.91067166723491311</c:v>
                </c:pt>
                <c:pt idx="461">
                  <c:v>0.43081371334159441</c:v>
                </c:pt>
                <c:pt idx="462">
                  <c:v>1.7239648682559598</c:v>
                </c:pt>
                <c:pt idx="463">
                  <c:v>2.380348652931854</c:v>
                </c:pt>
                <c:pt idx="464">
                  <c:v>1.3206590621039289</c:v>
                </c:pt>
                <c:pt idx="465">
                  <c:v>1.0466257668711656</c:v>
                </c:pt>
                <c:pt idx="466">
                  <c:v>2.3502994011976046</c:v>
                </c:pt>
                <c:pt idx="467">
                  <c:v>1.2371462734157035</c:v>
                </c:pt>
                <c:pt idx="468">
                  <c:v>1.1428571428571428</c:v>
                </c:pt>
                <c:pt idx="469">
                  <c:v>1.7168856093444955</c:v>
                </c:pt>
                <c:pt idx="470">
                  <c:v>0.78597339782345832</c:v>
                </c:pt>
                <c:pt idx="471">
                  <c:v>1.3443126921387791</c:v>
                </c:pt>
                <c:pt idx="472">
                  <c:v>0.22004570682337576</c:v>
                </c:pt>
                <c:pt idx="473">
                  <c:v>0.38807017543859651</c:v>
                </c:pt>
                <c:pt idx="474">
                  <c:v>0.59849385652001585</c:v>
                </c:pt>
                <c:pt idx="475">
                  <c:v>6.9135802469135806E-3</c:v>
                </c:pt>
                <c:pt idx="476">
                  <c:v>2.2575711226674823E-2</c:v>
                </c:pt>
                <c:pt idx="477">
                  <c:v>2.9192339716902582</c:v>
                </c:pt>
                <c:pt idx="478">
                  <c:v>0.12854442344045369</c:v>
                </c:pt>
                <c:pt idx="479">
                  <c:v>6.9732187973724102E-2</c:v>
                </c:pt>
                <c:pt idx="480">
                  <c:v>0.11299435028248588</c:v>
                </c:pt>
                <c:pt idx="481">
                  <c:v>0.10526315789473684</c:v>
                </c:pt>
                <c:pt idx="482">
                  <c:v>3.6458333333333336E-2</c:v>
                </c:pt>
                <c:pt idx="483">
                  <c:v>2.7555555555555555E-2</c:v>
                </c:pt>
                <c:pt idx="484">
                  <c:v>0.10067114093959731</c:v>
                </c:pt>
                <c:pt idx="485">
                  <c:v>1.6754440468793521</c:v>
                </c:pt>
                <c:pt idx="486">
                  <c:v>6.9892473118279563E-2</c:v>
                </c:pt>
                <c:pt idx="487">
                  <c:v>0.34532374100719426</c:v>
                </c:pt>
                <c:pt idx="488">
                  <c:v>4.7954545454545459</c:v>
                </c:pt>
                <c:pt idx="489">
                  <c:v>1.1560693641618497E-2</c:v>
                </c:pt>
                <c:pt idx="490">
                  <c:v>0.53954305799648505</c:v>
                </c:pt>
                <c:pt idx="491">
                  <c:v>0.24661246612466126</c:v>
                </c:pt>
                <c:pt idx="492">
                  <c:v>1.0869565217391304E-2</c:v>
                </c:pt>
                <c:pt idx="493">
                  <c:v>0.7729166666666667</c:v>
                </c:pt>
                <c:pt idx="494">
                  <c:v>0.92105829210582923</c:v>
                </c:pt>
                <c:pt idx="495">
                  <c:v>5.028735632183908E-3</c:v>
                </c:pt>
                <c:pt idx="496">
                  <c:v>0.87890457851946946</c:v>
                </c:pt>
                <c:pt idx="497">
                  <c:v>0.29662921348314608</c:v>
                </c:pt>
                <c:pt idx="498">
                  <c:v>7.6625885383129422E-2</c:v>
                </c:pt>
                <c:pt idx="499">
                  <c:v>4.7619047619047616E-2</c:v>
                </c:pt>
                <c:pt idx="500">
                  <c:v>2.197802197802198E-2</c:v>
                </c:pt>
                <c:pt idx="501">
                  <c:v>0.3354564755838641</c:v>
                </c:pt>
                <c:pt idx="502">
                  <c:v>0.12572393822393824</c:v>
                </c:pt>
                <c:pt idx="503">
                  <c:v>0.50535861500412205</c:v>
                </c:pt>
                <c:pt idx="504">
                  <c:v>2.0379479971890373E-2</c:v>
                </c:pt>
                <c:pt idx="505">
                  <c:v>0.23801406349882803</c:v>
                </c:pt>
                <c:pt idx="506">
                  <c:v>0.13940836450187011</c:v>
                </c:pt>
                <c:pt idx="507">
                  <c:v>2.4581518000458609E-2</c:v>
                </c:pt>
                <c:pt idx="508">
                  <c:v>0.14480356948525411</c:v>
                </c:pt>
                <c:pt idx="509">
                  <c:v>0.12130872483221476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0-4A6E-AE78-88207E62C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34008"/>
        <c:axId val="566292310"/>
      </c:scatterChart>
      <c:valAx>
        <c:axId val="854234008"/>
        <c:scaling>
          <c:orientation val="minMax"/>
          <c:max val="6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Angka Kematian</a:t>
                </a:r>
              </a:p>
            </c:rich>
          </c:tx>
          <c:overlay val="0"/>
        </c:title>
        <c:numFmt formatCode="#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6292310"/>
        <c:crosses val="autoZero"/>
        <c:crossBetween val="midCat"/>
      </c:valAx>
      <c:valAx>
        <c:axId val="56629231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RLI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42340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RLI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'IK Kab'!$AS$20:$AS$50</c:f>
              <c:numCache>
                <c:formatCode>###0</c:formatCode>
                <c:ptCount val="31"/>
                <c:pt idx="0">
                  <c:v>1</c:v>
                </c:pt>
                <c:pt idx="1">
                  <c:v>1.2376705058903277</c:v>
                </c:pt>
                <c:pt idx="2">
                  <c:v>1.5318282811508197</c:v>
                </c:pt>
                <c:pt idx="3">
                  <c:v>1.8958986836690461</c:v>
                </c:pt>
                <c:pt idx="4">
                  <c:v>2.3464978829334746</c:v>
                </c:pt>
                <c:pt idx="5">
                  <c:v>2.9041912218408563</c:v>
                </c:pt>
                <c:pt idx="6">
                  <c:v>3.5944318187380215</c:v>
                </c:pt>
                <c:pt idx="7">
                  <c:v>4.4487222474857777</c:v>
                </c:pt>
                <c:pt idx="8">
                  <c:v>5.5060523146112779</c:v>
                </c:pt>
                <c:pt idx="9">
                  <c:v>6.8146785536835504</c:v>
                </c:pt>
                <c:pt idx="10">
                  <c:v>8.4343266530174859</c:v>
                </c:pt>
                <c:pt idx="11">
                  <c:v>10.438917335484426</c:v>
                </c:pt>
                <c:pt idx="12">
                  <c:v>12.919940099556321</c:v>
                </c:pt>
                <c:pt idx="13">
                  <c:v>15.990628799090603</c:v>
                </c:pt>
                <c:pt idx="14">
                  <c:v>19.79112963527491</c:v>
                </c:pt>
                <c:pt idx="15">
                  <c:v>24.494897427831752</c:v>
                </c:pt>
                <c:pt idx="16">
                  <c:v>30.316612091236212</c:v>
                </c:pt>
                <c:pt idx="17">
                  <c:v>37.521976623841148</c:v>
                </c:pt>
                <c:pt idx="18">
                  <c:v>46.439843790034523</c:v>
                </c:pt>
                <c:pt idx="19">
                  <c:v>57.477224957079819</c:v>
                </c:pt>
                <c:pt idx="20">
                  <c:v>71.13786608980115</c:v>
                </c:pt>
                <c:pt idx="21">
                  <c:v>88.045238711322583</c:v>
                </c:pt>
                <c:pt idx="22">
                  <c:v>108.97099513707728</c:v>
                </c:pt>
                <c:pt idx="23">
                  <c:v>134.87018667867886</c:v>
                </c:pt>
                <c:pt idx="24">
                  <c:v>166.92485217612341</c:v>
                </c:pt>
                <c:pt idx="25">
                  <c:v>206.59796623849081</c:v>
                </c:pt>
                <c:pt idx="26">
                  <c:v>255.70020939030576</c:v>
                </c:pt>
                <c:pt idx="27">
                  <c:v>316.47260751236246</c:v>
                </c:pt>
                <c:pt idx="28">
                  <c:v>391.68881224025677</c:v>
                </c:pt>
                <c:pt idx="29">
                  <c:v>484.78169039698014</c:v>
                </c:pt>
                <c:pt idx="30">
                  <c:v>599.99999999999864</c:v>
                </c:pt>
              </c:numCache>
            </c:numRef>
          </c:cat>
          <c:val>
            <c:numRef>
              <c:f>'IK Kab'!$AT$20:$AT$50</c:f>
              <c:numCache>
                <c:formatCode>#,##0.00</c:formatCode>
                <c:ptCount val="31"/>
                <c:pt idx="0">
                  <c:v>500</c:v>
                </c:pt>
                <c:pt idx="1">
                  <c:v>403.98474199748438</c:v>
                </c:pt>
                <c:pt idx="2">
                  <c:v>326.40734353354804</c:v>
                </c:pt>
                <c:pt idx="3">
                  <c:v>263.72717292696933</c:v>
                </c:pt>
                <c:pt idx="4">
                  <c:v>213.08350782525528</c:v>
                </c:pt>
                <c:pt idx="5">
                  <c:v>172.1649718654094</c:v>
                </c:pt>
                <c:pt idx="6">
                  <c:v>139.10404348010314</c:v>
                </c:pt>
                <c:pt idx="7">
                  <c:v>112.39182223223264</c:v>
                </c:pt>
                <c:pt idx="8">
                  <c:v>90.809162614231269</c:v>
                </c:pt>
                <c:pt idx="9">
                  <c:v>73.371032259435637</c:v>
                </c:pt>
                <c:pt idx="10">
                  <c:v>59.281555074834429</c:v>
                </c:pt>
                <c:pt idx="11">
                  <c:v>47.897687464233293</c:v>
                </c:pt>
                <c:pt idx="12">
                  <c:v>38.699869825028856</c:v>
                </c:pt>
                <c:pt idx="13">
                  <c:v>31.268313853201029</c:v>
                </c:pt>
                <c:pt idx="14">
                  <c:v>25.263843409363567</c:v>
                </c:pt>
                <c:pt idx="15">
                  <c:v>20.412414523193174</c:v>
                </c:pt>
                <c:pt idx="16">
                  <c:v>16.492608029395797</c:v>
                </c:pt>
                <c:pt idx="17">
                  <c:v>13.325523999242199</c:v>
                </c:pt>
                <c:pt idx="18">
                  <c:v>10.766616749630293</c:v>
                </c:pt>
                <c:pt idx="19">
                  <c:v>8.6990977795703746</c:v>
                </c:pt>
                <c:pt idx="20">
                  <c:v>7.0286055441812545</c:v>
                </c:pt>
                <c:pt idx="21">
                  <c:v>5.6788987947363045</c:v>
                </c:pt>
                <c:pt idx="22">
                  <c:v>4.5883769288427416</c:v>
                </c:pt>
                <c:pt idx="23">
                  <c:v>3.7072685395714897</c:v>
                </c:pt>
                <c:pt idx="24">
                  <c:v>2.9953598489483579</c:v>
                </c:pt>
                <c:pt idx="25">
                  <c:v>2.4201593515340525</c:v>
                </c:pt>
                <c:pt idx="26">
                  <c:v>1.9554149024445666</c:v>
                </c:pt>
                <c:pt idx="27">
                  <c:v>1.5799155697242087</c:v>
                </c:pt>
                <c:pt idx="28">
                  <c:v>1.2765235676256859</c:v>
                </c:pt>
                <c:pt idx="29">
                  <c:v>1.0313920882419421</c:v>
                </c:pt>
                <c:pt idx="30">
                  <c:v>0.83333333333333526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8A-4C63-B3AD-8D3C517D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071418"/>
        <c:axId val="106998553"/>
      </c:lineChart>
      <c:catAx>
        <c:axId val="943071418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Angka Kematian</a:t>
                </a:r>
              </a:p>
            </c:rich>
          </c:tx>
          <c:overlay val="0"/>
        </c:title>
        <c:numFmt formatCode="#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98553"/>
        <c:crosses val="autoZero"/>
        <c:auto val="1"/>
        <c:lblAlgn val="ctr"/>
        <c:lblOffset val="100"/>
        <c:noMultiLvlLbl val="1"/>
      </c:catAx>
      <c:valAx>
        <c:axId val="10699855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RLI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30714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476250</xdr:colOff>
      <xdr:row>181</xdr:row>
      <xdr:rowOff>85725</xdr:rowOff>
    </xdr:from>
    <xdr:ext cx="8639175" cy="8591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476250</xdr:colOff>
      <xdr:row>181</xdr:row>
      <xdr:rowOff>85725</xdr:rowOff>
    </xdr:from>
    <xdr:ext cx="8639175" cy="85915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covid19.ternatekota.g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519"/>
  <sheetViews>
    <sheetView tabSelected="1" workbookViewId="0">
      <pane xSplit="5" ySplit="2" topLeftCell="F515" activePane="bottomRight" state="frozen"/>
      <selection pane="topRight" activeCell="F1" sqref="F1"/>
      <selection pane="bottomLeft" activeCell="A3" sqref="A3"/>
      <selection pane="bottomRight" activeCell="A515" sqref="A515"/>
    </sheetView>
  </sheetViews>
  <sheetFormatPr defaultColWidth="12.6640625" defaultRowHeight="15.75" customHeight="1" x14ac:dyDescent="0.25"/>
  <cols>
    <col min="1" max="1" width="5.109375" customWidth="1"/>
    <col min="2" max="2" width="22.33203125" customWidth="1"/>
    <col min="3" max="3" width="25.33203125" customWidth="1"/>
    <col min="4" max="4" width="34.21875" hidden="1" customWidth="1"/>
    <col min="5" max="5" width="6.33203125" customWidth="1"/>
    <col min="6" max="7" width="7.44140625" customWidth="1"/>
    <col min="8" max="8" width="8.88671875" customWidth="1"/>
    <col min="9" max="9" width="7.44140625" customWidth="1"/>
    <col min="10" max="10" width="8.88671875" customWidth="1"/>
    <col min="11" max="11" width="7" customWidth="1"/>
    <col min="12" max="14" width="6.77734375" customWidth="1"/>
    <col min="15" max="17" width="8" customWidth="1"/>
    <col min="18" max="18" width="8.21875" customWidth="1"/>
    <col min="19" max="22" width="6.88671875" customWidth="1"/>
    <col min="23" max="23" width="9" customWidth="1"/>
    <col min="24" max="24" width="9.109375" customWidth="1"/>
    <col min="25" max="25" width="10" customWidth="1"/>
    <col min="26" max="27" width="11.6640625" customWidth="1"/>
    <col min="28" max="28" width="11.33203125" customWidth="1"/>
    <col min="29" max="29" width="7.77734375" customWidth="1"/>
    <col min="30" max="30" width="11.44140625" customWidth="1"/>
    <col min="31" max="31" width="7.77734375" customWidth="1"/>
    <col min="32" max="32" width="9.77734375" customWidth="1"/>
    <col min="33" max="33" width="12.21875" customWidth="1"/>
    <col min="34" max="34" width="12.33203125" customWidth="1"/>
    <col min="35" max="35" width="13.33203125" customWidth="1"/>
    <col min="36" max="36" width="15.44140625" customWidth="1"/>
    <col min="37" max="37" width="7.33203125" customWidth="1"/>
    <col min="38" max="38" width="10.77734375" customWidth="1"/>
    <col min="39" max="39" width="8" customWidth="1"/>
    <col min="40" max="40" width="4.21875" customWidth="1"/>
    <col min="41" max="41" width="5" customWidth="1"/>
    <col min="42" max="42" width="6.33203125" customWidth="1"/>
    <col min="43" max="43" width="7.33203125" customWidth="1"/>
    <col min="44" max="44" width="9.109375" customWidth="1"/>
    <col min="45" max="45" width="18" customWidth="1"/>
  </cols>
  <sheetData>
    <row r="1" spans="1:46" ht="49.5" customHeight="1" x14ac:dyDescent="0.4">
      <c r="A1" s="1" t="s">
        <v>968</v>
      </c>
      <c r="B1" s="1" t="s">
        <v>0</v>
      </c>
      <c r="C1" s="1" t="s">
        <v>1</v>
      </c>
      <c r="D1" s="1"/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66" t="s">
        <v>20</v>
      </c>
      <c r="X1" s="167"/>
      <c r="Y1" s="3" t="s">
        <v>21</v>
      </c>
      <c r="Z1" s="4" t="s">
        <v>22</v>
      </c>
      <c r="AA1" s="5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7" t="s">
        <v>30</v>
      </c>
      <c r="AI1" s="6" t="s">
        <v>31</v>
      </c>
      <c r="AJ1" s="7" t="s">
        <v>32</v>
      </c>
      <c r="AK1" s="8" t="s">
        <v>33</v>
      </c>
      <c r="AL1" s="8" t="s">
        <v>24</v>
      </c>
      <c r="AM1" s="1" t="s">
        <v>34</v>
      </c>
      <c r="AN1" s="1"/>
      <c r="AO1" s="1" t="s">
        <v>2</v>
      </c>
      <c r="AP1" s="9" t="s">
        <v>2</v>
      </c>
      <c r="AQ1" s="1" t="s">
        <v>2</v>
      </c>
      <c r="AR1" s="6" t="s">
        <v>35</v>
      </c>
      <c r="AS1" s="7"/>
      <c r="AT1" s="7"/>
    </row>
    <row r="2" spans="1:46" ht="16.8" x14ac:dyDescent="0.4">
      <c r="A2" s="10">
        <v>1107</v>
      </c>
      <c r="B2" s="10" t="s">
        <v>36</v>
      </c>
      <c r="C2" s="10" t="s">
        <v>37</v>
      </c>
      <c r="D2" s="10" t="s">
        <v>38</v>
      </c>
      <c r="E2" s="11">
        <f t="shared" ref="E2:E256" si="0">AQ2</f>
        <v>8.2343881791728233</v>
      </c>
      <c r="F2" s="12"/>
      <c r="G2" s="13"/>
      <c r="H2" s="12"/>
      <c r="I2" s="14"/>
      <c r="J2" s="12"/>
      <c r="K2" s="13"/>
      <c r="L2" s="13">
        <v>228</v>
      </c>
      <c r="M2" s="13">
        <v>228</v>
      </c>
      <c r="N2" s="13">
        <v>0</v>
      </c>
      <c r="O2" s="13">
        <v>43</v>
      </c>
      <c r="P2" s="13">
        <v>41</v>
      </c>
      <c r="Q2" s="13">
        <v>2</v>
      </c>
      <c r="R2" s="13">
        <v>1055</v>
      </c>
      <c r="S2" s="12">
        <v>305</v>
      </c>
      <c r="T2" s="13">
        <v>693</v>
      </c>
      <c r="U2" s="13">
        <v>57</v>
      </c>
      <c r="V2" s="12"/>
      <c r="W2" s="12" t="s">
        <v>39</v>
      </c>
      <c r="X2" s="15">
        <v>44457</v>
      </c>
      <c r="Y2" s="16">
        <v>2927.95</v>
      </c>
      <c r="Z2" s="17">
        <v>189119</v>
      </c>
      <c r="AA2" s="18">
        <v>65</v>
      </c>
      <c r="AB2" s="19">
        <f t="shared" ref="AB2:AB256" si="1">AC2+AD2</f>
        <v>0.71060609984547518</v>
      </c>
      <c r="AC2" s="19">
        <f t="shared" ref="AC2:AC256" si="2">IF(R2=0,0,T2/R2)</f>
        <v>0.65687203791469195</v>
      </c>
      <c r="AD2" s="19">
        <f t="shared" ref="AD2:AD256" si="3">IF((R2+O2+I2)=0,0,(U2+Q2+K2)/(R2+O2+I2))</f>
        <v>5.3734061930783242E-2</v>
      </c>
      <c r="AE2" s="20">
        <f t="shared" ref="AE2:AE256" si="4">(U2+Q2+N2+K2)/Z2*100000</f>
        <v>31.197288479740269</v>
      </c>
      <c r="AF2" s="20">
        <f t="shared" ref="AF2:AF256" si="5">IF(R2&gt;0,(G2+I2+L2+O2)/R2,(G2+I2+L2+O2))</f>
        <v>0.25687203791469193</v>
      </c>
      <c r="AG2" s="21">
        <f t="shared" ref="AG2:AG256" si="6">(R2)/Z2*100000</f>
        <v>557.84981942586421</v>
      </c>
      <c r="AH2" s="21">
        <f t="shared" ref="AH2:AH256" si="7">SUM(T2:U2)/Z2*100000</f>
        <v>396.57570101364752</v>
      </c>
      <c r="AI2" s="22">
        <f t="shared" ref="AI2:AI256" si="8">(R2+O2+I2)/Z2*100000</f>
        <v>580.58682628397992</v>
      </c>
      <c r="AJ2" s="22">
        <f t="shared" ref="AJ2:AJ256" si="9">(U2+T2+Q2+P2+ABS(I2-J2))/Z2*100000</f>
        <v>419.31270787176328</v>
      </c>
      <c r="AK2" s="23">
        <f t="shared" ref="AK2:AK256" si="10">IF(AI2=0,0,(AI2*(AD2*100))^0.5)</f>
        <v>55.854532922351311</v>
      </c>
      <c r="AL2" s="24">
        <f t="shared" ref="AL2:AL256" si="11">IF(AJ2=0,0,(AJ2*(0.5))^0.5)</f>
        <v>14.479514975850595</v>
      </c>
      <c r="AM2" s="11">
        <f t="shared" ref="AM2:AM256" si="12">$AT$4*((AE2*LOG(AF2+10))/Z2*100000)^0.5</f>
        <v>0.12251545685735166</v>
      </c>
      <c r="AN2" s="25">
        <f t="shared" ref="AN2:AN256" si="13">$AT$5*((AE2)/Z2*100000)^0.5</f>
        <v>0.20307705063659942</v>
      </c>
      <c r="AO2" s="26">
        <f t="shared" ref="AO2:AO256" si="14">AQ2-AP2</f>
        <v>1.8883844866511579</v>
      </c>
      <c r="AP2" s="27">
        <v>6.3460036925216654</v>
      </c>
      <c r="AQ2" s="11">
        <f t="shared" ref="AQ2:AQ256" si="15">IF(AK2-AL2-AN2&lt;0,0,0.2*(AK2-AL2-AN2))</f>
        <v>8.2343881791728233</v>
      </c>
      <c r="AR2" s="21">
        <f t="shared" ref="AR2:AR256" si="16">(S2+V2)/Z2*100000</f>
        <v>161.27411841221667</v>
      </c>
      <c r="AS2" s="28" t="s">
        <v>40</v>
      </c>
      <c r="AT2" s="29">
        <v>0.35</v>
      </c>
    </row>
    <row r="3" spans="1:46" ht="16.8" x14ac:dyDescent="0.4">
      <c r="A3" s="10">
        <v>1112</v>
      </c>
      <c r="B3" s="10" t="s">
        <v>36</v>
      </c>
      <c r="C3" s="10" t="s">
        <v>41</v>
      </c>
      <c r="D3" s="10" t="s">
        <v>42</v>
      </c>
      <c r="E3" s="11">
        <f t="shared" si="0"/>
        <v>6.9616349204831769</v>
      </c>
      <c r="F3" s="12"/>
      <c r="G3" s="13"/>
      <c r="H3" s="12"/>
      <c r="I3" s="14"/>
      <c r="J3" s="12"/>
      <c r="K3" s="13"/>
      <c r="L3" s="13">
        <v>202</v>
      </c>
      <c r="M3" s="13">
        <v>202</v>
      </c>
      <c r="N3" s="13">
        <v>0</v>
      </c>
      <c r="O3" s="13">
        <v>51</v>
      </c>
      <c r="P3" s="13">
        <v>45</v>
      </c>
      <c r="Q3" s="13">
        <v>4</v>
      </c>
      <c r="R3" s="13">
        <v>374</v>
      </c>
      <c r="S3" s="12">
        <v>37</v>
      </c>
      <c r="T3" s="13">
        <v>309</v>
      </c>
      <c r="U3" s="13">
        <v>28</v>
      </c>
      <c r="V3" s="12"/>
      <c r="W3" s="12" t="s">
        <v>39</v>
      </c>
      <c r="X3" s="15">
        <v>44457</v>
      </c>
      <c r="Y3" s="16">
        <v>1490.6</v>
      </c>
      <c r="Z3" s="17">
        <v>148687</v>
      </c>
      <c r="AA3" s="18">
        <v>100</v>
      </c>
      <c r="AB3" s="19">
        <f t="shared" si="1"/>
        <v>0.90149732620320855</v>
      </c>
      <c r="AC3" s="19">
        <f t="shared" si="2"/>
        <v>0.8262032085561497</v>
      </c>
      <c r="AD3" s="19">
        <f t="shared" si="3"/>
        <v>7.5294117647058817E-2</v>
      </c>
      <c r="AE3" s="20">
        <f t="shared" si="4"/>
        <v>21.521720123480868</v>
      </c>
      <c r="AF3" s="20">
        <f t="shared" si="5"/>
        <v>0.67647058823529416</v>
      </c>
      <c r="AG3" s="21">
        <f t="shared" si="6"/>
        <v>251.53510394318266</v>
      </c>
      <c r="AH3" s="21">
        <f t="shared" si="7"/>
        <v>226.65061505040791</v>
      </c>
      <c r="AI3" s="22">
        <f t="shared" si="8"/>
        <v>285.83534538998026</v>
      </c>
      <c r="AJ3" s="22">
        <f t="shared" si="9"/>
        <v>259.60574898948801</v>
      </c>
      <c r="AK3" s="23">
        <f t="shared" si="10"/>
        <v>46.391507976655454</v>
      </c>
      <c r="AL3" s="24">
        <f t="shared" si="11"/>
        <v>11.393106446213165</v>
      </c>
      <c r="AM3" s="11">
        <f t="shared" si="12"/>
        <v>0.11574710283875331</v>
      </c>
      <c r="AN3" s="25">
        <f t="shared" si="13"/>
        <v>0.19022692802640381</v>
      </c>
      <c r="AO3" s="26">
        <f t="shared" si="14"/>
        <v>1.2163029892032835</v>
      </c>
      <c r="AP3" s="27">
        <v>5.7453319312798934</v>
      </c>
      <c r="AQ3" s="11">
        <f t="shared" si="15"/>
        <v>6.9616349204831769</v>
      </c>
      <c r="AR3" s="21">
        <f t="shared" si="16"/>
        <v>24.884488892774755</v>
      </c>
      <c r="AS3" s="28" t="s">
        <v>43</v>
      </c>
      <c r="AT3" s="30">
        <v>0.3</v>
      </c>
    </row>
    <row r="4" spans="1:46" ht="16.8" x14ac:dyDescent="0.4">
      <c r="A4" s="10">
        <v>1108</v>
      </c>
      <c r="B4" s="10" t="s">
        <v>36</v>
      </c>
      <c r="C4" s="10" t="s">
        <v>44</v>
      </c>
      <c r="D4" s="10" t="s">
        <v>45</v>
      </c>
      <c r="E4" s="11">
        <f t="shared" si="0"/>
        <v>11.413059761020941</v>
      </c>
      <c r="F4" s="12"/>
      <c r="G4" s="13"/>
      <c r="H4" s="12"/>
      <c r="I4" s="14"/>
      <c r="J4" s="12"/>
      <c r="K4" s="13"/>
      <c r="L4" s="13">
        <v>183</v>
      </c>
      <c r="M4" s="13">
        <v>183</v>
      </c>
      <c r="N4" s="13">
        <v>0</v>
      </c>
      <c r="O4" s="13">
        <v>25</v>
      </c>
      <c r="P4" s="13">
        <v>24</v>
      </c>
      <c r="Q4" s="13">
        <v>1</v>
      </c>
      <c r="R4" s="13">
        <v>5614</v>
      </c>
      <c r="S4" s="12">
        <v>854</v>
      </c>
      <c r="T4" s="13">
        <v>4501</v>
      </c>
      <c r="U4" s="13">
        <v>259</v>
      </c>
      <c r="V4" s="12"/>
      <c r="W4" s="12" t="s">
        <v>39</v>
      </c>
      <c r="X4" s="15">
        <v>44457</v>
      </c>
      <c r="Y4" s="16">
        <v>2969</v>
      </c>
      <c r="Z4" s="17">
        <v>384661</v>
      </c>
      <c r="AA4" s="18">
        <v>130</v>
      </c>
      <c r="AB4" s="19">
        <f t="shared" si="1"/>
        <v>0.84785310177296602</v>
      </c>
      <c r="AC4" s="19">
        <f t="shared" si="2"/>
        <v>0.80174563591022441</v>
      </c>
      <c r="AD4" s="19">
        <f t="shared" si="3"/>
        <v>4.6107465862741621E-2</v>
      </c>
      <c r="AE4" s="20">
        <f t="shared" si="4"/>
        <v>67.591983590746139</v>
      </c>
      <c r="AF4" s="20">
        <f t="shared" si="5"/>
        <v>3.7050231563947274E-2</v>
      </c>
      <c r="AG4" s="21">
        <f t="shared" si="6"/>
        <v>1459.4669072248032</v>
      </c>
      <c r="AH4" s="21">
        <f t="shared" si="7"/>
        <v>1237.4532380459677</v>
      </c>
      <c r="AI4" s="22">
        <f t="shared" si="8"/>
        <v>1465.9661364162209</v>
      </c>
      <c r="AJ4" s="22">
        <f t="shared" si="9"/>
        <v>1243.9524672373857</v>
      </c>
      <c r="AK4" s="23">
        <f t="shared" si="10"/>
        <v>82.214343998323145</v>
      </c>
      <c r="AL4" s="24">
        <f t="shared" si="11"/>
        <v>24.939451349592535</v>
      </c>
      <c r="AM4" s="11">
        <f t="shared" si="12"/>
        <v>0.12585725411149787</v>
      </c>
      <c r="AN4" s="25">
        <f t="shared" si="13"/>
        <v>0.2095938436259083</v>
      </c>
      <c r="AO4" s="26">
        <f t="shared" si="14"/>
        <v>3.6295360338122347</v>
      </c>
      <c r="AP4" s="27">
        <v>7.7835237272087063</v>
      </c>
      <c r="AQ4" s="11">
        <f t="shared" si="15"/>
        <v>11.413059761020941</v>
      </c>
      <c r="AR4" s="21">
        <f t="shared" si="16"/>
        <v>222.01366917883539</v>
      </c>
      <c r="AS4" s="28" t="s">
        <v>46</v>
      </c>
      <c r="AT4" s="30">
        <v>0.03</v>
      </c>
    </row>
    <row r="5" spans="1:46" ht="16.8" x14ac:dyDescent="0.4">
      <c r="A5" s="10">
        <v>1116</v>
      </c>
      <c r="B5" s="10" t="s">
        <v>36</v>
      </c>
      <c r="C5" s="10" t="s">
        <v>47</v>
      </c>
      <c r="D5" s="10" t="s">
        <v>48</v>
      </c>
      <c r="E5" s="11">
        <f t="shared" si="0"/>
        <v>7.4030823522183127</v>
      </c>
      <c r="F5" s="12"/>
      <c r="G5" s="13"/>
      <c r="H5" s="12"/>
      <c r="I5" s="14"/>
      <c r="J5" s="12"/>
      <c r="K5" s="13"/>
      <c r="L5" s="13">
        <v>182</v>
      </c>
      <c r="M5" s="13">
        <v>182</v>
      </c>
      <c r="N5" s="13">
        <v>0</v>
      </c>
      <c r="O5" s="13">
        <v>2</v>
      </c>
      <c r="P5" s="13">
        <v>2</v>
      </c>
      <c r="Q5" s="13">
        <v>0</v>
      </c>
      <c r="R5" s="13">
        <v>468</v>
      </c>
      <c r="S5" s="12">
        <v>56</v>
      </c>
      <c r="T5" s="13">
        <v>388</v>
      </c>
      <c r="U5" s="13">
        <v>24</v>
      </c>
      <c r="V5" s="12"/>
      <c r="W5" s="12" t="s">
        <v>39</v>
      </c>
      <c r="X5" s="15">
        <v>44457</v>
      </c>
      <c r="Y5" s="16">
        <v>3812.99</v>
      </c>
      <c r="Z5" s="17">
        <v>86058</v>
      </c>
      <c r="AA5" s="18">
        <v>23</v>
      </c>
      <c r="AB5" s="19">
        <f t="shared" si="1"/>
        <v>0.88012365884706312</v>
      </c>
      <c r="AC5" s="19">
        <f t="shared" si="2"/>
        <v>0.82905982905982911</v>
      </c>
      <c r="AD5" s="19">
        <f t="shared" si="3"/>
        <v>5.106382978723404E-2</v>
      </c>
      <c r="AE5" s="20">
        <f t="shared" si="4"/>
        <v>27.888168444537406</v>
      </c>
      <c r="AF5" s="20">
        <f t="shared" si="5"/>
        <v>0.39316239316239315</v>
      </c>
      <c r="AG5" s="21">
        <f t="shared" si="6"/>
        <v>543.81928466847944</v>
      </c>
      <c r="AH5" s="21">
        <f t="shared" si="7"/>
        <v>478.74689163122548</v>
      </c>
      <c r="AI5" s="22">
        <f t="shared" si="8"/>
        <v>546.14329870552422</v>
      </c>
      <c r="AJ5" s="22">
        <f t="shared" si="9"/>
        <v>481.07090566827026</v>
      </c>
      <c r="AK5" s="23">
        <f t="shared" si="10"/>
        <v>52.809249610780689</v>
      </c>
      <c r="AL5" s="24">
        <f t="shared" si="11"/>
        <v>15.509205422397859</v>
      </c>
      <c r="AM5" s="11">
        <f t="shared" si="12"/>
        <v>0.17220360101923304</v>
      </c>
      <c r="AN5" s="25">
        <f t="shared" si="13"/>
        <v>0.28463242729126614</v>
      </c>
      <c r="AO5" s="26">
        <f t="shared" si="14"/>
        <v>1.0152768950935691</v>
      </c>
      <c r="AP5" s="27">
        <v>6.3878054571247436</v>
      </c>
      <c r="AQ5" s="11">
        <f t="shared" si="15"/>
        <v>7.4030823522183127</v>
      </c>
      <c r="AR5" s="21">
        <f t="shared" si="16"/>
        <v>65.072393037253946</v>
      </c>
      <c r="AS5" s="28" t="s">
        <v>49</v>
      </c>
      <c r="AT5" s="30">
        <v>0.05</v>
      </c>
    </row>
    <row r="6" spans="1:46" ht="16.8" x14ac:dyDescent="0.4">
      <c r="A6" s="10">
        <v>1103</v>
      </c>
      <c r="B6" s="10" t="s">
        <v>36</v>
      </c>
      <c r="C6" s="10" t="s">
        <v>50</v>
      </c>
      <c r="D6" s="10" t="s">
        <v>51</v>
      </c>
      <c r="E6" s="11">
        <f t="shared" si="0"/>
        <v>8.9464605961753509</v>
      </c>
      <c r="F6" s="12"/>
      <c r="G6" s="13"/>
      <c r="H6" s="12"/>
      <c r="I6" s="14"/>
      <c r="J6" s="12"/>
      <c r="K6" s="13"/>
      <c r="L6" s="13">
        <v>277</v>
      </c>
      <c r="M6" s="13">
        <v>273</v>
      </c>
      <c r="N6" s="13">
        <v>0</v>
      </c>
      <c r="O6" s="13">
        <v>9</v>
      </c>
      <c r="P6" s="13">
        <v>2</v>
      </c>
      <c r="Q6" s="13">
        <v>7</v>
      </c>
      <c r="R6" s="13">
        <v>884</v>
      </c>
      <c r="S6" s="12">
        <v>126</v>
      </c>
      <c r="T6" s="13">
        <v>688</v>
      </c>
      <c r="U6" s="13">
        <v>70</v>
      </c>
      <c r="V6" s="12"/>
      <c r="W6" s="12" t="s">
        <v>39</v>
      </c>
      <c r="X6" s="15">
        <v>44457</v>
      </c>
      <c r="Y6" s="16">
        <v>3841.6</v>
      </c>
      <c r="Z6" s="17">
        <v>230254</v>
      </c>
      <c r="AA6" s="18">
        <v>60</v>
      </c>
      <c r="AB6" s="19">
        <f t="shared" si="1"/>
        <v>0.86450674679381612</v>
      </c>
      <c r="AC6" s="19">
        <f t="shared" si="2"/>
        <v>0.77828054298642535</v>
      </c>
      <c r="AD6" s="19">
        <f t="shared" si="3"/>
        <v>8.6226203807390822E-2</v>
      </c>
      <c r="AE6" s="20">
        <f t="shared" si="4"/>
        <v>33.441330009467805</v>
      </c>
      <c r="AF6" s="20">
        <f t="shared" si="5"/>
        <v>0.3235294117647059</v>
      </c>
      <c r="AG6" s="21">
        <f t="shared" si="6"/>
        <v>383.92384062817581</v>
      </c>
      <c r="AH6" s="21">
        <f t="shared" si="7"/>
        <v>329.2016642490467</v>
      </c>
      <c r="AI6" s="22">
        <f t="shared" si="8"/>
        <v>387.83256751239935</v>
      </c>
      <c r="AJ6" s="22">
        <f t="shared" si="9"/>
        <v>333.11039113327024</v>
      </c>
      <c r="AK6" s="23">
        <f t="shared" si="10"/>
        <v>57.82847915125194</v>
      </c>
      <c r="AL6" s="24">
        <f t="shared" si="11"/>
        <v>12.905626508102392</v>
      </c>
      <c r="AM6" s="11">
        <f t="shared" si="12"/>
        <v>0.11511757096037681</v>
      </c>
      <c r="AN6" s="25">
        <f t="shared" si="13"/>
        <v>0.19054966227279704</v>
      </c>
      <c r="AO6" s="26">
        <f t="shared" si="14"/>
        <v>1.8273899997729419</v>
      </c>
      <c r="AP6" s="27">
        <v>7.119070596402409</v>
      </c>
      <c r="AQ6" s="11">
        <f t="shared" si="15"/>
        <v>8.9464605961753509</v>
      </c>
      <c r="AR6" s="21">
        <f t="shared" si="16"/>
        <v>54.722176379129138</v>
      </c>
      <c r="AS6" s="28"/>
      <c r="AT6" s="28"/>
    </row>
    <row r="7" spans="1:46" ht="16.8" x14ac:dyDescent="0.4">
      <c r="A7" s="10">
        <v>1102</v>
      </c>
      <c r="B7" s="10" t="s">
        <v>36</v>
      </c>
      <c r="C7" s="10" t="s">
        <v>52</v>
      </c>
      <c r="D7" s="10" t="s">
        <v>53</v>
      </c>
      <c r="E7" s="11">
        <f t="shared" si="0"/>
        <v>6.7989716944872143</v>
      </c>
      <c r="F7" s="12"/>
      <c r="G7" s="13"/>
      <c r="H7" s="12"/>
      <c r="I7" s="14"/>
      <c r="J7" s="12"/>
      <c r="K7" s="13"/>
      <c r="L7" s="13">
        <v>7</v>
      </c>
      <c r="M7" s="13">
        <v>7</v>
      </c>
      <c r="N7" s="13">
        <v>0</v>
      </c>
      <c r="O7" s="13">
        <v>3</v>
      </c>
      <c r="P7" s="13">
        <v>3</v>
      </c>
      <c r="Q7" s="13">
        <v>0</v>
      </c>
      <c r="R7" s="13">
        <v>712</v>
      </c>
      <c r="S7" s="12">
        <v>35</v>
      </c>
      <c r="T7" s="13">
        <v>644</v>
      </c>
      <c r="U7" s="13">
        <v>33</v>
      </c>
      <c r="V7" s="12"/>
      <c r="W7" s="12" t="s">
        <v>39</v>
      </c>
      <c r="X7" s="15">
        <v>44457</v>
      </c>
      <c r="Y7" s="16">
        <v>2185</v>
      </c>
      <c r="Z7" s="17">
        <v>129963</v>
      </c>
      <c r="AA7" s="18">
        <v>59</v>
      </c>
      <c r="AB7" s="19">
        <f t="shared" si="1"/>
        <v>0.950648228176318</v>
      </c>
      <c r="AC7" s="19">
        <f t="shared" si="2"/>
        <v>0.9044943820224719</v>
      </c>
      <c r="AD7" s="19">
        <f t="shared" si="3"/>
        <v>4.6153846153846156E-2</v>
      </c>
      <c r="AE7" s="20">
        <f t="shared" si="4"/>
        <v>25.391842293575863</v>
      </c>
      <c r="AF7" s="20">
        <f t="shared" si="5"/>
        <v>1.4044943820224719E-2</v>
      </c>
      <c r="AG7" s="21">
        <f t="shared" si="6"/>
        <v>547.84823372806102</v>
      </c>
      <c r="AH7" s="21">
        <f t="shared" si="7"/>
        <v>520.91749190154121</v>
      </c>
      <c r="AI7" s="22">
        <f t="shared" si="8"/>
        <v>550.15658302747704</v>
      </c>
      <c r="AJ7" s="22">
        <f t="shared" si="9"/>
        <v>523.22584120095723</v>
      </c>
      <c r="AK7" s="23">
        <f t="shared" si="10"/>
        <v>50.390318805873676</v>
      </c>
      <c r="AL7" s="24">
        <f t="shared" si="11"/>
        <v>16.174452714094489</v>
      </c>
      <c r="AM7" s="11">
        <f t="shared" si="12"/>
        <v>0.13264497909368908</v>
      </c>
      <c r="AN7" s="25">
        <f t="shared" si="13"/>
        <v>0.22100761934312182</v>
      </c>
      <c r="AO7" s="26">
        <f t="shared" si="14"/>
        <v>2.3714692635776951</v>
      </c>
      <c r="AP7" s="27">
        <v>4.4275024309095192</v>
      </c>
      <c r="AQ7" s="11">
        <f t="shared" si="15"/>
        <v>6.7989716944872143</v>
      </c>
      <c r="AR7" s="21">
        <f t="shared" si="16"/>
        <v>26.930741826519856</v>
      </c>
      <c r="AS7" s="28"/>
      <c r="AT7" s="28"/>
    </row>
    <row r="8" spans="1:46" ht="16.8" x14ac:dyDescent="0.4">
      <c r="A8" s="10">
        <v>1114</v>
      </c>
      <c r="B8" s="10" t="s">
        <v>36</v>
      </c>
      <c r="C8" s="10" t="s">
        <v>54</v>
      </c>
      <c r="D8" s="10" t="s">
        <v>55</v>
      </c>
      <c r="E8" s="11">
        <f t="shared" si="0"/>
        <v>9.926838289565147</v>
      </c>
      <c r="F8" s="12"/>
      <c r="G8" s="13"/>
      <c r="H8" s="12"/>
      <c r="I8" s="14"/>
      <c r="J8" s="12"/>
      <c r="K8" s="13"/>
      <c r="L8" s="13">
        <v>335</v>
      </c>
      <c r="M8" s="13">
        <v>335</v>
      </c>
      <c r="N8" s="13">
        <v>0</v>
      </c>
      <c r="O8" s="13">
        <v>9</v>
      </c>
      <c r="P8" s="13">
        <v>8</v>
      </c>
      <c r="Q8" s="13">
        <v>1</v>
      </c>
      <c r="R8" s="13">
        <v>1725</v>
      </c>
      <c r="S8" s="12">
        <v>147</v>
      </c>
      <c r="T8" s="13">
        <v>1452</v>
      </c>
      <c r="U8" s="13">
        <v>126</v>
      </c>
      <c r="V8" s="12"/>
      <c r="W8" s="12" t="s">
        <v>39</v>
      </c>
      <c r="X8" s="15">
        <v>44457</v>
      </c>
      <c r="Y8" s="16">
        <v>1956.72</v>
      </c>
      <c r="Z8" s="17">
        <v>287733</v>
      </c>
      <c r="AA8" s="18">
        <v>147</v>
      </c>
      <c r="AB8" s="19">
        <f t="shared" si="1"/>
        <v>0.91498019156511712</v>
      </c>
      <c r="AC8" s="19">
        <f t="shared" si="2"/>
        <v>0.84173913043478266</v>
      </c>
      <c r="AD8" s="19">
        <f t="shared" si="3"/>
        <v>7.3241061130334489E-2</v>
      </c>
      <c r="AE8" s="20">
        <f t="shared" si="4"/>
        <v>44.138141957995785</v>
      </c>
      <c r="AF8" s="20">
        <f t="shared" si="5"/>
        <v>0.19942028985507246</v>
      </c>
      <c r="AG8" s="21">
        <f t="shared" si="6"/>
        <v>599.51413289403717</v>
      </c>
      <c r="AH8" s="21">
        <f t="shared" si="7"/>
        <v>548.42510243871925</v>
      </c>
      <c r="AI8" s="22">
        <f t="shared" si="8"/>
        <v>602.64203271783219</v>
      </c>
      <c r="AJ8" s="22">
        <f t="shared" si="9"/>
        <v>551.55300226251427</v>
      </c>
      <c r="AK8" s="23">
        <f t="shared" si="10"/>
        <v>66.436542623766769</v>
      </c>
      <c r="AL8" s="24">
        <f t="shared" si="11"/>
        <v>16.606519838041237</v>
      </c>
      <c r="AM8" s="11">
        <f t="shared" si="12"/>
        <v>0.11800153205303861</v>
      </c>
      <c r="AN8" s="25">
        <f t="shared" si="13"/>
        <v>0.19583133789980026</v>
      </c>
      <c r="AO8" s="26">
        <f t="shared" si="14"/>
        <v>2.8551044965359322</v>
      </c>
      <c r="AP8" s="27">
        <v>7.0717337930292148</v>
      </c>
      <c r="AQ8" s="11">
        <f t="shared" si="15"/>
        <v>9.926838289565147</v>
      </c>
      <c r="AR8" s="21">
        <f t="shared" si="16"/>
        <v>51.089030455317953</v>
      </c>
      <c r="AS8" s="28"/>
      <c r="AT8" s="28"/>
    </row>
    <row r="9" spans="1:46" ht="16.8" x14ac:dyDescent="0.4">
      <c r="A9" s="10">
        <v>1106</v>
      </c>
      <c r="B9" s="10" t="s">
        <v>36</v>
      </c>
      <c r="C9" s="10" t="s">
        <v>56</v>
      </c>
      <c r="D9" s="10" t="s">
        <v>57</v>
      </c>
      <c r="E9" s="11">
        <f t="shared" si="0"/>
        <v>8.2346832636309255</v>
      </c>
      <c r="F9" s="12"/>
      <c r="G9" s="13"/>
      <c r="H9" s="12"/>
      <c r="I9" s="14"/>
      <c r="J9" s="12"/>
      <c r="K9" s="13"/>
      <c r="L9" s="13">
        <v>284</v>
      </c>
      <c r="M9" s="13">
        <v>284</v>
      </c>
      <c r="N9" s="13">
        <v>0</v>
      </c>
      <c r="O9" s="13">
        <v>31</v>
      </c>
      <c r="P9" s="13">
        <v>22</v>
      </c>
      <c r="Q9" s="13">
        <v>8</v>
      </c>
      <c r="R9" s="13">
        <v>1332</v>
      </c>
      <c r="S9" s="12">
        <v>100</v>
      </c>
      <c r="T9" s="13">
        <v>1168</v>
      </c>
      <c r="U9" s="13">
        <v>64</v>
      </c>
      <c r="V9" s="12"/>
      <c r="W9" s="12" t="s">
        <v>39</v>
      </c>
      <c r="X9" s="15">
        <v>44457</v>
      </c>
      <c r="Y9" s="16">
        <v>4318.3900000000003</v>
      </c>
      <c r="Z9" s="17">
        <v>208407</v>
      </c>
      <c r="AA9" s="18">
        <v>48</v>
      </c>
      <c r="AB9" s="19">
        <f t="shared" si="1"/>
        <v>0.92970152838091213</v>
      </c>
      <c r="AC9" s="19">
        <f t="shared" si="2"/>
        <v>0.87687687687687688</v>
      </c>
      <c r="AD9" s="19">
        <f t="shared" si="3"/>
        <v>5.2824651504035217E-2</v>
      </c>
      <c r="AE9" s="20">
        <f t="shared" si="4"/>
        <v>34.547783903611688</v>
      </c>
      <c r="AF9" s="20">
        <f t="shared" si="5"/>
        <v>0.23648648648648649</v>
      </c>
      <c r="AG9" s="21">
        <f t="shared" si="6"/>
        <v>639.13400221681616</v>
      </c>
      <c r="AH9" s="21">
        <f t="shared" si="7"/>
        <v>591.15096901735546</v>
      </c>
      <c r="AI9" s="22">
        <f t="shared" si="8"/>
        <v>654.00874250864899</v>
      </c>
      <c r="AJ9" s="22">
        <f t="shared" si="9"/>
        <v>605.54587897719364</v>
      </c>
      <c r="AK9" s="23">
        <f t="shared" si="10"/>
        <v>58.777362907510309</v>
      </c>
      <c r="AL9" s="24">
        <f t="shared" si="11"/>
        <v>17.400371820412253</v>
      </c>
      <c r="AM9" s="11">
        <f t="shared" si="12"/>
        <v>0.1227632372596235</v>
      </c>
      <c r="AN9" s="25">
        <f t="shared" si="13"/>
        <v>0.2035747689434273</v>
      </c>
      <c r="AO9" s="26">
        <f t="shared" si="14"/>
        <v>2.4332392053336038</v>
      </c>
      <c r="AP9" s="27">
        <v>5.8014440582973217</v>
      </c>
      <c r="AQ9" s="11">
        <f t="shared" si="15"/>
        <v>8.2346832636309255</v>
      </c>
      <c r="AR9" s="21">
        <f t="shared" si="16"/>
        <v>47.983033199460671</v>
      </c>
      <c r="AS9" s="28"/>
      <c r="AT9" s="28"/>
    </row>
    <row r="10" spans="1:46" ht="16.8" x14ac:dyDescent="0.4">
      <c r="A10" s="10">
        <v>1104</v>
      </c>
      <c r="B10" s="10" t="s">
        <v>36</v>
      </c>
      <c r="C10" s="10" t="s">
        <v>58</v>
      </c>
      <c r="D10" s="10" t="s">
        <v>59</v>
      </c>
      <c r="E10" s="11">
        <f t="shared" si="0"/>
        <v>3.6041464366951028</v>
      </c>
      <c r="F10" s="12"/>
      <c r="G10" s="13"/>
      <c r="H10" s="12"/>
      <c r="I10" s="14"/>
      <c r="J10" s="12"/>
      <c r="K10" s="13"/>
      <c r="L10" s="13">
        <v>306</v>
      </c>
      <c r="M10" s="13">
        <v>306</v>
      </c>
      <c r="N10" s="13">
        <v>0</v>
      </c>
      <c r="O10" s="13">
        <v>1</v>
      </c>
      <c r="P10" s="13">
        <v>0</v>
      </c>
      <c r="Q10" s="13">
        <v>1</v>
      </c>
      <c r="R10" s="13">
        <v>354</v>
      </c>
      <c r="S10" s="12">
        <v>78</v>
      </c>
      <c r="T10" s="13">
        <v>262</v>
      </c>
      <c r="U10" s="13">
        <v>14</v>
      </c>
      <c r="V10" s="12"/>
      <c r="W10" s="12" t="s">
        <v>39</v>
      </c>
      <c r="X10" s="15">
        <v>44457</v>
      </c>
      <c r="Y10" s="16">
        <v>4231.43</v>
      </c>
      <c r="Z10" s="17">
        <v>221684</v>
      </c>
      <c r="AA10" s="18">
        <v>52</v>
      </c>
      <c r="AB10" s="19">
        <f t="shared" si="1"/>
        <v>0.78236651547704295</v>
      </c>
      <c r="AC10" s="19">
        <f t="shared" si="2"/>
        <v>0.74011299435028244</v>
      </c>
      <c r="AD10" s="19">
        <f t="shared" si="3"/>
        <v>4.2253521126760563E-2</v>
      </c>
      <c r="AE10" s="20">
        <f t="shared" si="4"/>
        <v>6.7663881922015117</v>
      </c>
      <c r="AF10" s="20">
        <f t="shared" si="5"/>
        <v>0.86723163841807904</v>
      </c>
      <c r="AG10" s="21">
        <f t="shared" si="6"/>
        <v>159.68676133595568</v>
      </c>
      <c r="AH10" s="21">
        <f t="shared" si="7"/>
        <v>124.50154273650782</v>
      </c>
      <c r="AI10" s="22">
        <f t="shared" si="8"/>
        <v>160.13785388210246</v>
      </c>
      <c r="AJ10" s="22">
        <f t="shared" si="9"/>
        <v>124.9526352826546</v>
      </c>
      <c r="AK10" s="23">
        <f t="shared" si="10"/>
        <v>26.012282084049279</v>
      </c>
      <c r="AL10" s="24">
        <f t="shared" si="11"/>
        <v>7.9041962046325303</v>
      </c>
      <c r="AM10" s="11">
        <f t="shared" si="12"/>
        <v>5.3350358008903274E-2</v>
      </c>
      <c r="AN10" s="25">
        <f t="shared" si="13"/>
        <v>8.7353695941236556E-2</v>
      </c>
      <c r="AO10" s="26">
        <f t="shared" si="14"/>
        <v>2.2045026295056291</v>
      </c>
      <c r="AP10" s="27">
        <v>1.3996438071894737</v>
      </c>
      <c r="AQ10" s="11">
        <f t="shared" si="15"/>
        <v>3.6041464366951028</v>
      </c>
      <c r="AR10" s="21">
        <f t="shared" si="16"/>
        <v>35.185218599447865</v>
      </c>
      <c r="AS10" s="28"/>
      <c r="AT10" s="28"/>
    </row>
    <row r="11" spans="1:46" ht="16.8" x14ac:dyDescent="0.4">
      <c r="A11" s="10">
        <v>1105</v>
      </c>
      <c r="B11" s="10" t="s">
        <v>36</v>
      </c>
      <c r="C11" s="10" t="s">
        <v>60</v>
      </c>
      <c r="D11" s="10" t="s">
        <v>61</v>
      </c>
      <c r="E11" s="11">
        <f t="shared" si="0"/>
        <v>4.5915955282088303</v>
      </c>
      <c r="F11" s="12"/>
      <c r="G11" s="13"/>
      <c r="H11" s="12"/>
      <c r="I11" s="14"/>
      <c r="J11" s="12"/>
      <c r="K11" s="13"/>
      <c r="L11" s="13">
        <v>189</v>
      </c>
      <c r="M11" s="13">
        <v>189</v>
      </c>
      <c r="N11" s="13">
        <v>0</v>
      </c>
      <c r="O11" s="13">
        <v>108</v>
      </c>
      <c r="P11" s="13">
        <v>100</v>
      </c>
      <c r="Q11" s="13">
        <v>8</v>
      </c>
      <c r="R11" s="13">
        <v>492</v>
      </c>
      <c r="S11" s="12">
        <v>190</v>
      </c>
      <c r="T11" s="13">
        <v>272</v>
      </c>
      <c r="U11" s="13">
        <v>30</v>
      </c>
      <c r="V11" s="12"/>
      <c r="W11" s="12" t="s">
        <v>39</v>
      </c>
      <c r="X11" s="15">
        <v>44457</v>
      </c>
      <c r="Y11" s="16">
        <v>6286.01</v>
      </c>
      <c r="Z11" s="17">
        <v>422261</v>
      </c>
      <c r="AA11" s="18">
        <v>67</v>
      </c>
      <c r="AB11" s="19">
        <f t="shared" si="1"/>
        <v>0.61617886178861792</v>
      </c>
      <c r="AC11" s="19">
        <f t="shared" si="2"/>
        <v>0.55284552845528456</v>
      </c>
      <c r="AD11" s="19">
        <f t="shared" si="3"/>
        <v>6.3333333333333339E-2</v>
      </c>
      <c r="AE11" s="20">
        <f t="shared" si="4"/>
        <v>8.9991734969604114</v>
      </c>
      <c r="AF11" s="20">
        <f t="shared" si="5"/>
        <v>0.60365853658536583</v>
      </c>
      <c r="AG11" s="21">
        <f t="shared" si="6"/>
        <v>116.515614750119</v>
      </c>
      <c r="AH11" s="21">
        <f t="shared" si="7"/>
        <v>71.519747265316951</v>
      </c>
      <c r="AI11" s="22">
        <f t="shared" si="8"/>
        <v>142.09221310990122</v>
      </c>
      <c r="AJ11" s="22">
        <f t="shared" si="9"/>
        <v>97.096345625099161</v>
      </c>
      <c r="AK11" s="23">
        <f t="shared" si="10"/>
        <v>29.998622463307228</v>
      </c>
      <c r="AL11" s="24">
        <f t="shared" si="11"/>
        <v>6.9676518865791204</v>
      </c>
      <c r="AM11" s="11">
        <f t="shared" si="12"/>
        <v>4.4349685055196257E-2</v>
      </c>
      <c r="AN11" s="25">
        <f t="shared" si="13"/>
        <v>7.2992935683960591E-2</v>
      </c>
      <c r="AO11" s="26">
        <f t="shared" si="14"/>
        <v>0.92506170246931019</v>
      </c>
      <c r="AP11" s="27">
        <v>3.6665338257395201</v>
      </c>
      <c r="AQ11" s="11">
        <f t="shared" si="15"/>
        <v>4.5915955282088303</v>
      </c>
      <c r="AR11" s="21">
        <f t="shared" si="16"/>
        <v>44.995867484802055</v>
      </c>
      <c r="AS11" s="28"/>
      <c r="AT11" s="28"/>
    </row>
    <row r="12" spans="1:46" ht="16.8" x14ac:dyDescent="0.4">
      <c r="A12" s="10">
        <v>1111</v>
      </c>
      <c r="B12" s="10" t="s">
        <v>36</v>
      </c>
      <c r="C12" s="10" t="s">
        <v>62</v>
      </c>
      <c r="D12" s="10" t="s">
        <v>63</v>
      </c>
      <c r="E12" s="11">
        <f t="shared" si="0"/>
        <v>6.3277004275588169</v>
      </c>
      <c r="F12" s="12"/>
      <c r="G12" s="13"/>
      <c r="H12" s="12"/>
      <c r="I12" s="14"/>
      <c r="J12" s="12"/>
      <c r="K12" s="13"/>
      <c r="L12" s="13">
        <v>399</v>
      </c>
      <c r="M12" s="13">
        <v>399</v>
      </c>
      <c r="N12" s="13">
        <v>0</v>
      </c>
      <c r="O12" s="13">
        <v>5</v>
      </c>
      <c r="P12" s="13">
        <v>0</v>
      </c>
      <c r="Q12" s="13">
        <v>5</v>
      </c>
      <c r="R12" s="13">
        <v>993</v>
      </c>
      <c r="S12" s="12">
        <v>173</v>
      </c>
      <c r="T12" s="13">
        <v>732</v>
      </c>
      <c r="U12" s="13">
        <v>88</v>
      </c>
      <c r="V12" s="12"/>
      <c r="W12" s="12" t="s">
        <v>39</v>
      </c>
      <c r="X12" s="15">
        <v>44457</v>
      </c>
      <c r="Y12" s="16">
        <v>3236.86</v>
      </c>
      <c r="Z12" s="17">
        <v>575895</v>
      </c>
      <c r="AA12" s="18">
        <v>178</v>
      </c>
      <c r="AB12" s="19">
        <f t="shared" si="1"/>
        <v>0.83034649359141244</v>
      </c>
      <c r="AC12" s="19">
        <f t="shared" si="2"/>
        <v>0.73716012084592142</v>
      </c>
      <c r="AD12" s="19">
        <f t="shared" si="3"/>
        <v>9.3186372745490978E-2</v>
      </c>
      <c r="AE12" s="20">
        <f t="shared" si="4"/>
        <v>16.148777120829315</v>
      </c>
      <c r="AF12" s="20">
        <f t="shared" si="5"/>
        <v>0.40684793554884191</v>
      </c>
      <c r="AG12" s="21">
        <f t="shared" si="6"/>
        <v>172.42726538691949</v>
      </c>
      <c r="AH12" s="21">
        <f t="shared" si="7"/>
        <v>142.38706708688215</v>
      </c>
      <c r="AI12" s="22">
        <f t="shared" si="8"/>
        <v>173.29547921061999</v>
      </c>
      <c r="AJ12" s="22">
        <f t="shared" si="9"/>
        <v>143.25528091058266</v>
      </c>
      <c r="AK12" s="23">
        <f t="shared" si="10"/>
        <v>40.185541082371053</v>
      </c>
      <c r="AL12" s="24">
        <f t="shared" si="11"/>
        <v>8.4633114355606303</v>
      </c>
      <c r="AM12" s="11">
        <f t="shared" si="12"/>
        <v>5.0669666221290197E-2</v>
      </c>
      <c r="AN12" s="25">
        <f t="shared" si="13"/>
        <v>8.3727509016339394E-2</v>
      </c>
      <c r="AO12" s="26">
        <f t="shared" si="14"/>
        <v>1.381809491724808</v>
      </c>
      <c r="AP12" s="27">
        <v>4.9458909358340089</v>
      </c>
      <c r="AQ12" s="11">
        <f t="shared" si="15"/>
        <v>6.3277004275588169</v>
      </c>
      <c r="AR12" s="21">
        <f t="shared" si="16"/>
        <v>30.040198300037332</v>
      </c>
      <c r="AS12" s="28"/>
      <c r="AT12" s="28"/>
    </row>
    <row r="13" spans="1:46" ht="16.8" x14ac:dyDescent="0.4">
      <c r="A13" s="10">
        <v>1171</v>
      </c>
      <c r="B13" s="10" t="s">
        <v>36</v>
      </c>
      <c r="C13" s="10" t="s">
        <v>64</v>
      </c>
      <c r="D13" s="10" t="s">
        <v>65</v>
      </c>
      <c r="E13" s="11">
        <f t="shared" si="0"/>
        <v>13.561270880305381</v>
      </c>
      <c r="F13" s="12"/>
      <c r="G13" s="13"/>
      <c r="H13" s="12"/>
      <c r="I13" s="14"/>
      <c r="J13" s="12"/>
      <c r="K13" s="13"/>
      <c r="L13" s="13">
        <v>984</v>
      </c>
      <c r="M13" s="13">
        <v>984</v>
      </c>
      <c r="N13" s="13">
        <v>0</v>
      </c>
      <c r="O13" s="13">
        <v>48</v>
      </c>
      <c r="P13" s="13">
        <v>19</v>
      </c>
      <c r="Q13" s="13">
        <v>18</v>
      </c>
      <c r="R13" s="13">
        <v>11664</v>
      </c>
      <c r="S13" s="12">
        <v>2019</v>
      </c>
      <c r="T13" s="13">
        <v>9357</v>
      </c>
      <c r="U13" s="13">
        <v>288</v>
      </c>
      <c r="V13" s="12"/>
      <c r="W13" s="12" t="s">
        <v>39</v>
      </c>
      <c r="X13" s="15">
        <v>44457</v>
      </c>
      <c r="Y13" s="16">
        <v>61.36</v>
      </c>
      <c r="Z13" s="17">
        <v>238814</v>
      </c>
      <c r="AA13" s="18">
        <v>3892</v>
      </c>
      <c r="AB13" s="19">
        <f t="shared" si="1"/>
        <v>0.82833898333670641</v>
      </c>
      <c r="AC13" s="19">
        <f t="shared" si="2"/>
        <v>0.80221193415637859</v>
      </c>
      <c r="AD13" s="19">
        <f t="shared" si="3"/>
        <v>2.612704918032787E-2</v>
      </c>
      <c r="AE13" s="20">
        <f t="shared" si="4"/>
        <v>128.13319152143509</v>
      </c>
      <c r="AF13" s="20">
        <f t="shared" si="5"/>
        <v>8.8477366255144033E-2</v>
      </c>
      <c r="AG13" s="21">
        <f t="shared" si="6"/>
        <v>4884.1357709347021</v>
      </c>
      <c r="AH13" s="21">
        <f t="shared" si="7"/>
        <v>4038.7079484452338</v>
      </c>
      <c r="AI13" s="22">
        <f t="shared" si="8"/>
        <v>4904.2350950949276</v>
      </c>
      <c r="AJ13" s="22">
        <f t="shared" si="9"/>
        <v>4054.2011774854072</v>
      </c>
      <c r="AK13" s="23">
        <f t="shared" si="10"/>
        <v>113.1959325777367</v>
      </c>
      <c r="AL13" s="24">
        <f t="shared" si="11"/>
        <v>45.023333825281128</v>
      </c>
      <c r="AM13" s="11">
        <f t="shared" si="12"/>
        <v>0.22016654326628859</v>
      </c>
      <c r="AN13" s="25">
        <f t="shared" si="13"/>
        <v>0.36624435092867053</v>
      </c>
      <c r="AO13" s="26">
        <f t="shared" si="14"/>
        <v>2.831627094050317</v>
      </c>
      <c r="AP13" s="27">
        <v>10.729643786255064</v>
      </c>
      <c r="AQ13" s="11">
        <f t="shared" si="15"/>
        <v>13.561270880305381</v>
      </c>
      <c r="AR13" s="21">
        <f t="shared" si="16"/>
        <v>845.42782248946889</v>
      </c>
      <c r="AS13" s="28"/>
      <c r="AT13" s="28"/>
    </row>
    <row r="14" spans="1:46" ht="16.8" x14ac:dyDescent="0.4">
      <c r="A14" s="10">
        <v>1117</v>
      </c>
      <c r="B14" s="10" t="s">
        <v>36</v>
      </c>
      <c r="C14" s="10" t="s">
        <v>66</v>
      </c>
      <c r="D14" s="10" t="s">
        <v>67</v>
      </c>
      <c r="E14" s="11">
        <f t="shared" si="0"/>
        <v>5.5777426328588682</v>
      </c>
      <c r="F14" s="12"/>
      <c r="G14" s="13"/>
      <c r="H14" s="12"/>
      <c r="I14" s="14"/>
      <c r="J14" s="12"/>
      <c r="K14" s="13"/>
      <c r="L14" s="13">
        <v>101</v>
      </c>
      <c r="M14" s="13">
        <v>101</v>
      </c>
      <c r="N14" s="13">
        <v>0</v>
      </c>
      <c r="O14" s="13">
        <v>31</v>
      </c>
      <c r="P14" s="13">
        <v>25</v>
      </c>
      <c r="Q14" s="13">
        <v>6</v>
      </c>
      <c r="R14" s="13">
        <v>489</v>
      </c>
      <c r="S14" s="12">
        <v>62</v>
      </c>
      <c r="T14" s="13">
        <v>408</v>
      </c>
      <c r="U14" s="13">
        <v>19</v>
      </c>
      <c r="V14" s="12"/>
      <c r="W14" s="12" t="s">
        <v>39</v>
      </c>
      <c r="X14" s="15">
        <v>44457</v>
      </c>
      <c r="Y14" s="16">
        <v>1454.09</v>
      </c>
      <c r="Z14" s="17">
        <v>154509</v>
      </c>
      <c r="AA14" s="18">
        <v>106</v>
      </c>
      <c r="AB14" s="19">
        <f t="shared" si="1"/>
        <v>0.88243275129778198</v>
      </c>
      <c r="AC14" s="19">
        <f t="shared" si="2"/>
        <v>0.83435582822085885</v>
      </c>
      <c r="AD14" s="19">
        <f t="shared" si="3"/>
        <v>4.807692307692308E-2</v>
      </c>
      <c r="AE14" s="20">
        <f t="shared" si="4"/>
        <v>16.180287232458948</v>
      </c>
      <c r="AF14" s="20">
        <f t="shared" si="5"/>
        <v>0.26993865030674846</v>
      </c>
      <c r="AG14" s="21">
        <f t="shared" si="6"/>
        <v>316.48641826689703</v>
      </c>
      <c r="AH14" s="21">
        <f t="shared" si="7"/>
        <v>276.35930593039888</v>
      </c>
      <c r="AI14" s="22">
        <f t="shared" si="8"/>
        <v>336.54997443514617</v>
      </c>
      <c r="AJ14" s="22">
        <f t="shared" si="9"/>
        <v>296.42286209864801</v>
      </c>
      <c r="AK14" s="23">
        <f t="shared" si="10"/>
        <v>40.224727758505651</v>
      </c>
      <c r="AL14" s="24">
        <f t="shared" si="11"/>
        <v>12.174211721886719</v>
      </c>
      <c r="AM14" s="11">
        <f t="shared" si="12"/>
        <v>9.7641622214999529E-2</v>
      </c>
      <c r="AN14" s="25">
        <f t="shared" si="13"/>
        <v>0.16180287232458951</v>
      </c>
      <c r="AO14" s="26">
        <f t="shared" si="14"/>
        <v>1.0680535896726271</v>
      </c>
      <c r="AP14" s="27">
        <v>4.5096890431862411</v>
      </c>
      <c r="AQ14" s="11">
        <f t="shared" si="15"/>
        <v>5.5777426328588682</v>
      </c>
      <c r="AR14" s="21">
        <f t="shared" si="16"/>
        <v>40.1271123364982</v>
      </c>
      <c r="AS14" s="28"/>
      <c r="AT14" s="28"/>
    </row>
    <row r="15" spans="1:46" ht="16.8" x14ac:dyDescent="0.4">
      <c r="A15" s="10">
        <v>1110</v>
      </c>
      <c r="B15" s="10" t="s">
        <v>36</v>
      </c>
      <c r="C15" s="10" t="s">
        <v>68</v>
      </c>
      <c r="D15" s="10" t="s">
        <v>69</v>
      </c>
      <c r="E15" s="11">
        <f t="shared" si="0"/>
        <v>6.2729241665097089</v>
      </c>
      <c r="F15" s="12"/>
      <c r="G15" s="13"/>
      <c r="H15" s="12"/>
      <c r="I15" s="14"/>
      <c r="J15" s="12"/>
      <c r="K15" s="13"/>
      <c r="L15" s="13">
        <v>2191</v>
      </c>
      <c r="M15" s="13">
        <v>2191</v>
      </c>
      <c r="N15" s="13">
        <v>0</v>
      </c>
      <c r="O15" s="13">
        <v>17</v>
      </c>
      <c r="P15" s="13">
        <v>10</v>
      </c>
      <c r="Q15" s="13">
        <v>3</v>
      </c>
      <c r="R15" s="13">
        <v>1667</v>
      </c>
      <c r="S15" s="12">
        <v>135</v>
      </c>
      <c r="T15" s="13">
        <v>1448</v>
      </c>
      <c r="U15" s="13">
        <v>84</v>
      </c>
      <c r="V15" s="12"/>
      <c r="W15" s="12" t="s">
        <v>39</v>
      </c>
      <c r="X15" s="15">
        <v>44457</v>
      </c>
      <c r="Y15" s="16">
        <v>1901.2</v>
      </c>
      <c r="Z15" s="17">
        <v>432870</v>
      </c>
      <c r="AA15" s="18">
        <v>228</v>
      </c>
      <c r="AB15" s="19">
        <f t="shared" si="1"/>
        <v>0.92028898258353076</v>
      </c>
      <c r="AC15" s="19">
        <f t="shared" si="2"/>
        <v>0.86862627474505094</v>
      </c>
      <c r="AD15" s="19">
        <f t="shared" si="3"/>
        <v>5.1662707838479809E-2</v>
      </c>
      <c r="AE15" s="20">
        <f t="shared" si="4"/>
        <v>20.098412918428163</v>
      </c>
      <c r="AF15" s="20">
        <f t="shared" si="5"/>
        <v>1.3245350929814037</v>
      </c>
      <c r="AG15" s="21">
        <f t="shared" si="6"/>
        <v>385.10407281631899</v>
      </c>
      <c r="AH15" s="21">
        <f t="shared" si="7"/>
        <v>353.91688035668909</v>
      </c>
      <c r="AI15" s="22">
        <f t="shared" si="8"/>
        <v>389.03134890382796</v>
      </c>
      <c r="AJ15" s="22">
        <f t="shared" si="9"/>
        <v>356.92009148243119</v>
      </c>
      <c r="AK15" s="23">
        <f t="shared" si="10"/>
        <v>44.83125351630062</v>
      </c>
      <c r="AL15" s="24">
        <f t="shared" si="11"/>
        <v>13.358893881651115</v>
      </c>
      <c r="AM15" s="11">
        <f t="shared" si="12"/>
        <v>6.6366344550828876E-2</v>
      </c>
      <c r="AN15" s="25">
        <f t="shared" si="13"/>
        <v>0.1077388021009635</v>
      </c>
      <c r="AO15" s="26">
        <f t="shared" si="14"/>
        <v>1.3677344101987163</v>
      </c>
      <c r="AP15" s="27">
        <v>4.9051897563109925</v>
      </c>
      <c r="AQ15" s="11">
        <f t="shared" si="15"/>
        <v>6.2729241665097089</v>
      </c>
      <c r="AR15" s="21">
        <f t="shared" si="16"/>
        <v>31.187192459629912</v>
      </c>
      <c r="AS15" s="28"/>
      <c r="AT15" s="28"/>
    </row>
    <row r="16" spans="1:46" ht="16.8" x14ac:dyDescent="0.4">
      <c r="A16" s="10">
        <v>1113</v>
      </c>
      <c r="B16" s="10" t="s">
        <v>36</v>
      </c>
      <c r="C16" s="10" t="s">
        <v>70</v>
      </c>
      <c r="D16" s="10" t="s">
        <v>71</v>
      </c>
      <c r="E16" s="11">
        <f t="shared" si="0"/>
        <v>7.0547113268373343</v>
      </c>
      <c r="F16" s="12"/>
      <c r="G16" s="13"/>
      <c r="H16" s="12"/>
      <c r="I16" s="14"/>
      <c r="J16" s="12"/>
      <c r="K16" s="13"/>
      <c r="L16" s="13">
        <v>61</v>
      </c>
      <c r="M16" s="13">
        <v>61</v>
      </c>
      <c r="N16" s="13">
        <v>0</v>
      </c>
      <c r="O16" s="13">
        <v>3</v>
      </c>
      <c r="P16" s="13">
        <v>0</v>
      </c>
      <c r="Q16" s="13">
        <v>0</v>
      </c>
      <c r="R16" s="13">
        <v>638</v>
      </c>
      <c r="S16" s="12">
        <v>43</v>
      </c>
      <c r="T16" s="13">
        <v>568</v>
      </c>
      <c r="U16" s="13">
        <v>27</v>
      </c>
      <c r="V16" s="12"/>
      <c r="W16" s="12" t="s">
        <v>39</v>
      </c>
      <c r="X16" s="15">
        <v>44457</v>
      </c>
      <c r="Y16" s="16">
        <v>5719.58</v>
      </c>
      <c r="Z16" s="17">
        <v>95370</v>
      </c>
      <c r="AA16" s="18">
        <v>17</v>
      </c>
      <c r="AB16" s="19">
        <f t="shared" si="1"/>
        <v>0.93240381652883664</v>
      </c>
      <c r="AC16" s="19">
        <f t="shared" si="2"/>
        <v>0.89028213166144199</v>
      </c>
      <c r="AD16" s="19">
        <f t="shared" si="3"/>
        <v>4.2121684867394697E-2</v>
      </c>
      <c r="AE16" s="20">
        <f t="shared" si="4"/>
        <v>28.310789556464297</v>
      </c>
      <c r="AF16" s="20">
        <f t="shared" si="5"/>
        <v>0.10031347962382445</v>
      </c>
      <c r="AG16" s="21">
        <f t="shared" si="6"/>
        <v>668.97347174163781</v>
      </c>
      <c r="AH16" s="21">
        <f t="shared" si="7"/>
        <v>623.88591800356505</v>
      </c>
      <c r="AI16" s="22">
        <f t="shared" si="8"/>
        <v>672.11911502568944</v>
      </c>
      <c r="AJ16" s="22">
        <f t="shared" si="9"/>
        <v>623.88591800356505</v>
      </c>
      <c r="AK16" s="23">
        <f t="shared" si="10"/>
        <v>53.207884337252402</v>
      </c>
      <c r="AL16" s="24">
        <f t="shared" si="11"/>
        <v>17.661907003542471</v>
      </c>
      <c r="AM16" s="11">
        <f t="shared" si="12"/>
        <v>0.16380630772365101</v>
      </c>
      <c r="AN16" s="25">
        <f t="shared" si="13"/>
        <v>0.27242069952325848</v>
      </c>
      <c r="AO16" s="26">
        <f t="shared" si="14"/>
        <v>3.7126962333245825</v>
      </c>
      <c r="AP16" s="27">
        <v>3.3420150935127517</v>
      </c>
      <c r="AQ16" s="11">
        <f t="shared" si="15"/>
        <v>7.0547113268373343</v>
      </c>
      <c r="AR16" s="21">
        <f t="shared" si="16"/>
        <v>45.087553738072771</v>
      </c>
      <c r="AS16" s="28"/>
      <c r="AT16" s="28"/>
    </row>
    <row r="17" spans="1:46" ht="16.8" x14ac:dyDescent="0.4">
      <c r="A17" s="10">
        <v>1173</v>
      </c>
      <c r="B17" s="10" t="s">
        <v>36</v>
      </c>
      <c r="C17" s="10" t="s">
        <v>72</v>
      </c>
      <c r="D17" s="10" t="s">
        <v>73</v>
      </c>
      <c r="E17" s="11">
        <f t="shared" si="0"/>
        <v>10.73669357368342</v>
      </c>
      <c r="F17" s="12"/>
      <c r="G17" s="13"/>
      <c r="H17" s="12"/>
      <c r="I17" s="14"/>
      <c r="J17" s="12"/>
      <c r="K17" s="13"/>
      <c r="L17" s="13">
        <v>540</v>
      </c>
      <c r="M17" s="13">
        <v>540</v>
      </c>
      <c r="N17" s="13">
        <v>0</v>
      </c>
      <c r="O17" s="13">
        <v>1</v>
      </c>
      <c r="P17" s="13">
        <v>0</v>
      </c>
      <c r="Q17" s="13">
        <v>1</v>
      </c>
      <c r="R17" s="13">
        <v>1097</v>
      </c>
      <c r="S17" s="12">
        <v>35</v>
      </c>
      <c r="T17" s="13">
        <v>971</v>
      </c>
      <c r="U17" s="13">
        <v>91</v>
      </c>
      <c r="V17" s="12"/>
      <c r="W17" s="12" t="s">
        <v>39</v>
      </c>
      <c r="X17" s="15">
        <v>44457</v>
      </c>
      <c r="Y17" s="16">
        <v>262.41000000000003</v>
      </c>
      <c r="Z17" s="17">
        <v>182424</v>
      </c>
      <c r="AA17" s="18">
        <v>695</v>
      </c>
      <c r="AB17" s="19">
        <f t="shared" si="1"/>
        <v>0.9689300011789066</v>
      </c>
      <c r="AC17" s="19">
        <f t="shared" si="2"/>
        <v>0.88514129443938017</v>
      </c>
      <c r="AD17" s="19">
        <f t="shared" si="3"/>
        <v>8.3788706739526417E-2</v>
      </c>
      <c r="AE17" s="20">
        <f t="shared" si="4"/>
        <v>50.431960706924528</v>
      </c>
      <c r="AF17" s="20">
        <f t="shared" si="5"/>
        <v>0.49316317228805834</v>
      </c>
      <c r="AG17" s="21">
        <f t="shared" si="6"/>
        <v>601.3463140814805</v>
      </c>
      <c r="AH17" s="21">
        <f t="shared" si="7"/>
        <v>582.16024207341138</v>
      </c>
      <c r="AI17" s="22">
        <f t="shared" si="8"/>
        <v>601.89448756742536</v>
      </c>
      <c r="AJ17" s="22">
        <f t="shared" si="9"/>
        <v>582.70841555935624</v>
      </c>
      <c r="AK17" s="23">
        <f t="shared" si="10"/>
        <v>71.015463602601756</v>
      </c>
      <c r="AL17" s="24">
        <f t="shared" si="11"/>
        <v>17.069100965770815</v>
      </c>
      <c r="AM17" s="11">
        <f t="shared" si="12"/>
        <v>0.15937718907972978</v>
      </c>
      <c r="AN17" s="25">
        <f t="shared" si="13"/>
        <v>0.26289476841384468</v>
      </c>
      <c r="AO17" s="26">
        <f t="shared" si="14"/>
        <v>4.1575150490764798</v>
      </c>
      <c r="AP17" s="27">
        <v>6.5791785246069399</v>
      </c>
      <c r="AQ17" s="11">
        <f t="shared" si="15"/>
        <v>10.73669357368342</v>
      </c>
      <c r="AR17" s="21">
        <f t="shared" si="16"/>
        <v>19.186072008069115</v>
      </c>
      <c r="AS17" s="28"/>
      <c r="AT17" s="28"/>
    </row>
    <row r="18" spans="1:46" ht="16.8" x14ac:dyDescent="0.4">
      <c r="A18" s="10">
        <v>1174</v>
      </c>
      <c r="B18" s="10" t="s">
        <v>36</v>
      </c>
      <c r="C18" s="10" t="s">
        <v>74</v>
      </c>
      <c r="D18" s="10" t="s">
        <v>75</v>
      </c>
      <c r="E18" s="11">
        <f t="shared" si="0"/>
        <v>9.0437526547932006</v>
      </c>
      <c r="F18" s="12"/>
      <c r="G18" s="13"/>
      <c r="H18" s="12"/>
      <c r="I18" s="14"/>
      <c r="J18" s="12"/>
      <c r="K18" s="13"/>
      <c r="L18" s="13">
        <v>1684</v>
      </c>
      <c r="M18" s="13">
        <v>1684</v>
      </c>
      <c r="N18" s="13">
        <v>0</v>
      </c>
      <c r="O18" s="13">
        <v>5</v>
      </c>
      <c r="P18" s="13">
        <v>0</v>
      </c>
      <c r="Q18" s="13">
        <v>5</v>
      </c>
      <c r="R18" s="13">
        <v>1630</v>
      </c>
      <c r="S18" s="12">
        <v>90</v>
      </c>
      <c r="T18" s="13">
        <v>1463</v>
      </c>
      <c r="U18" s="13">
        <v>77</v>
      </c>
      <c r="V18" s="12"/>
      <c r="W18" s="12" t="s">
        <v>39</v>
      </c>
      <c r="X18" s="15">
        <v>44457</v>
      </c>
      <c r="Y18" s="16">
        <v>181.06</v>
      </c>
      <c r="Z18" s="17">
        <v>190624</v>
      </c>
      <c r="AA18" s="18">
        <v>1053</v>
      </c>
      <c r="AB18" s="19">
        <f t="shared" si="1"/>
        <v>0.94769891746871548</v>
      </c>
      <c r="AC18" s="19">
        <f t="shared" si="2"/>
        <v>0.89754601226993869</v>
      </c>
      <c r="AD18" s="19">
        <f t="shared" si="3"/>
        <v>5.0152905198776757E-2</v>
      </c>
      <c r="AE18" s="20">
        <f t="shared" si="4"/>
        <v>43.016619103575628</v>
      </c>
      <c r="AF18" s="20">
        <f t="shared" si="5"/>
        <v>1.0361963190184049</v>
      </c>
      <c r="AG18" s="21">
        <f t="shared" si="6"/>
        <v>855.08645291253981</v>
      </c>
      <c r="AH18" s="21">
        <f t="shared" si="7"/>
        <v>807.87309048178611</v>
      </c>
      <c r="AI18" s="22">
        <f t="shared" si="8"/>
        <v>857.70941749202632</v>
      </c>
      <c r="AJ18" s="22">
        <f t="shared" si="9"/>
        <v>810.4960550612725</v>
      </c>
      <c r="AK18" s="23">
        <f t="shared" si="10"/>
        <v>65.587055966536283</v>
      </c>
      <c r="AL18" s="24">
        <f t="shared" si="11"/>
        <v>20.130773147860872</v>
      </c>
      <c r="AM18" s="11">
        <f t="shared" si="12"/>
        <v>0.14553088054348606</v>
      </c>
      <c r="AN18" s="25">
        <f t="shared" si="13"/>
        <v>0.23751954470941269</v>
      </c>
      <c r="AO18" s="26">
        <f t="shared" si="14"/>
        <v>2.3232220564950286</v>
      </c>
      <c r="AP18" s="27">
        <v>6.720530598298172</v>
      </c>
      <c r="AQ18" s="11">
        <f t="shared" si="15"/>
        <v>9.0437526547932006</v>
      </c>
      <c r="AR18" s="21">
        <f t="shared" si="16"/>
        <v>47.21336243075374</v>
      </c>
      <c r="AS18" s="28"/>
      <c r="AT18" s="28"/>
    </row>
    <row r="19" spans="1:46" ht="16.8" x14ac:dyDescent="0.4">
      <c r="A19" s="10">
        <v>1115</v>
      </c>
      <c r="B19" s="10" t="s">
        <v>36</v>
      </c>
      <c r="C19" s="10" t="s">
        <v>76</v>
      </c>
      <c r="D19" s="10" t="s">
        <v>77</v>
      </c>
      <c r="E19" s="11">
        <f t="shared" si="0"/>
        <v>8.7541592985586174</v>
      </c>
      <c r="F19" s="12"/>
      <c r="G19" s="13"/>
      <c r="H19" s="12"/>
      <c r="I19" s="14"/>
      <c r="J19" s="12"/>
      <c r="K19" s="13"/>
      <c r="L19" s="13">
        <v>270</v>
      </c>
      <c r="M19" s="13">
        <v>270</v>
      </c>
      <c r="N19" s="13">
        <v>0</v>
      </c>
      <c r="O19" s="13">
        <v>335</v>
      </c>
      <c r="P19" s="13">
        <v>305</v>
      </c>
      <c r="Q19" s="13">
        <v>1</v>
      </c>
      <c r="R19" s="13">
        <v>524</v>
      </c>
      <c r="S19" s="12">
        <v>43</v>
      </c>
      <c r="T19" s="13">
        <v>423</v>
      </c>
      <c r="U19" s="13">
        <v>58</v>
      </c>
      <c r="V19" s="12"/>
      <c r="W19" s="12" t="s">
        <v>39</v>
      </c>
      <c r="X19" s="15">
        <v>44457</v>
      </c>
      <c r="Y19" s="16">
        <v>3363.72</v>
      </c>
      <c r="Z19" s="17">
        <v>167672</v>
      </c>
      <c r="AA19" s="18">
        <v>50</v>
      </c>
      <c r="AB19" s="19">
        <f t="shared" si="1"/>
        <v>0.87593642527703974</v>
      </c>
      <c r="AC19" s="19">
        <f t="shared" si="2"/>
        <v>0.8072519083969466</v>
      </c>
      <c r="AD19" s="19">
        <f t="shared" si="3"/>
        <v>6.8684516880093138E-2</v>
      </c>
      <c r="AE19" s="20">
        <f t="shared" si="4"/>
        <v>35.18774750703755</v>
      </c>
      <c r="AF19" s="20">
        <f t="shared" si="5"/>
        <v>1.1545801526717556</v>
      </c>
      <c r="AG19" s="21">
        <f t="shared" si="6"/>
        <v>312.51491006250296</v>
      </c>
      <c r="AH19" s="21">
        <f t="shared" si="7"/>
        <v>286.86960255737392</v>
      </c>
      <c r="AI19" s="22">
        <f t="shared" si="8"/>
        <v>512.30974760246193</v>
      </c>
      <c r="AJ19" s="22">
        <f t="shared" si="9"/>
        <v>469.36876759387377</v>
      </c>
      <c r="AK19" s="23">
        <f t="shared" si="10"/>
        <v>59.31926121171567</v>
      </c>
      <c r="AL19" s="24">
        <f t="shared" si="11"/>
        <v>15.319411992532117</v>
      </c>
      <c r="AM19" s="11">
        <f t="shared" si="12"/>
        <v>0.14065463100750875</v>
      </c>
      <c r="AN19" s="25">
        <f t="shared" si="13"/>
        <v>0.22905272639047092</v>
      </c>
      <c r="AO19" s="26">
        <f t="shared" si="14"/>
        <v>2.56938888616454</v>
      </c>
      <c r="AP19" s="27">
        <v>6.1847704123940774</v>
      </c>
      <c r="AQ19" s="11">
        <f t="shared" si="15"/>
        <v>8.7541592985586174</v>
      </c>
      <c r="AR19" s="21">
        <f t="shared" si="16"/>
        <v>25.645307505129061</v>
      </c>
      <c r="AS19" s="21"/>
      <c r="AT19" s="21"/>
    </row>
    <row r="20" spans="1:46" ht="16.8" x14ac:dyDescent="0.4">
      <c r="A20" s="10">
        <v>1109</v>
      </c>
      <c r="B20" s="10" t="s">
        <v>36</v>
      </c>
      <c r="C20" s="10" t="s">
        <v>78</v>
      </c>
      <c r="D20" s="10" t="s">
        <v>79</v>
      </c>
      <c r="E20" s="11">
        <f t="shared" si="0"/>
        <v>11.497669814931465</v>
      </c>
      <c r="F20" s="12"/>
      <c r="G20" s="13"/>
      <c r="H20" s="12"/>
      <c r="I20" s="14"/>
      <c r="J20" s="12"/>
      <c r="K20" s="13"/>
      <c r="L20" s="13">
        <v>717</v>
      </c>
      <c r="M20" s="13">
        <v>717</v>
      </c>
      <c r="N20" s="13">
        <v>0</v>
      </c>
      <c r="O20" s="13">
        <v>50</v>
      </c>
      <c r="P20" s="13">
        <v>47</v>
      </c>
      <c r="Q20" s="13">
        <v>3</v>
      </c>
      <c r="R20" s="13">
        <v>2441</v>
      </c>
      <c r="S20" s="12">
        <v>273</v>
      </c>
      <c r="T20" s="13">
        <v>1934</v>
      </c>
      <c r="U20" s="13">
        <v>234</v>
      </c>
      <c r="V20" s="12"/>
      <c r="W20" s="12" t="s">
        <v>39</v>
      </c>
      <c r="X20" s="15">
        <v>44457</v>
      </c>
      <c r="Y20" s="16">
        <v>3086.95</v>
      </c>
      <c r="Z20" s="17">
        <v>437740</v>
      </c>
      <c r="AA20" s="18">
        <v>142</v>
      </c>
      <c r="AB20" s="19">
        <f t="shared" si="1"/>
        <v>0.88744075147384327</v>
      </c>
      <c r="AC20" s="19">
        <f t="shared" si="2"/>
        <v>0.79229823842687419</v>
      </c>
      <c r="AD20" s="19">
        <f t="shared" si="3"/>
        <v>9.5142513046969093E-2</v>
      </c>
      <c r="AE20" s="20">
        <f t="shared" si="4"/>
        <v>54.141727966372741</v>
      </c>
      <c r="AF20" s="20">
        <f t="shared" si="5"/>
        <v>0.31421548545678002</v>
      </c>
      <c r="AG20" s="21">
        <f t="shared" si="6"/>
        <v>557.63695344268285</v>
      </c>
      <c r="AH20" s="21">
        <f t="shared" si="7"/>
        <v>495.27116553205099</v>
      </c>
      <c r="AI20" s="22">
        <f t="shared" si="8"/>
        <v>569.05925892082064</v>
      </c>
      <c r="AJ20" s="22">
        <f t="shared" si="9"/>
        <v>506.69347101018872</v>
      </c>
      <c r="AK20" s="23">
        <f t="shared" si="10"/>
        <v>73.581062758275479</v>
      </c>
      <c r="AL20" s="24">
        <f t="shared" si="11"/>
        <v>15.916869525917914</v>
      </c>
      <c r="AM20" s="11">
        <f t="shared" si="12"/>
        <v>0.10621293278368783</v>
      </c>
      <c r="AN20" s="25">
        <f t="shared" si="13"/>
        <v>0.17584415770024051</v>
      </c>
      <c r="AO20" s="26">
        <f t="shared" si="14"/>
        <v>2.8601645672597833</v>
      </c>
      <c r="AP20" s="27">
        <v>8.6375052476716814</v>
      </c>
      <c r="AQ20" s="11">
        <f t="shared" si="15"/>
        <v>11.497669814931465</v>
      </c>
      <c r="AR20" s="21">
        <f t="shared" si="16"/>
        <v>62.36578791063188</v>
      </c>
      <c r="AS20" s="31">
        <v>1</v>
      </c>
      <c r="AT20" s="21">
        <f t="shared" ref="AT20:AT50" si="17">500/AS20</f>
        <v>500</v>
      </c>
    </row>
    <row r="21" spans="1:46" ht="16.8" x14ac:dyDescent="0.4">
      <c r="A21" s="10">
        <v>1118</v>
      </c>
      <c r="B21" s="10" t="s">
        <v>36</v>
      </c>
      <c r="C21" s="10" t="s">
        <v>80</v>
      </c>
      <c r="D21" s="10" t="s">
        <v>81</v>
      </c>
      <c r="E21" s="11">
        <f t="shared" si="0"/>
        <v>6.0886777324528847</v>
      </c>
      <c r="F21" s="12"/>
      <c r="G21" s="13"/>
      <c r="H21" s="12"/>
      <c r="I21" s="14"/>
      <c r="J21" s="12"/>
      <c r="K21" s="13"/>
      <c r="L21" s="13">
        <v>659</v>
      </c>
      <c r="M21" s="13">
        <v>659</v>
      </c>
      <c r="N21" s="13">
        <v>0</v>
      </c>
      <c r="O21" s="13">
        <v>0</v>
      </c>
      <c r="P21" s="13">
        <v>0</v>
      </c>
      <c r="Q21" s="13">
        <v>0</v>
      </c>
      <c r="R21" s="13">
        <v>748</v>
      </c>
      <c r="S21" s="12">
        <v>26</v>
      </c>
      <c r="T21" s="13">
        <v>689</v>
      </c>
      <c r="U21" s="13">
        <v>33</v>
      </c>
      <c r="V21" s="12"/>
      <c r="W21" s="12" t="s">
        <v>39</v>
      </c>
      <c r="X21" s="15">
        <v>44457</v>
      </c>
      <c r="Y21" s="16">
        <v>1073.5999999999999</v>
      </c>
      <c r="Z21" s="17">
        <v>157588</v>
      </c>
      <c r="AA21" s="18">
        <v>147</v>
      </c>
      <c r="AB21" s="19">
        <f t="shared" si="1"/>
        <v>0.96524064171122992</v>
      </c>
      <c r="AC21" s="19">
        <f t="shared" si="2"/>
        <v>0.92112299465240643</v>
      </c>
      <c r="AD21" s="19">
        <f t="shared" si="3"/>
        <v>4.4117647058823532E-2</v>
      </c>
      <c r="AE21" s="20">
        <f t="shared" si="4"/>
        <v>20.940680762494608</v>
      </c>
      <c r="AF21" s="20">
        <f t="shared" si="5"/>
        <v>0.88101604278074863</v>
      </c>
      <c r="AG21" s="21">
        <f t="shared" si="6"/>
        <v>474.65543061654438</v>
      </c>
      <c r="AH21" s="21">
        <f t="shared" si="7"/>
        <v>458.15671244003357</v>
      </c>
      <c r="AI21" s="22">
        <f t="shared" si="8"/>
        <v>474.65543061654438</v>
      </c>
      <c r="AJ21" s="22">
        <f t="shared" si="9"/>
        <v>458.15671244003357</v>
      </c>
      <c r="AK21" s="23">
        <f t="shared" si="10"/>
        <v>45.760988584704556</v>
      </c>
      <c r="AL21" s="24">
        <f t="shared" si="11"/>
        <v>15.135334691377551</v>
      </c>
      <c r="AM21" s="11">
        <f t="shared" si="12"/>
        <v>0.11134615668614528</v>
      </c>
      <c r="AN21" s="25">
        <f t="shared" si="13"/>
        <v>0.18226523106258183</v>
      </c>
      <c r="AO21" s="26">
        <f t="shared" si="14"/>
        <v>0.82263928057237923</v>
      </c>
      <c r="AP21" s="27">
        <v>5.2660384518805055</v>
      </c>
      <c r="AQ21" s="11">
        <f t="shared" si="15"/>
        <v>6.0886777324528847</v>
      </c>
      <c r="AR21" s="21">
        <f t="shared" si="16"/>
        <v>16.498718176510902</v>
      </c>
      <c r="AS21" s="31">
        <f t="shared" ref="AS21:AS50" si="18">AS20*600^(1/30)</f>
        <v>1.2376705058903277</v>
      </c>
      <c r="AT21" s="21">
        <f t="shared" si="17"/>
        <v>403.98474199748438</v>
      </c>
    </row>
    <row r="22" spans="1:46" ht="16.8" x14ac:dyDescent="0.4">
      <c r="A22" s="10">
        <v>1172</v>
      </c>
      <c r="B22" s="10" t="s">
        <v>36</v>
      </c>
      <c r="C22" s="10" t="s">
        <v>82</v>
      </c>
      <c r="D22" s="10" t="s">
        <v>83</v>
      </c>
      <c r="E22" s="11">
        <f t="shared" si="0"/>
        <v>16.350614240728078</v>
      </c>
      <c r="F22" s="12"/>
      <c r="G22" s="13"/>
      <c r="H22" s="12"/>
      <c r="I22" s="14"/>
      <c r="J22" s="12"/>
      <c r="K22" s="13"/>
      <c r="L22" s="13">
        <v>111</v>
      </c>
      <c r="M22" s="13">
        <v>111</v>
      </c>
      <c r="N22" s="13">
        <v>0</v>
      </c>
      <c r="O22" s="13">
        <v>52</v>
      </c>
      <c r="P22" s="13">
        <v>48</v>
      </c>
      <c r="Q22" s="13">
        <v>4</v>
      </c>
      <c r="R22" s="13">
        <v>526</v>
      </c>
      <c r="S22" s="12">
        <v>94</v>
      </c>
      <c r="T22" s="13">
        <v>390</v>
      </c>
      <c r="U22" s="13">
        <v>42</v>
      </c>
      <c r="V22" s="12"/>
      <c r="W22" s="12" t="s">
        <v>39</v>
      </c>
      <c r="X22" s="15">
        <v>44457</v>
      </c>
      <c r="Y22" s="16">
        <v>153</v>
      </c>
      <c r="Z22" s="17">
        <v>40040</v>
      </c>
      <c r="AA22" s="18">
        <v>262</v>
      </c>
      <c r="AB22" s="19">
        <f t="shared" si="1"/>
        <v>0.82102964200665729</v>
      </c>
      <c r="AC22" s="19">
        <f t="shared" si="2"/>
        <v>0.7414448669201521</v>
      </c>
      <c r="AD22" s="19">
        <f t="shared" si="3"/>
        <v>7.9584775086505188E-2</v>
      </c>
      <c r="AE22" s="20">
        <f t="shared" si="4"/>
        <v>114.88511488511489</v>
      </c>
      <c r="AF22" s="20">
        <f t="shared" si="5"/>
        <v>0.30988593155893535</v>
      </c>
      <c r="AG22" s="21">
        <f t="shared" si="6"/>
        <v>1313.6863136863137</v>
      </c>
      <c r="AH22" s="21">
        <f t="shared" si="7"/>
        <v>1078.921078921079</v>
      </c>
      <c r="AI22" s="22">
        <f t="shared" si="8"/>
        <v>1443.5564435564436</v>
      </c>
      <c r="AJ22" s="22">
        <f t="shared" si="9"/>
        <v>1208.7912087912089</v>
      </c>
      <c r="AK22" s="23">
        <f t="shared" si="10"/>
        <v>107.18447410194953</v>
      </c>
      <c r="AL22" s="24">
        <f t="shared" si="11"/>
        <v>24.584458594722083</v>
      </c>
      <c r="AM22" s="11">
        <f t="shared" si="12"/>
        <v>0.51152308155751769</v>
      </c>
      <c r="AN22" s="25">
        <f t="shared" si="13"/>
        <v>0.84694430358707151</v>
      </c>
      <c r="AO22" s="26">
        <f t="shared" si="14"/>
        <v>3.6118280731957633</v>
      </c>
      <c r="AP22" s="27">
        <v>12.738786167532314</v>
      </c>
      <c r="AQ22" s="11">
        <f t="shared" si="15"/>
        <v>16.350614240728078</v>
      </c>
      <c r="AR22" s="21">
        <f t="shared" si="16"/>
        <v>234.76523476523479</v>
      </c>
      <c r="AS22" s="31">
        <f t="shared" si="18"/>
        <v>1.5318282811508197</v>
      </c>
      <c r="AT22" s="21">
        <f t="shared" si="17"/>
        <v>326.40734353354804</v>
      </c>
    </row>
    <row r="23" spans="1:46" ht="16.8" x14ac:dyDescent="0.4">
      <c r="A23" s="10">
        <v>1101</v>
      </c>
      <c r="B23" s="10" t="s">
        <v>36</v>
      </c>
      <c r="C23" s="10" t="s">
        <v>84</v>
      </c>
      <c r="D23" s="10" t="s">
        <v>85</v>
      </c>
      <c r="E23" s="11">
        <f t="shared" si="0"/>
        <v>5.796685103353405</v>
      </c>
      <c r="F23" s="12"/>
      <c r="G23" s="13"/>
      <c r="H23" s="12"/>
      <c r="I23" s="14"/>
      <c r="J23" s="12"/>
      <c r="K23" s="13"/>
      <c r="L23" s="13">
        <v>4</v>
      </c>
      <c r="M23" s="13">
        <v>4</v>
      </c>
      <c r="N23" s="13">
        <v>0</v>
      </c>
      <c r="O23" s="13">
        <v>54</v>
      </c>
      <c r="P23" s="13">
        <v>52</v>
      </c>
      <c r="Q23" s="13">
        <v>1</v>
      </c>
      <c r="R23" s="13">
        <v>376</v>
      </c>
      <c r="S23" s="12">
        <v>58</v>
      </c>
      <c r="T23" s="13">
        <v>302</v>
      </c>
      <c r="U23" s="13">
        <v>16</v>
      </c>
      <c r="V23" s="12"/>
      <c r="W23" s="12" t="s">
        <v>39</v>
      </c>
      <c r="X23" s="15">
        <v>44457</v>
      </c>
      <c r="Y23" s="16">
        <v>2051.48</v>
      </c>
      <c r="Z23" s="17">
        <v>89327</v>
      </c>
      <c r="AA23" s="18">
        <v>44</v>
      </c>
      <c r="AB23" s="19">
        <f t="shared" si="1"/>
        <v>0.84272637308263243</v>
      </c>
      <c r="AC23" s="19">
        <f t="shared" si="2"/>
        <v>0.80319148936170215</v>
      </c>
      <c r="AD23" s="19">
        <f t="shared" si="3"/>
        <v>3.9534883720930232E-2</v>
      </c>
      <c r="AE23" s="20">
        <f t="shared" si="4"/>
        <v>19.031199973132424</v>
      </c>
      <c r="AF23" s="20">
        <f t="shared" si="5"/>
        <v>0.15425531914893617</v>
      </c>
      <c r="AG23" s="21">
        <f t="shared" si="6"/>
        <v>420.92536411163479</v>
      </c>
      <c r="AH23" s="21">
        <f t="shared" si="7"/>
        <v>355.9953877327124</v>
      </c>
      <c r="AI23" s="22">
        <f t="shared" si="8"/>
        <v>481.37741108511426</v>
      </c>
      <c r="AJ23" s="22">
        <f t="shared" si="9"/>
        <v>415.32795235483115</v>
      </c>
      <c r="AK23" s="23">
        <f t="shared" si="10"/>
        <v>43.624763578880774</v>
      </c>
      <c r="AL23" s="24">
        <f t="shared" si="11"/>
        <v>14.410550863079994</v>
      </c>
      <c r="AM23" s="11">
        <f t="shared" si="12"/>
        <v>0.1389318444141808</v>
      </c>
      <c r="AN23" s="25">
        <f t="shared" si="13"/>
        <v>0.23078719903375577</v>
      </c>
      <c r="AO23" s="26">
        <f t="shared" si="14"/>
        <v>0.96829041509379454</v>
      </c>
      <c r="AP23" s="27">
        <v>4.8283946882596105</v>
      </c>
      <c r="AQ23" s="11">
        <f t="shared" si="15"/>
        <v>5.796685103353405</v>
      </c>
      <c r="AR23" s="21">
        <f t="shared" si="16"/>
        <v>64.92997637892239</v>
      </c>
      <c r="AS23" s="31">
        <f t="shared" si="18"/>
        <v>1.8958986836690461</v>
      </c>
      <c r="AT23" s="21">
        <f t="shared" si="17"/>
        <v>263.72717292696933</v>
      </c>
    </row>
    <row r="24" spans="1:46" ht="16.8" x14ac:dyDescent="0.4">
      <c r="A24" s="10">
        <v>1175</v>
      </c>
      <c r="B24" s="10" t="s">
        <v>36</v>
      </c>
      <c r="C24" s="10" t="s">
        <v>86</v>
      </c>
      <c r="D24" s="10" t="s">
        <v>87</v>
      </c>
      <c r="E24" s="11">
        <f t="shared" si="0"/>
        <v>6.2210069187672508</v>
      </c>
      <c r="F24" s="12"/>
      <c r="G24" s="13"/>
      <c r="H24" s="12"/>
      <c r="I24" s="14"/>
      <c r="J24" s="12"/>
      <c r="K24" s="13"/>
      <c r="L24" s="13">
        <v>16</v>
      </c>
      <c r="M24" s="13">
        <v>16</v>
      </c>
      <c r="N24" s="13">
        <v>0</v>
      </c>
      <c r="O24" s="13">
        <v>7</v>
      </c>
      <c r="P24" s="13">
        <v>7</v>
      </c>
      <c r="Q24" s="13">
        <v>0</v>
      </c>
      <c r="R24" s="13">
        <v>229</v>
      </c>
      <c r="S24" s="12">
        <v>16</v>
      </c>
      <c r="T24" s="13">
        <v>198</v>
      </c>
      <c r="U24" s="13">
        <v>15</v>
      </c>
      <c r="V24" s="12"/>
      <c r="W24" s="12" t="s">
        <v>39</v>
      </c>
      <c r="X24" s="15">
        <v>44457</v>
      </c>
      <c r="Y24" s="16">
        <v>1391</v>
      </c>
      <c r="Z24" s="17">
        <v>81187</v>
      </c>
      <c r="AA24" s="18">
        <v>58</v>
      </c>
      <c r="AB24" s="19">
        <f t="shared" si="1"/>
        <v>0.92818814299459707</v>
      </c>
      <c r="AC24" s="19">
        <f t="shared" si="2"/>
        <v>0.86462882096069871</v>
      </c>
      <c r="AD24" s="19">
        <f t="shared" si="3"/>
        <v>6.3559322033898302E-2</v>
      </c>
      <c r="AE24" s="20">
        <f t="shared" si="4"/>
        <v>18.475864362521094</v>
      </c>
      <c r="AF24" s="20">
        <f t="shared" si="5"/>
        <v>0.10043668122270742</v>
      </c>
      <c r="AG24" s="21">
        <f t="shared" si="6"/>
        <v>282.06486260115537</v>
      </c>
      <c r="AH24" s="21">
        <f t="shared" si="7"/>
        <v>262.35727394779951</v>
      </c>
      <c r="AI24" s="22">
        <f t="shared" si="8"/>
        <v>290.68693263699851</v>
      </c>
      <c r="AJ24" s="22">
        <f t="shared" si="9"/>
        <v>270.97934398364271</v>
      </c>
      <c r="AK24" s="23">
        <f t="shared" si="10"/>
        <v>42.983560069544133</v>
      </c>
      <c r="AL24" s="24">
        <f t="shared" si="11"/>
        <v>11.640003092431778</v>
      </c>
      <c r="AM24" s="11">
        <f t="shared" si="12"/>
        <v>0.14342366062553022</v>
      </c>
      <c r="AN24" s="25">
        <f t="shared" si="13"/>
        <v>0.23852238327610437</v>
      </c>
      <c r="AO24" s="26">
        <f t="shared" si="14"/>
        <v>1.8863706359630505</v>
      </c>
      <c r="AP24" s="27">
        <v>4.3346362828042002</v>
      </c>
      <c r="AQ24" s="11">
        <f t="shared" si="15"/>
        <v>6.2210069187672508</v>
      </c>
      <c r="AR24" s="21">
        <f t="shared" si="16"/>
        <v>19.707588653355831</v>
      </c>
      <c r="AS24" s="31">
        <f t="shared" si="18"/>
        <v>2.3464978829334746</v>
      </c>
      <c r="AT24" s="21">
        <f t="shared" si="17"/>
        <v>213.08350782525528</v>
      </c>
    </row>
    <row r="25" spans="1:46" ht="16.8" x14ac:dyDescent="0.4">
      <c r="A25" s="32">
        <v>5103</v>
      </c>
      <c r="B25" s="32" t="s">
        <v>88</v>
      </c>
      <c r="C25" s="32" t="s">
        <v>89</v>
      </c>
      <c r="D25" s="32"/>
      <c r="E25" s="11">
        <f t="shared" si="0"/>
        <v>13.231368397511353</v>
      </c>
      <c r="F25" s="33"/>
      <c r="G25" s="34"/>
      <c r="H25" s="33"/>
      <c r="I25" s="34"/>
      <c r="J25" s="33"/>
      <c r="K25" s="34"/>
      <c r="L25" s="34"/>
      <c r="M25" s="34"/>
      <c r="N25" s="34"/>
      <c r="O25" s="34"/>
      <c r="P25" s="34"/>
      <c r="Q25" s="34"/>
      <c r="R25" s="34">
        <v>19187</v>
      </c>
      <c r="S25" s="33">
        <v>1366</v>
      </c>
      <c r="T25" s="35">
        <v>17254</v>
      </c>
      <c r="U25" s="35">
        <v>567</v>
      </c>
      <c r="V25" s="33"/>
      <c r="W25" s="33" t="s">
        <v>39</v>
      </c>
      <c r="X25" s="36">
        <v>44457</v>
      </c>
      <c r="Y25" s="37">
        <v>418.62</v>
      </c>
      <c r="Z25" s="38">
        <v>468346</v>
      </c>
      <c r="AA25" s="39">
        <v>1119</v>
      </c>
      <c r="AB25" s="19">
        <f t="shared" si="1"/>
        <v>0.92880596237035484</v>
      </c>
      <c r="AC25" s="19">
        <f t="shared" si="2"/>
        <v>0.89925470370563398</v>
      </c>
      <c r="AD25" s="19">
        <f t="shared" si="3"/>
        <v>2.9551258664720904E-2</v>
      </c>
      <c r="AE25" s="20">
        <f t="shared" si="4"/>
        <v>121.06434132030591</v>
      </c>
      <c r="AF25" s="20">
        <f t="shared" si="5"/>
        <v>0</v>
      </c>
      <c r="AG25" s="21">
        <f t="shared" si="6"/>
        <v>4096.7575254192416</v>
      </c>
      <c r="AH25" s="21">
        <f t="shared" si="7"/>
        <v>3805.0928159950122</v>
      </c>
      <c r="AI25" s="22">
        <f t="shared" si="8"/>
        <v>4096.7575254192416</v>
      </c>
      <c r="AJ25" s="22">
        <f t="shared" si="9"/>
        <v>3805.0928159950122</v>
      </c>
      <c r="AK25" s="23">
        <f t="shared" si="10"/>
        <v>110.02924216784642</v>
      </c>
      <c r="AL25" s="24">
        <f t="shared" si="11"/>
        <v>43.618188958248901</v>
      </c>
      <c r="AM25" s="11">
        <f t="shared" si="12"/>
        <v>0.15252673322446214</v>
      </c>
      <c r="AN25" s="25">
        <f t="shared" si="13"/>
        <v>0.25421122204077023</v>
      </c>
      <c r="AO25" s="26">
        <f t="shared" si="14"/>
        <v>3.8190205647800131</v>
      </c>
      <c r="AP25" s="27">
        <v>9.4123478327313403</v>
      </c>
      <c r="AQ25" s="11">
        <f t="shared" si="15"/>
        <v>13.231368397511353</v>
      </c>
      <c r="AR25" s="21">
        <f t="shared" si="16"/>
        <v>291.6647094242291</v>
      </c>
      <c r="AS25" s="31">
        <f t="shared" si="18"/>
        <v>2.9041912218408563</v>
      </c>
      <c r="AT25" s="21">
        <f t="shared" si="17"/>
        <v>172.1649718654094</v>
      </c>
    </row>
    <row r="26" spans="1:46" ht="16.8" x14ac:dyDescent="0.4">
      <c r="A26" s="32">
        <v>5106</v>
      </c>
      <c r="B26" s="32" t="s">
        <v>88</v>
      </c>
      <c r="C26" s="32" t="s">
        <v>90</v>
      </c>
      <c r="D26" s="32"/>
      <c r="E26" s="11">
        <f t="shared" si="0"/>
        <v>11.687819627261513</v>
      </c>
      <c r="F26" s="33"/>
      <c r="G26" s="34"/>
      <c r="H26" s="33"/>
      <c r="I26" s="34"/>
      <c r="J26" s="33"/>
      <c r="K26" s="34"/>
      <c r="L26" s="34"/>
      <c r="M26" s="34"/>
      <c r="N26" s="34"/>
      <c r="O26" s="34"/>
      <c r="P26" s="34"/>
      <c r="Q26" s="34"/>
      <c r="R26" s="34">
        <v>4644</v>
      </c>
      <c r="S26" s="33">
        <v>372</v>
      </c>
      <c r="T26" s="35">
        <v>4071</v>
      </c>
      <c r="U26" s="35">
        <v>201</v>
      </c>
      <c r="V26" s="33"/>
      <c r="W26" s="33" t="s">
        <v>39</v>
      </c>
      <c r="X26" s="36">
        <v>44457</v>
      </c>
      <c r="Y26" s="37">
        <v>490.71</v>
      </c>
      <c r="Z26" s="38">
        <v>264945</v>
      </c>
      <c r="AA26" s="39">
        <v>540</v>
      </c>
      <c r="AB26" s="19">
        <f t="shared" si="1"/>
        <v>0.91989664082687339</v>
      </c>
      <c r="AC26" s="19">
        <f t="shared" si="2"/>
        <v>0.87661498708010333</v>
      </c>
      <c r="AD26" s="19">
        <f t="shared" si="3"/>
        <v>4.3281653746770024E-2</v>
      </c>
      <c r="AE26" s="20">
        <f t="shared" si="4"/>
        <v>75.864802128743705</v>
      </c>
      <c r="AF26" s="20">
        <f t="shared" si="5"/>
        <v>0</v>
      </c>
      <c r="AG26" s="21">
        <f t="shared" si="6"/>
        <v>1752.8166223178398</v>
      </c>
      <c r="AH26" s="21">
        <f t="shared" si="7"/>
        <v>1612.410122855687</v>
      </c>
      <c r="AI26" s="22">
        <f t="shared" si="8"/>
        <v>1752.8166223178398</v>
      </c>
      <c r="AJ26" s="22">
        <f t="shared" si="9"/>
        <v>1612.410122855687</v>
      </c>
      <c r="AK26" s="23">
        <f t="shared" si="10"/>
        <v>87.100403058047732</v>
      </c>
      <c r="AL26" s="24">
        <f t="shared" si="11"/>
        <v>28.393750393842719</v>
      </c>
      <c r="AM26" s="11">
        <f t="shared" si="12"/>
        <v>0.16053271673846825</v>
      </c>
      <c r="AN26" s="25">
        <f t="shared" si="13"/>
        <v>0.2675545278974471</v>
      </c>
      <c r="AO26" s="26">
        <f t="shared" si="14"/>
        <v>2.2544576117478385</v>
      </c>
      <c r="AP26" s="27">
        <v>9.4333620155136746</v>
      </c>
      <c r="AQ26" s="11">
        <f t="shared" si="15"/>
        <v>11.687819627261513</v>
      </c>
      <c r="AR26" s="21">
        <f t="shared" si="16"/>
        <v>140.40649946215251</v>
      </c>
      <c r="AS26" s="31">
        <f t="shared" si="18"/>
        <v>3.5944318187380215</v>
      </c>
      <c r="AT26" s="21">
        <f t="shared" si="17"/>
        <v>139.10404348010314</v>
      </c>
    </row>
    <row r="27" spans="1:46" ht="16.8" x14ac:dyDescent="0.4">
      <c r="A27" s="32">
        <v>5108</v>
      </c>
      <c r="B27" s="32" t="s">
        <v>88</v>
      </c>
      <c r="C27" s="32" t="s">
        <v>91</v>
      </c>
      <c r="D27" s="32"/>
      <c r="E27" s="11">
        <f t="shared" si="0"/>
        <v>10.935080688303232</v>
      </c>
      <c r="F27" s="33"/>
      <c r="G27" s="34"/>
      <c r="H27" s="33"/>
      <c r="I27" s="34"/>
      <c r="J27" s="33"/>
      <c r="K27" s="34"/>
      <c r="L27" s="34"/>
      <c r="M27" s="34"/>
      <c r="N27" s="34"/>
      <c r="O27" s="34"/>
      <c r="P27" s="34"/>
      <c r="Q27" s="34"/>
      <c r="R27" s="34">
        <v>10309</v>
      </c>
      <c r="S27" s="33">
        <v>116</v>
      </c>
      <c r="T27" s="35">
        <v>9674</v>
      </c>
      <c r="U27" s="35">
        <v>519</v>
      </c>
      <c r="V27" s="33"/>
      <c r="W27" s="33" t="s">
        <v>39</v>
      </c>
      <c r="X27" s="36">
        <v>44457</v>
      </c>
      <c r="Y27" s="37">
        <v>1364.73</v>
      </c>
      <c r="Z27" s="38">
        <v>814356</v>
      </c>
      <c r="AA27" s="39">
        <v>597</v>
      </c>
      <c r="AB27" s="19">
        <f t="shared" si="1"/>
        <v>0.98874769618779701</v>
      </c>
      <c r="AC27" s="19">
        <f t="shared" si="2"/>
        <v>0.93840333689009603</v>
      </c>
      <c r="AD27" s="19">
        <f t="shared" si="3"/>
        <v>5.0344359297701036E-2</v>
      </c>
      <c r="AE27" s="20">
        <f t="shared" si="4"/>
        <v>63.731341084243262</v>
      </c>
      <c r="AF27" s="20">
        <f t="shared" si="5"/>
        <v>0</v>
      </c>
      <c r="AG27" s="21">
        <f t="shared" si="6"/>
        <v>1265.9082759874059</v>
      </c>
      <c r="AH27" s="21">
        <f t="shared" si="7"/>
        <v>1251.6638914676137</v>
      </c>
      <c r="AI27" s="22">
        <f t="shared" si="8"/>
        <v>1265.9082759874059</v>
      </c>
      <c r="AJ27" s="22">
        <f t="shared" si="9"/>
        <v>1251.6638914676137</v>
      </c>
      <c r="AK27" s="23">
        <f t="shared" si="10"/>
        <v>79.831911591946266</v>
      </c>
      <c r="AL27" s="24">
        <f t="shared" si="11"/>
        <v>25.016633381288674</v>
      </c>
      <c r="AM27" s="11">
        <f t="shared" si="12"/>
        <v>8.3924861484863014E-2</v>
      </c>
      <c r="AN27" s="25">
        <f t="shared" si="13"/>
        <v>0.13987476914143837</v>
      </c>
      <c r="AO27" s="26">
        <f t="shared" si="14"/>
        <v>3.169458590591181</v>
      </c>
      <c r="AP27" s="27">
        <v>7.7656220977120514</v>
      </c>
      <c r="AQ27" s="11">
        <f t="shared" si="15"/>
        <v>10.935080688303232</v>
      </c>
      <c r="AR27" s="21">
        <f t="shared" si="16"/>
        <v>14.244384519792328</v>
      </c>
      <c r="AS27" s="31">
        <f t="shared" si="18"/>
        <v>4.4487222474857777</v>
      </c>
      <c r="AT27" s="21">
        <f t="shared" si="17"/>
        <v>112.39182223223264</v>
      </c>
    </row>
    <row r="28" spans="1:46" ht="16.8" x14ac:dyDescent="0.4">
      <c r="A28" s="32">
        <v>5171</v>
      </c>
      <c r="B28" s="32" t="s">
        <v>88</v>
      </c>
      <c r="C28" s="32" t="s">
        <v>92</v>
      </c>
      <c r="D28" s="32"/>
      <c r="E28" s="11">
        <f t="shared" si="0"/>
        <v>12.926937416589704</v>
      </c>
      <c r="F28" s="33"/>
      <c r="G28" s="34"/>
      <c r="H28" s="33"/>
      <c r="I28" s="34"/>
      <c r="J28" s="33"/>
      <c r="K28" s="34"/>
      <c r="L28" s="34"/>
      <c r="M28" s="34"/>
      <c r="N28" s="34"/>
      <c r="O28" s="34"/>
      <c r="P28" s="34"/>
      <c r="Q28" s="34"/>
      <c r="R28" s="34">
        <v>34882</v>
      </c>
      <c r="S28" s="33">
        <v>802</v>
      </c>
      <c r="T28" s="35">
        <v>33213</v>
      </c>
      <c r="U28" s="35">
        <v>867</v>
      </c>
      <c r="V28" s="33"/>
      <c r="W28" s="33" t="s">
        <v>39</v>
      </c>
      <c r="X28" s="36">
        <v>44457</v>
      </c>
      <c r="Y28" s="37">
        <v>127.78</v>
      </c>
      <c r="Z28" s="38">
        <v>638548</v>
      </c>
      <c r="AA28" s="39">
        <v>4997</v>
      </c>
      <c r="AB28" s="19">
        <f t="shared" si="1"/>
        <v>0.97700819907115422</v>
      </c>
      <c r="AC28" s="19">
        <f t="shared" si="2"/>
        <v>0.95215297287999545</v>
      </c>
      <c r="AD28" s="19">
        <f t="shared" si="3"/>
        <v>2.4855226191158764E-2</v>
      </c>
      <c r="AE28" s="20">
        <f t="shared" si="4"/>
        <v>135.77679360048108</v>
      </c>
      <c r="AF28" s="20">
        <f t="shared" si="5"/>
        <v>0</v>
      </c>
      <c r="AG28" s="21">
        <f t="shared" si="6"/>
        <v>5462.7060142698747</v>
      </c>
      <c r="AH28" s="21">
        <f t="shared" si="7"/>
        <v>5337.108565056973</v>
      </c>
      <c r="AI28" s="22">
        <f t="shared" si="8"/>
        <v>5462.7060142698747</v>
      </c>
      <c r="AJ28" s="22">
        <f t="shared" si="9"/>
        <v>5337.108565056973</v>
      </c>
      <c r="AK28" s="23">
        <f t="shared" si="10"/>
        <v>116.5232996445265</v>
      </c>
      <c r="AL28" s="24">
        <f t="shared" si="11"/>
        <v>51.658051478239926</v>
      </c>
      <c r="AM28" s="11">
        <f t="shared" si="12"/>
        <v>0.13833665000283885</v>
      </c>
      <c r="AN28" s="25">
        <f t="shared" si="13"/>
        <v>0.23056108333806474</v>
      </c>
      <c r="AO28" s="26">
        <f t="shared" si="14"/>
        <v>3.5413907955766817</v>
      </c>
      <c r="AP28" s="27">
        <v>9.3855466210130221</v>
      </c>
      <c r="AQ28" s="11">
        <f t="shared" si="15"/>
        <v>12.926937416589704</v>
      </c>
      <c r="AR28" s="21">
        <f t="shared" si="16"/>
        <v>125.59744921290176</v>
      </c>
      <c r="AS28" s="31">
        <f t="shared" si="18"/>
        <v>5.5060523146112779</v>
      </c>
      <c r="AT28" s="21">
        <f t="shared" si="17"/>
        <v>90.809162614231269</v>
      </c>
    </row>
    <row r="29" spans="1:46" ht="16.8" x14ac:dyDescent="0.4">
      <c r="A29" s="32">
        <v>5104</v>
      </c>
      <c r="B29" s="32" t="s">
        <v>88</v>
      </c>
      <c r="C29" s="32" t="s">
        <v>93</v>
      </c>
      <c r="D29" s="32"/>
      <c r="E29" s="11">
        <f t="shared" si="0"/>
        <v>8.0799774499329668</v>
      </c>
      <c r="F29" s="33"/>
      <c r="G29" s="34"/>
      <c r="H29" s="33"/>
      <c r="I29" s="34"/>
      <c r="J29" s="33"/>
      <c r="K29" s="34"/>
      <c r="L29" s="34"/>
      <c r="M29" s="34"/>
      <c r="N29" s="34"/>
      <c r="O29" s="34"/>
      <c r="P29" s="34"/>
      <c r="Q29" s="34"/>
      <c r="R29" s="34">
        <v>10612</v>
      </c>
      <c r="S29" s="33">
        <v>736</v>
      </c>
      <c r="T29" s="35">
        <v>9619</v>
      </c>
      <c r="U29" s="35">
        <v>257</v>
      </c>
      <c r="V29" s="33"/>
      <c r="W29" s="33" t="s">
        <v>39</v>
      </c>
      <c r="X29" s="36">
        <v>44457</v>
      </c>
      <c r="Y29" s="37">
        <v>368</v>
      </c>
      <c r="Z29" s="38">
        <v>492757</v>
      </c>
      <c r="AA29" s="39">
        <v>1339</v>
      </c>
      <c r="AB29" s="19">
        <f t="shared" si="1"/>
        <v>0.93064455333584628</v>
      </c>
      <c r="AC29" s="19">
        <f t="shared" si="2"/>
        <v>0.90642668676969473</v>
      </c>
      <c r="AD29" s="19">
        <f t="shared" si="3"/>
        <v>2.4217866566151526E-2</v>
      </c>
      <c r="AE29" s="20">
        <f t="shared" si="4"/>
        <v>52.155524934196777</v>
      </c>
      <c r="AF29" s="20">
        <f t="shared" si="5"/>
        <v>0</v>
      </c>
      <c r="AG29" s="21">
        <f t="shared" si="6"/>
        <v>2153.5970062322808</v>
      </c>
      <c r="AH29" s="21">
        <f t="shared" si="7"/>
        <v>2004.2333239304564</v>
      </c>
      <c r="AI29" s="22">
        <f t="shared" si="8"/>
        <v>2153.5970062322808</v>
      </c>
      <c r="AJ29" s="22">
        <f t="shared" si="9"/>
        <v>2004.2333239304564</v>
      </c>
      <c r="AK29" s="23">
        <f t="shared" si="10"/>
        <v>72.218782137472232</v>
      </c>
      <c r="AL29" s="24">
        <f t="shared" si="11"/>
        <v>31.656226274861446</v>
      </c>
      <c r="AM29" s="11">
        <f t="shared" si="12"/>
        <v>9.7601167767569386E-2</v>
      </c>
      <c r="AN29" s="25">
        <f t="shared" si="13"/>
        <v>0.162668612945949</v>
      </c>
      <c r="AO29" s="26">
        <f t="shared" si="14"/>
        <v>2.202441689628273</v>
      </c>
      <c r="AP29" s="27">
        <v>5.8775357603046938</v>
      </c>
      <c r="AQ29" s="11">
        <f t="shared" si="15"/>
        <v>8.0799774499329668</v>
      </c>
      <c r="AR29" s="21">
        <f t="shared" si="16"/>
        <v>149.36368230182424</v>
      </c>
      <c r="AS29" s="31">
        <f t="shared" si="18"/>
        <v>6.8146785536835504</v>
      </c>
      <c r="AT29" s="21">
        <f t="shared" si="17"/>
        <v>73.371032259435637</v>
      </c>
    </row>
    <row r="30" spans="1:46" ht="16.8" x14ac:dyDescent="0.4">
      <c r="A30" s="32">
        <v>5101</v>
      </c>
      <c r="B30" s="32" t="s">
        <v>88</v>
      </c>
      <c r="C30" s="32" t="s">
        <v>94</v>
      </c>
      <c r="D30" s="32"/>
      <c r="E30" s="11">
        <f t="shared" si="0"/>
        <v>9.7980609130287917</v>
      </c>
      <c r="F30" s="33"/>
      <c r="G30" s="34"/>
      <c r="H30" s="33"/>
      <c r="I30" s="34"/>
      <c r="J30" s="33"/>
      <c r="K30" s="34"/>
      <c r="L30" s="34"/>
      <c r="M30" s="34"/>
      <c r="N30" s="34"/>
      <c r="O30" s="34"/>
      <c r="P30" s="34"/>
      <c r="Q30" s="34"/>
      <c r="R30" s="34">
        <v>5922</v>
      </c>
      <c r="S30" s="33">
        <v>164</v>
      </c>
      <c r="T30" s="35">
        <v>5556</v>
      </c>
      <c r="U30" s="35">
        <v>202</v>
      </c>
      <c r="V30" s="33"/>
      <c r="W30" s="33" t="s">
        <v>39</v>
      </c>
      <c r="X30" s="36">
        <v>44457</v>
      </c>
      <c r="Y30" s="37">
        <v>841.8</v>
      </c>
      <c r="Z30" s="38">
        <v>323211</v>
      </c>
      <c r="AA30" s="39">
        <v>384</v>
      </c>
      <c r="AB30" s="19">
        <f t="shared" si="1"/>
        <v>0.97230665315771703</v>
      </c>
      <c r="AC30" s="19">
        <f t="shared" si="2"/>
        <v>0.93819655521783185</v>
      </c>
      <c r="AD30" s="19">
        <f t="shared" si="3"/>
        <v>3.4110097939885176E-2</v>
      </c>
      <c r="AE30" s="20">
        <f t="shared" si="4"/>
        <v>62.497872906553312</v>
      </c>
      <c r="AF30" s="20">
        <f t="shared" si="5"/>
        <v>0</v>
      </c>
      <c r="AG30" s="21">
        <f t="shared" si="6"/>
        <v>1832.2396205574687</v>
      </c>
      <c r="AH30" s="21">
        <f t="shared" si="7"/>
        <v>1781.4987732471977</v>
      </c>
      <c r="AI30" s="22">
        <f t="shared" si="8"/>
        <v>1832.2396205574687</v>
      </c>
      <c r="AJ30" s="22">
        <f t="shared" si="9"/>
        <v>1781.4987732471977</v>
      </c>
      <c r="AK30" s="23">
        <f t="shared" si="10"/>
        <v>79.055596200745526</v>
      </c>
      <c r="AL30" s="24">
        <f t="shared" si="11"/>
        <v>29.845424885961982</v>
      </c>
      <c r="AM30" s="11">
        <f t="shared" si="12"/>
        <v>0.13192004978375022</v>
      </c>
      <c r="AN30" s="25">
        <f t="shared" si="13"/>
        <v>0.21986674963958369</v>
      </c>
      <c r="AO30" s="26">
        <f t="shared" si="14"/>
        <v>2.3632565523893057</v>
      </c>
      <c r="AP30" s="27">
        <v>7.434804360639486</v>
      </c>
      <c r="AQ30" s="11">
        <f t="shared" si="15"/>
        <v>9.7980609130287917</v>
      </c>
      <c r="AR30" s="21">
        <f t="shared" si="16"/>
        <v>50.740847310271</v>
      </c>
      <c r="AS30" s="31">
        <f t="shared" si="18"/>
        <v>8.4343266530174859</v>
      </c>
      <c r="AT30" s="21">
        <f t="shared" si="17"/>
        <v>59.281555074834429</v>
      </c>
    </row>
    <row r="31" spans="1:46" ht="16.8" x14ac:dyDescent="0.4">
      <c r="A31" s="32">
        <v>5107</v>
      </c>
      <c r="B31" s="32" t="s">
        <v>88</v>
      </c>
      <c r="C31" s="32" t="s">
        <v>95</v>
      </c>
      <c r="D31" s="32"/>
      <c r="E31" s="11">
        <f t="shared" si="0"/>
        <v>10.820883019579002</v>
      </c>
      <c r="F31" s="33"/>
      <c r="G31" s="34"/>
      <c r="H31" s="33"/>
      <c r="I31" s="34"/>
      <c r="J31" s="33"/>
      <c r="K31" s="34"/>
      <c r="L31" s="34"/>
      <c r="M31" s="34"/>
      <c r="N31" s="34"/>
      <c r="O31" s="34"/>
      <c r="P31" s="34"/>
      <c r="Q31" s="34"/>
      <c r="R31" s="34">
        <v>3856</v>
      </c>
      <c r="S31" s="33">
        <v>360</v>
      </c>
      <c r="T31" s="35">
        <v>3212</v>
      </c>
      <c r="U31" s="35">
        <v>284</v>
      </c>
      <c r="V31" s="33"/>
      <c r="W31" s="33" t="s">
        <v>39</v>
      </c>
      <c r="X31" s="36">
        <v>44457</v>
      </c>
      <c r="Y31" s="37">
        <v>839.54</v>
      </c>
      <c r="Z31" s="38">
        <v>545389</v>
      </c>
      <c r="AA31" s="39">
        <v>650</v>
      </c>
      <c r="AB31" s="19">
        <f t="shared" si="1"/>
        <v>0.90663900414937759</v>
      </c>
      <c r="AC31" s="19">
        <f t="shared" si="2"/>
        <v>0.83298755186721996</v>
      </c>
      <c r="AD31" s="19">
        <f t="shared" si="3"/>
        <v>7.3651452282157678E-2</v>
      </c>
      <c r="AE31" s="20">
        <f t="shared" si="4"/>
        <v>52.072924096378912</v>
      </c>
      <c r="AF31" s="20">
        <f t="shared" si="5"/>
        <v>0</v>
      </c>
      <c r="AG31" s="21">
        <f t="shared" si="6"/>
        <v>707.01829336491937</v>
      </c>
      <c r="AH31" s="21">
        <f t="shared" si="7"/>
        <v>641.01036141176291</v>
      </c>
      <c r="AI31" s="22">
        <f t="shared" si="8"/>
        <v>707.01829336491937</v>
      </c>
      <c r="AJ31" s="22">
        <f t="shared" si="9"/>
        <v>641.01036141176291</v>
      </c>
      <c r="AK31" s="23">
        <f t="shared" si="10"/>
        <v>72.16157155742863</v>
      </c>
      <c r="AL31" s="24">
        <f t="shared" si="11"/>
        <v>17.902658481518365</v>
      </c>
      <c r="AM31" s="11">
        <f t="shared" si="12"/>
        <v>9.2698786809154832E-2</v>
      </c>
      <c r="AN31" s="25">
        <f t="shared" si="13"/>
        <v>0.15449797801525808</v>
      </c>
      <c r="AO31" s="26">
        <f t="shared" si="14"/>
        <v>3.4356290296038594</v>
      </c>
      <c r="AP31" s="27">
        <v>7.3852539899751424</v>
      </c>
      <c r="AQ31" s="11">
        <f t="shared" si="15"/>
        <v>10.820883019579002</v>
      </c>
      <c r="AR31" s="21">
        <f t="shared" si="16"/>
        <v>66.007931953156373</v>
      </c>
      <c r="AS31" s="31">
        <f t="shared" si="18"/>
        <v>10.438917335484426</v>
      </c>
      <c r="AT31" s="21">
        <f t="shared" si="17"/>
        <v>47.897687464233293</v>
      </c>
    </row>
    <row r="32" spans="1:46" ht="16.8" x14ac:dyDescent="0.4">
      <c r="A32" s="32">
        <v>5105</v>
      </c>
      <c r="B32" s="32" t="s">
        <v>88</v>
      </c>
      <c r="C32" s="32" t="s">
        <v>96</v>
      </c>
      <c r="D32" s="32"/>
      <c r="E32" s="11">
        <f t="shared" si="0"/>
        <v>11.519905283985757</v>
      </c>
      <c r="F32" s="33"/>
      <c r="G32" s="34"/>
      <c r="H32" s="33"/>
      <c r="I32" s="34"/>
      <c r="J32" s="33"/>
      <c r="K32" s="34"/>
      <c r="L32" s="34"/>
      <c r="M32" s="34"/>
      <c r="N32" s="34"/>
      <c r="O32" s="34"/>
      <c r="P32" s="34"/>
      <c r="Q32" s="34"/>
      <c r="R32" s="34">
        <v>3934</v>
      </c>
      <c r="S32" s="33">
        <v>101</v>
      </c>
      <c r="T32" s="35">
        <v>3667</v>
      </c>
      <c r="U32" s="35">
        <v>166</v>
      </c>
      <c r="V32" s="33"/>
      <c r="W32" s="33" t="s">
        <v>39</v>
      </c>
      <c r="X32" s="36">
        <v>44457</v>
      </c>
      <c r="Y32" s="37">
        <v>315</v>
      </c>
      <c r="Z32" s="38">
        <v>215852</v>
      </c>
      <c r="AA32" s="39">
        <v>685</v>
      </c>
      <c r="AB32" s="19">
        <f t="shared" si="1"/>
        <v>0.97432638535841387</v>
      </c>
      <c r="AC32" s="19">
        <f t="shared" si="2"/>
        <v>0.93213014743263856</v>
      </c>
      <c r="AD32" s="19">
        <f t="shared" si="3"/>
        <v>4.2196237925775294E-2</v>
      </c>
      <c r="AE32" s="20">
        <f t="shared" si="4"/>
        <v>76.904545707243855</v>
      </c>
      <c r="AF32" s="20">
        <f t="shared" si="5"/>
        <v>0</v>
      </c>
      <c r="AG32" s="21">
        <f t="shared" si="6"/>
        <v>1822.545077182514</v>
      </c>
      <c r="AH32" s="21">
        <f t="shared" si="7"/>
        <v>1775.7537572040103</v>
      </c>
      <c r="AI32" s="22">
        <f t="shared" si="8"/>
        <v>1822.545077182514</v>
      </c>
      <c r="AJ32" s="22">
        <f t="shared" si="9"/>
        <v>1775.7537572040103</v>
      </c>
      <c r="AK32" s="23">
        <f t="shared" si="10"/>
        <v>87.695236875923797</v>
      </c>
      <c r="AL32" s="24">
        <f t="shared" si="11"/>
        <v>29.797262938095592</v>
      </c>
      <c r="AM32" s="11">
        <f t="shared" si="12"/>
        <v>0.17906851073965205</v>
      </c>
      <c r="AN32" s="25">
        <f t="shared" si="13"/>
        <v>0.29844751789942009</v>
      </c>
      <c r="AO32" s="26">
        <f t="shared" si="14"/>
        <v>2.9960452396397592</v>
      </c>
      <c r="AP32" s="27">
        <v>8.523860044345998</v>
      </c>
      <c r="AQ32" s="11">
        <f t="shared" si="15"/>
        <v>11.519905283985757</v>
      </c>
      <c r="AR32" s="21">
        <f t="shared" si="16"/>
        <v>46.791319978503786</v>
      </c>
      <c r="AS32" s="31">
        <f t="shared" si="18"/>
        <v>12.919940099556321</v>
      </c>
      <c r="AT32" s="21">
        <f t="shared" si="17"/>
        <v>38.699869825028856</v>
      </c>
    </row>
    <row r="33" spans="1:46" ht="16.8" x14ac:dyDescent="0.4">
      <c r="A33" s="32">
        <v>5102</v>
      </c>
      <c r="B33" s="32" t="s">
        <v>88</v>
      </c>
      <c r="C33" s="32" t="s">
        <v>97</v>
      </c>
      <c r="D33" s="32"/>
      <c r="E33" s="11">
        <f t="shared" si="0"/>
        <v>14.477418260209859</v>
      </c>
      <c r="F33" s="33"/>
      <c r="G33" s="34"/>
      <c r="H33" s="33"/>
      <c r="I33" s="34"/>
      <c r="J33" s="33"/>
      <c r="K33" s="34"/>
      <c r="L33" s="34"/>
      <c r="M33" s="34"/>
      <c r="N33" s="34"/>
      <c r="O33" s="34"/>
      <c r="P33" s="34"/>
      <c r="Q33" s="34"/>
      <c r="R33" s="34">
        <v>11234</v>
      </c>
      <c r="S33" s="33">
        <v>229</v>
      </c>
      <c r="T33" s="35">
        <v>10471</v>
      </c>
      <c r="U33" s="35">
        <v>534</v>
      </c>
      <c r="V33" s="33"/>
      <c r="W33" s="33" t="s">
        <v>39</v>
      </c>
      <c r="X33" s="36">
        <v>44457</v>
      </c>
      <c r="Y33" s="37">
        <v>1013.88</v>
      </c>
      <c r="Z33" s="38">
        <v>466647</v>
      </c>
      <c r="AA33" s="39">
        <v>460</v>
      </c>
      <c r="AB33" s="19">
        <f t="shared" si="1"/>
        <v>0.97961545308883746</v>
      </c>
      <c r="AC33" s="19">
        <f t="shared" si="2"/>
        <v>0.93208118212568991</v>
      </c>
      <c r="AD33" s="19">
        <f t="shared" si="3"/>
        <v>4.7534270963147586E-2</v>
      </c>
      <c r="AE33" s="20">
        <f t="shared" si="4"/>
        <v>114.43339397874625</v>
      </c>
      <c r="AF33" s="20">
        <f t="shared" si="5"/>
        <v>0</v>
      </c>
      <c r="AG33" s="21">
        <f t="shared" si="6"/>
        <v>2407.3871684592423</v>
      </c>
      <c r="AH33" s="21">
        <f t="shared" si="7"/>
        <v>2358.313671790454</v>
      </c>
      <c r="AI33" s="22">
        <f t="shared" si="8"/>
        <v>2407.3871684592423</v>
      </c>
      <c r="AJ33" s="22">
        <f t="shared" si="9"/>
        <v>2358.313671790454</v>
      </c>
      <c r="AK33" s="23">
        <f t="shared" si="10"/>
        <v>106.97354531787111</v>
      </c>
      <c r="AL33" s="24">
        <f t="shared" si="11"/>
        <v>34.33885315346491</v>
      </c>
      <c r="AM33" s="11">
        <f t="shared" si="12"/>
        <v>0.14856051801414785</v>
      </c>
      <c r="AN33" s="25">
        <f t="shared" si="13"/>
        <v>0.24760086335691311</v>
      </c>
      <c r="AO33" s="26">
        <f t="shared" si="14"/>
        <v>3.8602111574993927</v>
      </c>
      <c r="AP33" s="27">
        <v>10.617207102710466</v>
      </c>
      <c r="AQ33" s="11">
        <f t="shared" si="15"/>
        <v>14.477418260209859</v>
      </c>
      <c r="AR33" s="21">
        <f t="shared" si="16"/>
        <v>49.073496668788181</v>
      </c>
      <c r="AS33" s="31">
        <f t="shared" si="18"/>
        <v>15.990628799090603</v>
      </c>
      <c r="AT33" s="21">
        <f t="shared" si="17"/>
        <v>31.268313853201029</v>
      </c>
    </row>
    <row r="34" spans="1:46" ht="16.8" x14ac:dyDescent="0.4">
      <c r="A34" s="40">
        <v>3672</v>
      </c>
      <c r="B34" s="40" t="s">
        <v>98</v>
      </c>
      <c r="C34" s="40" t="s">
        <v>99</v>
      </c>
      <c r="D34" s="41" t="s">
        <v>100</v>
      </c>
      <c r="E34" s="11">
        <f t="shared" si="0"/>
        <v>11.788237732434318</v>
      </c>
      <c r="F34" s="42"/>
      <c r="G34" s="43"/>
      <c r="H34" s="42"/>
      <c r="I34" s="43"/>
      <c r="J34" s="42"/>
      <c r="K34" s="42"/>
      <c r="L34" s="42">
        <v>5977</v>
      </c>
      <c r="M34" s="42">
        <v>4749</v>
      </c>
      <c r="N34" s="42">
        <v>0</v>
      </c>
      <c r="O34" s="42">
        <v>1</v>
      </c>
      <c r="P34" s="42">
        <v>0</v>
      </c>
      <c r="Q34" s="42">
        <v>1</v>
      </c>
      <c r="R34" s="43">
        <v>11825</v>
      </c>
      <c r="S34" s="42">
        <v>221</v>
      </c>
      <c r="T34" s="42">
        <v>11224</v>
      </c>
      <c r="U34" s="42">
        <v>380</v>
      </c>
      <c r="V34" s="42"/>
      <c r="W34" s="42" t="s">
        <v>39</v>
      </c>
      <c r="X34" s="44">
        <v>44457</v>
      </c>
      <c r="Y34" s="45">
        <v>175.5</v>
      </c>
      <c r="Z34" s="46">
        <v>404426</v>
      </c>
      <c r="AA34" s="47">
        <v>2304</v>
      </c>
      <c r="AB34" s="19">
        <f t="shared" si="1"/>
        <v>0.98139262434260843</v>
      </c>
      <c r="AC34" s="19">
        <f t="shared" si="2"/>
        <v>0.94917547568710359</v>
      </c>
      <c r="AD34" s="19">
        <f t="shared" si="3"/>
        <v>3.2217148655504818E-2</v>
      </c>
      <c r="AE34" s="20">
        <f t="shared" si="4"/>
        <v>94.207592983636076</v>
      </c>
      <c r="AF34" s="20">
        <f t="shared" si="5"/>
        <v>0.50553911205073998</v>
      </c>
      <c r="AG34" s="21">
        <f t="shared" si="6"/>
        <v>2923.8970788228253</v>
      </c>
      <c r="AH34" s="21">
        <f t="shared" si="7"/>
        <v>2869.2517296118449</v>
      </c>
      <c r="AI34" s="22">
        <f t="shared" si="8"/>
        <v>2924.1443428464045</v>
      </c>
      <c r="AJ34" s="22">
        <f t="shared" si="9"/>
        <v>2869.4989936354241</v>
      </c>
      <c r="AK34" s="23">
        <f t="shared" si="10"/>
        <v>97.060596012818749</v>
      </c>
      <c r="AL34" s="24">
        <f t="shared" si="11"/>
        <v>37.878087290908873</v>
      </c>
      <c r="AM34" s="11">
        <f t="shared" si="12"/>
        <v>0.14633442356489623</v>
      </c>
      <c r="AN34" s="25">
        <f t="shared" si="13"/>
        <v>0.2413200597382851</v>
      </c>
      <c r="AO34" s="26">
        <f t="shared" si="14"/>
        <v>2.0021530512624146</v>
      </c>
      <c r="AP34" s="27">
        <v>9.7860846811719036</v>
      </c>
      <c r="AQ34" s="11">
        <f t="shared" si="15"/>
        <v>11.788237732434318</v>
      </c>
      <c r="AR34" s="21">
        <f t="shared" si="16"/>
        <v>54.645349210980498</v>
      </c>
      <c r="AS34" s="31">
        <f t="shared" si="18"/>
        <v>19.79112963527491</v>
      </c>
      <c r="AT34" s="21">
        <f t="shared" si="17"/>
        <v>25.263843409363567</v>
      </c>
    </row>
    <row r="35" spans="1:46" ht="16.8" x14ac:dyDescent="0.4">
      <c r="A35" s="40">
        <v>3602</v>
      </c>
      <c r="B35" s="40" t="s">
        <v>98</v>
      </c>
      <c r="C35" s="40" t="s">
        <v>101</v>
      </c>
      <c r="D35" s="41" t="s">
        <v>102</v>
      </c>
      <c r="E35" s="11">
        <f t="shared" si="0"/>
        <v>4.4722735271338578</v>
      </c>
      <c r="F35" s="42"/>
      <c r="G35" s="43"/>
      <c r="H35" s="42"/>
      <c r="I35" s="43"/>
      <c r="J35" s="42"/>
      <c r="K35" s="42"/>
      <c r="L35" s="42">
        <v>3277</v>
      </c>
      <c r="M35" s="42">
        <v>2930</v>
      </c>
      <c r="N35" s="42">
        <v>26</v>
      </c>
      <c r="O35" s="42">
        <v>1</v>
      </c>
      <c r="P35" s="42">
        <v>0</v>
      </c>
      <c r="Q35" s="42">
        <v>1</v>
      </c>
      <c r="R35" s="43">
        <v>8993</v>
      </c>
      <c r="S35" s="42">
        <v>145</v>
      </c>
      <c r="T35" s="42">
        <v>8639</v>
      </c>
      <c r="U35" s="42">
        <v>209</v>
      </c>
      <c r="V35" s="42"/>
      <c r="W35" s="42" t="s">
        <v>39</v>
      </c>
      <c r="X35" s="44">
        <v>44457</v>
      </c>
      <c r="Y35" s="45">
        <v>3426.56</v>
      </c>
      <c r="Z35" s="46">
        <v>1222258</v>
      </c>
      <c r="AA35" s="47">
        <v>357</v>
      </c>
      <c r="AB35" s="19">
        <f t="shared" si="1"/>
        <v>0.98398494952749183</v>
      </c>
      <c r="AC35" s="19">
        <f t="shared" si="2"/>
        <v>0.96063605026131438</v>
      </c>
      <c r="AD35" s="19">
        <f t="shared" si="3"/>
        <v>2.3348899266177451E-2</v>
      </c>
      <c r="AE35" s="20">
        <f t="shared" si="4"/>
        <v>19.308525695884175</v>
      </c>
      <c r="AF35" s="20">
        <f t="shared" si="5"/>
        <v>0.36450572667630377</v>
      </c>
      <c r="AG35" s="21">
        <f t="shared" si="6"/>
        <v>735.76937111477287</v>
      </c>
      <c r="AH35" s="21">
        <f t="shared" si="7"/>
        <v>723.90608202196256</v>
      </c>
      <c r="AI35" s="22">
        <f t="shared" si="8"/>
        <v>735.85118690161983</v>
      </c>
      <c r="AJ35" s="22">
        <f t="shared" si="9"/>
        <v>723.98789780880952</v>
      </c>
      <c r="AK35" s="23">
        <f t="shared" si="10"/>
        <v>41.45035010450821</v>
      </c>
      <c r="AL35" s="24">
        <f t="shared" si="11"/>
        <v>19.02613857051411</v>
      </c>
      <c r="AM35" s="11">
        <f t="shared" si="12"/>
        <v>3.7998348601082706E-2</v>
      </c>
      <c r="AN35" s="25">
        <f t="shared" si="13"/>
        <v>6.2843898324810382E-2</v>
      </c>
      <c r="AO35" s="26">
        <f t="shared" si="14"/>
        <v>0.26449886102169096</v>
      </c>
      <c r="AP35" s="27">
        <v>4.2077746661121669</v>
      </c>
      <c r="AQ35" s="11">
        <f t="shared" si="15"/>
        <v>4.4722735271338578</v>
      </c>
      <c r="AR35" s="21">
        <f t="shared" si="16"/>
        <v>11.863289092810192</v>
      </c>
      <c r="AS35" s="31">
        <f t="shared" si="18"/>
        <v>24.494897427831752</v>
      </c>
      <c r="AT35" s="21">
        <f t="shared" si="17"/>
        <v>20.412414523193174</v>
      </c>
    </row>
    <row r="36" spans="1:46" ht="16.8" x14ac:dyDescent="0.4">
      <c r="A36" s="40">
        <v>3601</v>
      </c>
      <c r="B36" s="40" t="s">
        <v>98</v>
      </c>
      <c r="C36" s="40" t="s">
        <v>103</v>
      </c>
      <c r="D36" s="41" t="s">
        <v>104</v>
      </c>
      <c r="E36" s="11">
        <f t="shared" si="0"/>
        <v>6.1893417967516235</v>
      </c>
      <c r="F36" s="42"/>
      <c r="G36" s="43"/>
      <c r="H36" s="42"/>
      <c r="I36" s="43"/>
      <c r="J36" s="42"/>
      <c r="K36" s="42"/>
      <c r="L36" s="42">
        <v>2194</v>
      </c>
      <c r="M36" s="42">
        <v>2145</v>
      </c>
      <c r="N36" s="42">
        <v>49</v>
      </c>
      <c r="O36" s="42">
        <v>18</v>
      </c>
      <c r="P36" s="42">
        <v>0</v>
      </c>
      <c r="Q36" s="42">
        <v>18</v>
      </c>
      <c r="R36" s="43">
        <v>6218</v>
      </c>
      <c r="S36" s="42">
        <v>71</v>
      </c>
      <c r="T36" s="42">
        <v>5903</v>
      </c>
      <c r="U36" s="42">
        <v>244</v>
      </c>
      <c r="V36" s="42"/>
      <c r="W36" s="42" t="s">
        <v>39</v>
      </c>
      <c r="X36" s="44">
        <v>44457</v>
      </c>
      <c r="Y36" s="45">
        <v>2746.89</v>
      </c>
      <c r="Z36" s="46">
        <v>1175148</v>
      </c>
      <c r="AA36" s="47">
        <v>428</v>
      </c>
      <c r="AB36" s="19">
        <f t="shared" si="1"/>
        <v>0.99135473560486009</v>
      </c>
      <c r="AC36" s="19">
        <f t="shared" si="2"/>
        <v>0.94934062399485364</v>
      </c>
      <c r="AD36" s="19">
        <f t="shared" si="3"/>
        <v>4.2014111610006413E-2</v>
      </c>
      <c r="AE36" s="20">
        <f t="shared" si="4"/>
        <v>26.464751673831721</v>
      </c>
      <c r="AF36" s="20">
        <f t="shared" si="5"/>
        <v>0.35574139594724991</v>
      </c>
      <c r="AG36" s="21">
        <f t="shared" si="6"/>
        <v>529.12484214754227</v>
      </c>
      <c r="AH36" s="21">
        <f t="shared" si="7"/>
        <v>523.08304996477045</v>
      </c>
      <c r="AI36" s="22">
        <f t="shared" si="8"/>
        <v>530.65656410937174</v>
      </c>
      <c r="AJ36" s="22">
        <f t="shared" si="9"/>
        <v>524.61477192659993</v>
      </c>
      <c r="AK36" s="23">
        <f t="shared" si="10"/>
        <v>47.217649360248409</v>
      </c>
      <c r="AL36" s="24">
        <f t="shared" si="11"/>
        <v>16.195906456981653</v>
      </c>
      <c r="AM36" s="11">
        <f t="shared" si="12"/>
        <v>4.5360795891470983E-2</v>
      </c>
      <c r="AN36" s="25">
        <f t="shared" si="13"/>
        <v>7.5033919508642299E-2</v>
      </c>
      <c r="AO36" s="26">
        <f t="shared" si="14"/>
        <v>0.97816800599214648</v>
      </c>
      <c r="AP36" s="27">
        <v>5.2111737907594771</v>
      </c>
      <c r="AQ36" s="11">
        <f t="shared" si="15"/>
        <v>6.1893417967516235</v>
      </c>
      <c r="AR36" s="21">
        <f t="shared" si="16"/>
        <v>6.0417921827718724</v>
      </c>
      <c r="AS36" s="31">
        <f t="shared" si="18"/>
        <v>30.316612091236212</v>
      </c>
      <c r="AT36" s="21">
        <f t="shared" si="17"/>
        <v>16.492608029395797</v>
      </c>
    </row>
    <row r="37" spans="1:46" ht="16.8" x14ac:dyDescent="0.4">
      <c r="A37" s="40">
        <v>3604</v>
      </c>
      <c r="B37" s="40" t="s">
        <v>98</v>
      </c>
      <c r="C37" s="40" t="s">
        <v>105</v>
      </c>
      <c r="D37" s="41" t="s">
        <v>106</v>
      </c>
      <c r="E37" s="11">
        <f t="shared" si="0"/>
        <v>5.3378571693173535</v>
      </c>
      <c r="F37" s="42"/>
      <c r="G37" s="43"/>
      <c r="H37" s="42"/>
      <c r="I37" s="43"/>
      <c r="J37" s="42"/>
      <c r="K37" s="42"/>
      <c r="L37" s="42">
        <v>1362</v>
      </c>
      <c r="M37" s="42">
        <v>1311</v>
      </c>
      <c r="N37" s="42">
        <v>51</v>
      </c>
      <c r="O37" s="42">
        <v>18</v>
      </c>
      <c r="P37" s="42">
        <v>0</v>
      </c>
      <c r="Q37" s="42">
        <v>18</v>
      </c>
      <c r="R37" s="43">
        <v>10044</v>
      </c>
      <c r="S37" s="42">
        <v>311</v>
      </c>
      <c r="T37" s="42">
        <v>9458</v>
      </c>
      <c r="U37" s="42">
        <v>275</v>
      </c>
      <c r="V37" s="42"/>
      <c r="W37" s="42" t="s">
        <v>39</v>
      </c>
      <c r="X37" s="44">
        <v>44457</v>
      </c>
      <c r="Y37" s="45">
        <v>1734.28</v>
      </c>
      <c r="Z37" s="46">
        <v>1435003</v>
      </c>
      <c r="AA37" s="47">
        <v>827</v>
      </c>
      <c r="AB37" s="19">
        <f t="shared" si="1"/>
        <v>0.97077616982593229</v>
      </c>
      <c r="AC37" s="19">
        <f t="shared" si="2"/>
        <v>0.94165671047391475</v>
      </c>
      <c r="AD37" s="19">
        <f t="shared" si="3"/>
        <v>2.9119459352017492E-2</v>
      </c>
      <c r="AE37" s="20">
        <f t="shared" si="4"/>
        <v>23.972075319703166</v>
      </c>
      <c r="AF37" s="20">
        <f t="shared" si="5"/>
        <v>0.13739545997610514</v>
      </c>
      <c r="AG37" s="21">
        <f t="shared" si="6"/>
        <v>699.92885032296101</v>
      </c>
      <c r="AH37" s="21">
        <f t="shared" si="7"/>
        <v>678.25642176357826</v>
      </c>
      <c r="AI37" s="22">
        <f t="shared" si="8"/>
        <v>701.18320310131753</v>
      </c>
      <c r="AJ37" s="22">
        <f t="shared" si="9"/>
        <v>679.51077454193478</v>
      </c>
      <c r="AK37" s="23">
        <f t="shared" si="10"/>
        <v>45.186364957834613</v>
      </c>
      <c r="AL37" s="24">
        <f t="shared" si="11"/>
        <v>18.432454727218712</v>
      </c>
      <c r="AM37" s="11">
        <f t="shared" si="12"/>
        <v>3.888935745433348E-2</v>
      </c>
      <c r="AN37" s="25">
        <f t="shared" si="13"/>
        <v>6.462438402913237E-2</v>
      </c>
      <c r="AO37" s="26">
        <f t="shared" si="14"/>
        <v>1.0514212287092359</v>
      </c>
      <c r="AP37" s="27">
        <v>4.2864359406081176</v>
      </c>
      <c r="AQ37" s="11">
        <f t="shared" si="15"/>
        <v>5.3378571693173535</v>
      </c>
      <c r="AR37" s="21">
        <f t="shared" si="16"/>
        <v>21.672428559382801</v>
      </c>
      <c r="AS37" s="31">
        <f t="shared" si="18"/>
        <v>37.521976623841148</v>
      </c>
      <c r="AT37" s="21">
        <f t="shared" si="17"/>
        <v>13.325523999242199</v>
      </c>
    </row>
    <row r="38" spans="1:46" ht="16.8" x14ac:dyDescent="0.4">
      <c r="A38" s="40">
        <v>3673</v>
      </c>
      <c r="B38" s="40" t="s">
        <v>98</v>
      </c>
      <c r="C38" s="40" t="s">
        <v>107</v>
      </c>
      <c r="D38" s="41" t="s">
        <v>108</v>
      </c>
      <c r="E38" s="11">
        <f t="shared" si="0"/>
        <v>5.2279472050327511</v>
      </c>
      <c r="F38" s="42"/>
      <c r="G38" s="43"/>
      <c r="H38" s="42"/>
      <c r="I38" s="43"/>
      <c r="J38" s="42"/>
      <c r="K38" s="42"/>
      <c r="L38" s="42">
        <v>1655</v>
      </c>
      <c r="M38" s="42">
        <v>1255</v>
      </c>
      <c r="N38" s="42">
        <v>0</v>
      </c>
      <c r="O38" s="42">
        <v>6</v>
      </c>
      <c r="P38" s="42">
        <v>0</v>
      </c>
      <c r="Q38" s="42">
        <v>5</v>
      </c>
      <c r="R38" s="43">
        <v>4868</v>
      </c>
      <c r="S38" s="42">
        <v>8639</v>
      </c>
      <c r="T38" s="42">
        <v>4593</v>
      </c>
      <c r="U38" s="42">
        <v>126</v>
      </c>
      <c r="V38" s="42"/>
      <c r="W38" s="42" t="s">
        <v>39</v>
      </c>
      <c r="X38" s="44">
        <v>44457</v>
      </c>
      <c r="Y38" s="45">
        <v>266.70999999999998</v>
      </c>
      <c r="Z38" s="46">
        <v>630320</v>
      </c>
      <c r="AA38" s="47">
        <v>2363</v>
      </c>
      <c r="AB38" s="19">
        <f t="shared" si="1"/>
        <v>0.97038593593899047</v>
      </c>
      <c r="AC38" s="19">
        <f t="shared" si="2"/>
        <v>0.94350862777321287</v>
      </c>
      <c r="AD38" s="19">
        <f t="shared" si="3"/>
        <v>2.6877308165777596E-2</v>
      </c>
      <c r="AE38" s="20">
        <f t="shared" si="4"/>
        <v>20.783094301307273</v>
      </c>
      <c r="AF38" s="20">
        <f t="shared" si="5"/>
        <v>0.34120788824979459</v>
      </c>
      <c r="AG38" s="21">
        <f t="shared" si="6"/>
        <v>772.30613021957106</v>
      </c>
      <c r="AH38" s="21">
        <f t="shared" si="7"/>
        <v>748.66734357151927</v>
      </c>
      <c r="AI38" s="22">
        <f t="shared" si="8"/>
        <v>773.25802766848585</v>
      </c>
      <c r="AJ38" s="22">
        <f t="shared" si="9"/>
        <v>749.46059144561491</v>
      </c>
      <c r="AK38" s="23">
        <f t="shared" si="10"/>
        <v>45.588479138163045</v>
      </c>
      <c r="AL38" s="24">
        <f t="shared" si="11"/>
        <v>19.357951743994185</v>
      </c>
      <c r="AM38" s="11">
        <f t="shared" si="12"/>
        <v>5.4870269699526415E-2</v>
      </c>
      <c r="AN38" s="25">
        <f t="shared" si="13"/>
        <v>9.0791369005105316E-2</v>
      </c>
      <c r="AO38" s="26">
        <f t="shared" si="14"/>
        <v>0.26228531882539396</v>
      </c>
      <c r="AP38" s="27">
        <v>4.9656618862073572</v>
      </c>
      <c r="AQ38" s="11">
        <f t="shared" si="15"/>
        <v>5.2279472050327511</v>
      </c>
      <c r="AR38" s="21">
        <f t="shared" si="16"/>
        <v>1370.5736768625459</v>
      </c>
      <c r="AS38" s="31">
        <f t="shared" si="18"/>
        <v>46.439843790034523</v>
      </c>
      <c r="AT38" s="21">
        <f t="shared" si="17"/>
        <v>10.766616749630293</v>
      </c>
    </row>
    <row r="39" spans="1:46" ht="16.8" x14ac:dyDescent="0.4">
      <c r="A39" s="40">
        <v>3603</v>
      </c>
      <c r="B39" s="40" t="s">
        <v>98</v>
      </c>
      <c r="C39" s="40" t="s">
        <v>109</v>
      </c>
      <c r="D39" s="41" t="s">
        <v>110</v>
      </c>
      <c r="E39" s="11">
        <f t="shared" si="0"/>
        <v>3.2537371084645414</v>
      </c>
      <c r="F39" s="42"/>
      <c r="G39" s="43"/>
      <c r="H39" s="42"/>
      <c r="I39" s="43"/>
      <c r="J39" s="42"/>
      <c r="K39" s="42"/>
      <c r="L39" s="42">
        <v>4905</v>
      </c>
      <c r="M39" s="42">
        <v>4864</v>
      </c>
      <c r="N39" s="42">
        <v>0</v>
      </c>
      <c r="O39" s="42">
        <v>2</v>
      </c>
      <c r="P39" s="42">
        <v>0</v>
      </c>
      <c r="Q39" s="42">
        <v>2</v>
      </c>
      <c r="R39" s="43">
        <v>26748</v>
      </c>
      <c r="S39" s="42">
        <v>170</v>
      </c>
      <c r="T39" s="42">
        <v>26185</v>
      </c>
      <c r="U39" s="42">
        <v>393</v>
      </c>
      <c r="V39" s="42"/>
      <c r="W39" s="42" t="s">
        <v>39</v>
      </c>
      <c r="X39" s="44">
        <v>44457</v>
      </c>
      <c r="Y39" s="45">
        <v>1011.86</v>
      </c>
      <c r="Z39" s="46">
        <v>2619803</v>
      </c>
      <c r="AA39" s="47">
        <v>2589</v>
      </c>
      <c r="AB39" s="19">
        <f t="shared" si="1"/>
        <v>0.99371805246335121</v>
      </c>
      <c r="AC39" s="19">
        <f t="shared" si="2"/>
        <v>0.97895169732316434</v>
      </c>
      <c r="AD39" s="19">
        <f t="shared" si="3"/>
        <v>1.4766355140186916E-2</v>
      </c>
      <c r="AE39" s="20">
        <f t="shared" si="4"/>
        <v>15.077469565459692</v>
      </c>
      <c r="AF39" s="20">
        <f t="shared" si="5"/>
        <v>0.18345296844623898</v>
      </c>
      <c r="AG39" s="21">
        <f t="shared" si="6"/>
        <v>1020.9927998402934</v>
      </c>
      <c r="AH39" s="21">
        <f t="shared" si="7"/>
        <v>1014.5037623057917</v>
      </c>
      <c r="AI39" s="22">
        <f t="shared" si="8"/>
        <v>1021.0691414583462</v>
      </c>
      <c r="AJ39" s="22">
        <f t="shared" si="9"/>
        <v>1014.5801039238447</v>
      </c>
      <c r="AK39" s="23">
        <f t="shared" si="10"/>
        <v>38.829717440975138</v>
      </c>
      <c r="AL39" s="24">
        <f t="shared" si="11"/>
        <v>22.523100407402225</v>
      </c>
      <c r="AM39" s="11">
        <f t="shared" si="12"/>
        <v>2.2848559563032878E-2</v>
      </c>
      <c r="AN39" s="25">
        <f t="shared" si="13"/>
        <v>3.7931491250204293E-2</v>
      </c>
      <c r="AO39" s="26">
        <f t="shared" si="14"/>
        <v>-0.42650989221787805</v>
      </c>
      <c r="AP39" s="27">
        <v>3.6802470006824195</v>
      </c>
      <c r="AQ39" s="11">
        <f t="shared" si="15"/>
        <v>3.2537371084645414</v>
      </c>
      <c r="AR39" s="21">
        <f t="shared" si="16"/>
        <v>6.48903753450164</v>
      </c>
      <c r="AS39" s="31">
        <f t="shared" si="18"/>
        <v>57.477224957079819</v>
      </c>
      <c r="AT39" s="21">
        <f t="shared" si="17"/>
        <v>8.6990977795703746</v>
      </c>
    </row>
    <row r="40" spans="1:46" ht="16.8" x14ac:dyDescent="0.4">
      <c r="A40" s="40">
        <v>3671</v>
      </c>
      <c r="B40" s="40" t="s">
        <v>98</v>
      </c>
      <c r="C40" s="40" t="s">
        <v>111</v>
      </c>
      <c r="D40" s="40" t="s">
        <v>112</v>
      </c>
      <c r="E40" s="11">
        <f t="shared" si="0"/>
        <v>4.9688812362982091</v>
      </c>
      <c r="F40" s="42"/>
      <c r="G40" s="43"/>
      <c r="H40" s="42"/>
      <c r="I40" s="43"/>
      <c r="J40" s="42"/>
      <c r="K40" s="42"/>
      <c r="L40" s="42">
        <v>27196</v>
      </c>
      <c r="M40" s="42">
        <v>26108</v>
      </c>
      <c r="N40" s="42">
        <v>0</v>
      </c>
      <c r="O40" s="42">
        <v>11</v>
      </c>
      <c r="P40" s="42">
        <v>0</v>
      </c>
      <c r="Q40" s="42">
        <v>11</v>
      </c>
      <c r="R40" s="43">
        <v>29287</v>
      </c>
      <c r="S40" s="42">
        <v>221</v>
      </c>
      <c r="T40" s="42">
        <v>28585</v>
      </c>
      <c r="U40" s="42">
        <v>481</v>
      </c>
      <c r="V40" s="42"/>
      <c r="W40" s="42" t="s">
        <v>39</v>
      </c>
      <c r="X40" s="44">
        <v>44457</v>
      </c>
      <c r="Y40" s="45">
        <v>153.93</v>
      </c>
      <c r="Z40" s="46">
        <v>1651428</v>
      </c>
      <c r="AA40" s="47">
        <v>10728</v>
      </c>
      <c r="AB40" s="19">
        <f t="shared" si="1"/>
        <v>0.99282327577059259</v>
      </c>
      <c r="AC40" s="19">
        <f t="shared" si="2"/>
        <v>0.97603032062007034</v>
      </c>
      <c r="AD40" s="19">
        <f t="shared" si="3"/>
        <v>1.6792955150522221E-2</v>
      </c>
      <c r="AE40" s="20">
        <f t="shared" si="4"/>
        <v>29.792397852040779</v>
      </c>
      <c r="AF40" s="20">
        <f t="shared" si="5"/>
        <v>0.92897872776317136</v>
      </c>
      <c r="AG40" s="21">
        <f t="shared" si="6"/>
        <v>1773.4348697006471</v>
      </c>
      <c r="AH40" s="21">
        <f t="shared" si="7"/>
        <v>1760.052512128897</v>
      </c>
      <c r="AI40" s="22">
        <f t="shared" si="8"/>
        <v>1774.1009598965259</v>
      </c>
      <c r="AJ40" s="22">
        <f t="shared" si="9"/>
        <v>1760.7186023247759</v>
      </c>
      <c r="AK40" s="23">
        <f t="shared" si="10"/>
        <v>54.582412782910929</v>
      </c>
      <c r="AL40" s="24">
        <f t="shared" si="11"/>
        <v>29.670849350202094</v>
      </c>
      <c r="AM40" s="11">
        <f t="shared" si="12"/>
        <v>4.1064264838061706E-2</v>
      </c>
      <c r="AN40" s="25">
        <f t="shared" si="13"/>
        <v>6.7157251217791022E-2</v>
      </c>
      <c r="AO40" s="26">
        <f t="shared" si="14"/>
        <v>0.58472128660434031</v>
      </c>
      <c r="AP40" s="27">
        <v>4.3841599496938688</v>
      </c>
      <c r="AQ40" s="11">
        <f t="shared" si="15"/>
        <v>4.9688812362982091</v>
      </c>
      <c r="AR40" s="21">
        <f t="shared" si="16"/>
        <v>13.382357571750024</v>
      </c>
      <c r="AS40" s="31">
        <f t="shared" si="18"/>
        <v>71.13786608980115</v>
      </c>
      <c r="AT40" s="21">
        <f t="shared" si="17"/>
        <v>7.0286055441812545</v>
      </c>
    </row>
    <row r="41" spans="1:46" ht="16.8" x14ac:dyDescent="0.4">
      <c r="A41" s="40">
        <v>3674</v>
      </c>
      <c r="B41" s="40" t="s">
        <v>98</v>
      </c>
      <c r="C41" s="40" t="s">
        <v>113</v>
      </c>
      <c r="D41" s="40" t="s">
        <v>114</v>
      </c>
      <c r="E41" s="11">
        <f t="shared" si="0"/>
        <v>8.379234959580927</v>
      </c>
      <c r="F41" s="42"/>
      <c r="G41" s="43"/>
      <c r="H41" s="42"/>
      <c r="I41" s="43"/>
      <c r="J41" s="42"/>
      <c r="K41" s="42"/>
      <c r="L41" s="42">
        <v>5153</v>
      </c>
      <c r="M41" s="42">
        <v>5150</v>
      </c>
      <c r="N41" s="42">
        <v>0</v>
      </c>
      <c r="O41" s="42">
        <v>11</v>
      </c>
      <c r="P41" s="42">
        <v>0</v>
      </c>
      <c r="Q41" s="42">
        <v>10</v>
      </c>
      <c r="R41" s="43">
        <v>30736</v>
      </c>
      <c r="S41" s="42">
        <v>244</v>
      </c>
      <c r="T41" s="42">
        <v>29764</v>
      </c>
      <c r="U41" s="42">
        <v>728</v>
      </c>
      <c r="V41" s="42"/>
      <c r="W41" s="42" t="s">
        <v>39</v>
      </c>
      <c r="X41" s="44">
        <v>44457</v>
      </c>
      <c r="Y41" s="45">
        <v>147.19</v>
      </c>
      <c r="Z41" s="46">
        <v>1244204</v>
      </c>
      <c r="AA41" s="47">
        <v>8453</v>
      </c>
      <c r="AB41" s="19">
        <f t="shared" si="1"/>
        <v>0.99237818760545915</v>
      </c>
      <c r="AC41" s="19">
        <f t="shared" si="2"/>
        <v>0.96837584591358672</v>
      </c>
      <c r="AD41" s="19">
        <f t="shared" si="3"/>
        <v>2.4002341691872379E-2</v>
      </c>
      <c r="AE41" s="20">
        <f t="shared" si="4"/>
        <v>59.315031940099857</v>
      </c>
      <c r="AF41" s="20">
        <f t="shared" si="5"/>
        <v>0.16801145236855805</v>
      </c>
      <c r="AG41" s="21">
        <f t="shared" si="6"/>
        <v>2470.3344467627494</v>
      </c>
      <c r="AH41" s="21">
        <f t="shared" si="7"/>
        <v>2450.7235147933943</v>
      </c>
      <c r="AI41" s="22">
        <f t="shared" si="8"/>
        <v>2471.2185461548106</v>
      </c>
      <c r="AJ41" s="22">
        <f t="shared" si="9"/>
        <v>2451.5272415134496</v>
      </c>
      <c r="AK41" s="23">
        <f t="shared" si="10"/>
        <v>77.016252791277665</v>
      </c>
      <c r="AL41" s="24">
        <f t="shared" si="11"/>
        <v>35.010907168434308</v>
      </c>
      <c r="AM41" s="11">
        <f t="shared" si="12"/>
        <v>6.573905669401485E-2</v>
      </c>
      <c r="AN41" s="25">
        <f t="shared" si="13"/>
        <v>0.10917082493872488</v>
      </c>
      <c r="AO41" s="26">
        <f t="shared" si="14"/>
        <v>-1.2440554481624435</v>
      </c>
      <c r="AP41" s="27">
        <v>9.6232904077433705</v>
      </c>
      <c r="AQ41" s="11">
        <f t="shared" si="15"/>
        <v>8.379234959580927</v>
      </c>
      <c r="AR41" s="21">
        <f t="shared" si="16"/>
        <v>19.610931969355509</v>
      </c>
      <c r="AS41" s="31">
        <f t="shared" si="18"/>
        <v>88.045238711322583</v>
      </c>
      <c r="AT41" s="21">
        <f t="shared" si="17"/>
        <v>5.6788987947363045</v>
      </c>
    </row>
    <row r="42" spans="1:46" ht="16.8" x14ac:dyDescent="0.4">
      <c r="A42" s="48">
        <v>1771</v>
      </c>
      <c r="B42" s="48" t="s">
        <v>115</v>
      </c>
      <c r="C42" s="48" t="s">
        <v>115</v>
      </c>
      <c r="D42" s="48" t="s">
        <v>115</v>
      </c>
      <c r="E42" s="11">
        <f t="shared" si="0"/>
        <v>6.0802449693972926</v>
      </c>
      <c r="F42" s="49"/>
      <c r="G42" s="49"/>
      <c r="H42" s="49"/>
      <c r="I42" s="49"/>
      <c r="J42" s="49"/>
      <c r="K42" s="50"/>
      <c r="L42" s="50">
        <v>9379</v>
      </c>
      <c r="M42" s="50"/>
      <c r="N42" s="50"/>
      <c r="O42" s="50"/>
      <c r="P42" s="50"/>
      <c r="Q42" s="50"/>
      <c r="R42" s="50">
        <v>8976</v>
      </c>
      <c r="S42" s="49">
        <v>19</v>
      </c>
      <c r="T42" s="49">
        <v>8800</v>
      </c>
      <c r="U42" s="49">
        <v>157</v>
      </c>
      <c r="V42" s="49"/>
      <c r="W42" s="49" t="s">
        <v>39</v>
      </c>
      <c r="X42" s="51">
        <v>44457</v>
      </c>
      <c r="Y42" s="52">
        <v>151.69999999999999</v>
      </c>
      <c r="Z42" s="53">
        <v>364604</v>
      </c>
      <c r="AA42" s="54">
        <v>2403</v>
      </c>
      <c r="AB42" s="19">
        <f t="shared" si="1"/>
        <v>0.99788324420677355</v>
      </c>
      <c r="AC42" s="19">
        <f t="shared" si="2"/>
        <v>0.98039215686274506</v>
      </c>
      <c r="AD42" s="19">
        <f t="shared" si="3"/>
        <v>1.749108734402852E-2</v>
      </c>
      <c r="AE42" s="20">
        <f t="shared" si="4"/>
        <v>43.060416232405565</v>
      </c>
      <c r="AF42" s="20">
        <f t="shared" si="5"/>
        <v>1.044897504456328</v>
      </c>
      <c r="AG42" s="21">
        <f t="shared" si="6"/>
        <v>2461.8490197584229</v>
      </c>
      <c r="AH42" s="21">
        <f t="shared" si="7"/>
        <v>2456.6378865838005</v>
      </c>
      <c r="AI42" s="22">
        <f t="shared" si="8"/>
        <v>2461.8490197584229</v>
      </c>
      <c r="AJ42" s="22">
        <f t="shared" si="9"/>
        <v>2456.6378865838005</v>
      </c>
      <c r="AK42" s="23">
        <f t="shared" si="10"/>
        <v>65.620436018366689</v>
      </c>
      <c r="AL42" s="24">
        <f t="shared" si="11"/>
        <v>35.047381404206227</v>
      </c>
      <c r="AM42" s="11">
        <f t="shared" si="12"/>
        <v>0.10529929576307286</v>
      </c>
      <c r="AN42" s="25">
        <f t="shared" si="13"/>
        <v>0.17182976717399792</v>
      </c>
      <c r="AO42" s="26">
        <f t="shared" si="14"/>
        <v>-0.64952227747843505</v>
      </c>
      <c r="AP42" s="27">
        <v>6.7297672468757277</v>
      </c>
      <c r="AQ42" s="11">
        <f t="shared" si="15"/>
        <v>6.0802449693972926</v>
      </c>
      <c r="AR42" s="21">
        <f t="shared" si="16"/>
        <v>5.2111331746223302</v>
      </c>
      <c r="AS42" s="31">
        <f t="shared" si="18"/>
        <v>108.97099513707728</v>
      </c>
      <c r="AT42" s="21">
        <f t="shared" si="17"/>
        <v>4.5883769288427416</v>
      </c>
    </row>
    <row r="43" spans="1:46" ht="16.8" x14ac:dyDescent="0.4">
      <c r="A43" s="48">
        <v>1701</v>
      </c>
      <c r="B43" s="48" t="s">
        <v>115</v>
      </c>
      <c r="C43" s="48" t="s">
        <v>116</v>
      </c>
      <c r="D43" s="48" t="s">
        <v>116</v>
      </c>
      <c r="E43" s="11">
        <f t="shared" si="0"/>
        <v>5.4663553182818143</v>
      </c>
      <c r="F43" s="49"/>
      <c r="G43" s="49"/>
      <c r="H43" s="49"/>
      <c r="I43" s="49"/>
      <c r="J43" s="49"/>
      <c r="K43" s="50"/>
      <c r="L43" s="50">
        <v>883</v>
      </c>
      <c r="M43" s="50"/>
      <c r="N43" s="50"/>
      <c r="O43" s="50"/>
      <c r="P43" s="50"/>
      <c r="Q43" s="50"/>
      <c r="R43" s="50">
        <v>709</v>
      </c>
      <c r="S43" s="49">
        <v>16</v>
      </c>
      <c r="T43" s="49">
        <v>664</v>
      </c>
      <c r="U43" s="49">
        <v>29</v>
      </c>
      <c r="V43" s="49"/>
      <c r="W43" s="49" t="s">
        <v>39</v>
      </c>
      <c r="X43" s="51">
        <v>44457</v>
      </c>
      <c r="Y43" s="52">
        <v>1186.0999999999999</v>
      </c>
      <c r="Z43" s="53">
        <v>164237</v>
      </c>
      <c r="AA43" s="54">
        <v>138</v>
      </c>
      <c r="AB43" s="19">
        <f t="shared" si="1"/>
        <v>0.97743300423131174</v>
      </c>
      <c r="AC43" s="19">
        <f t="shared" si="2"/>
        <v>0.93653032440056416</v>
      </c>
      <c r="AD43" s="19">
        <f t="shared" si="3"/>
        <v>4.0902679830747531E-2</v>
      </c>
      <c r="AE43" s="20">
        <f t="shared" si="4"/>
        <v>17.657409718881862</v>
      </c>
      <c r="AF43" s="20">
        <f t="shared" si="5"/>
        <v>1.2454160789844853</v>
      </c>
      <c r="AG43" s="21">
        <f t="shared" si="6"/>
        <v>431.69322381680132</v>
      </c>
      <c r="AH43" s="21">
        <f t="shared" si="7"/>
        <v>421.95120466155618</v>
      </c>
      <c r="AI43" s="22">
        <f t="shared" si="8"/>
        <v>431.69322381680132</v>
      </c>
      <c r="AJ43" s="22">
        <f t="shared" si="9"/>
        <v>421.95120466155618</v>
      </c>
      <c r="AK43" s="23">
        <f t="shared" si="10"/>
        <v>42.020720744511102</v>
      </c>
      <c r="AL43" s="24">
        <f t="shared" si="11"/>
        <v>14.524999219648105</v>
      </c>
      <c r="AM43" s="11">
        <f t="shared" si="12"/>
        <v>0.10084295240967708</v>
      </c>
      <c r="AN43" s="25">
        <f t="shared" si="13"/>
        <v>0.16394493345392647</v>
      </c>
      <c r="AO43" s="26">
        <f t="shared" si="14"/>
        <v>2.1575915198486499</v>
      </c>
      <c r="AP43" s="27">
        <v>3.3087637984331644</v>
      </c>
      <c r="AQ43" s="11">
        <f t="shared" si="15"/>
        <v>5.4663553182818143</v>
      </c>
      <c r="AR43" s="21">
        <f t="shared" si="16"/>
        <v>9.7420191552451634</v>
      </c>
      <c r="AS43" s="31">
        <f t="shared" si="18"/>
        <v>134.87018667867886</v>
      </c>
      <c r="AT43" s="21">
        <f t="shared" si="17"/>
        <v>3.7072685395714897</v>
      </c>
    </row>
    <row r="44" spans="1:46" ht="16.8" x14ac:dyDescent="0.4">
      <c r="A44" s="48">
        <v>1709</v>
      </c>
      <c r="B44" s="48" t="s">
        <v>115</v>
      </c>
      <c r="C44" s="48" t="s">
        <v>117</v>
      </c>
      <c r="D44" s="48" t="s">
        <v>117</v>
      </c>
      <c r="E44" s="11">
        <f t="shared" si="0"/>
        <v>6.0094368405430396</v>
      </c>
      <c r="F44" s="49"/>
      <c r="G44" s="49"/>
      <c r="H44" s="49"/>
      <c r="I44" s="49"/>
      <c r="J44" s="49"/>
      <c r="K44" s="50"/>
      <c r="L44" s="50">
        <v>666</v>
      </c>
      <c r="M44" s="50"/>
      <c r="N44" s="50"/>
      <c r="O44" s="50"/>
      <c r="P44" s="50"/>
      <c r="Q44" s="50"/>
      <c r="R44" s="50">
        <v>915</v>
      </c>
      <c r="S44" s="49">
        <v>7</v>
      </c>
      <c r="T44" s="49">
        <v>880</v>
      </c>
      <c r="U44" s="49">
        <v>28</v>
      </c>
      <c r="V44" s="49"/>
      <c r="W44" s="49" t="s">
        <v>39</v>
      </c>
      <c r="X44" s="51">
        <v>44457</v>
      </c>
      <c r="Y44" s="52">
        <v>1223.94</v>
      </c>
      <c r="Z44" s="53">
        <v>108889</v>
      </c>
      <c r="AA44" s="54">
        <v>89</v>
      </c>
      <c r="AB44" s="19">
        <f t="shared" si="1"/>
        <v>0.99234972677595623</v>
      </c>
      <c r="AC44" s="19">
        <f t="shared" si="2"/>
        <v>0.96174863387978138</v>
      </c>
      <c r="AD44" s="19">
        <f t="shared" si="3"/>
        <v>3.0601092896174863E-2</v>
      </c>
      <c r="AE44" s="20">
        <f t="shared" si="4"/>
        <v>25.714259475245434</v>
      </c>
      <c r="AF44" s="20">
        <f t="shared" si="5"/>
        <v>0.72786885245901645</v>
      </c>
      <c r="AG44" s="21">
        <f t="shared" si="6"/>
        <v>840.30526499462746</v>
      </c>
      <c r="AH44" s="21">
        <f t="shared" si="7"/>
        <v>833.87670012581623</v>
      </c>
      <c r="AI44" s="22">
        <f t="shared" si="8"/>
        <v>840.30526499462746</v>
      </c>
      <c r="AJ44" s="22">
        <f t="shared" si="9"/>
        <v>833.87670012581623</v>
      </c>
      <c r="AK44" s="23">
        <f t="shared" si="10"/>
        <v>50.709229411661767</v>
      </c>
      <c r="AL44" s="24">
        <f t="shared" si="11"/>
        <v>20.419068295661976</v>
      </c>
      <c r="AM44" s="11">
        <f t="shared" si="12"/>
        <v>0.14799365442441814</v>
      </c>
      <c r="AN44" s="25">
        <f t="shared" si="13"/>
        <v>0.24297691328459173</v>
      </c>
      <c r="AO44" s="26">
        <f t="shared" si="14"/>
        <v>1.419975999344004</v>
      </c>
      <c r="AP44" s="27">
        <v>4.5894608411990356</v>
      </c>
      <c r="AQ44" s="11">
        <f t="shared" si="15"/>
        <v>6.0094368405430396</v>
      </c>
      <c r="AR44" s="21">
        <f t="shared" si="16"/>
        <v>6.4285648688113586</v>
      </c>
      <c r="AS44" s="31">
        <f t="shared" si="18"/>
        <v>166.92485217612341</v>
      </c>
      <c r="AT44" s="21">
        <f t="shared" si="17"/>
        <v>2.9953598489483579</v>
      </c>
    </row>
    <row r="45" spans="1:46" ht="16.8" x14ac:dyDescent="0.4">
      <c r="A45" s="48">
        <v>1703</v>
      </c>
      <c r="B45" s="48" t="s">
        <v>115</v>
      </c>
      <c r="C45" s="48" t="s">
        <v>118</v>
      </c>
      <c r="D45" s="48" t="s">
        <v>118</v>
      </c>
      <c r="E45" s="11">
        <f t="shared" si="0"/>
        <v>5.1933869935574464</v>
      </c>
      <c r="F45" s="49"/>
      <c r="G45" s="49"/>
      <c r="H45" s="49"/>
      <c r="I45" s="49"/>
      <c r="J45" s="49"/>
      <c r="K45" s="50"/>
      <c r="L45" s="50">
        <v>2052</v>
      </c>
      <c r="M45" s="50"/>
      <c r="N45" s="50"/>
      <c r="O45" s="50"/>
      <c r="P45" s="50"/>
      <c r="Q45" s="50"/>
      <c r="R45" s="50">
        <v>3242</v>
      </c>
      <c r="S45" s="49">
        <v>38</v>
      </c>
      <c r="T45" s="49">
        <v>3134</v>
      </c>
      <c r="U45" s="49">
        <v>70</v>
      </c>
      <c r="V45" s="49"/>
      <c r="W45" s="49" t="s">
        <v>39</v>
      </c>
      <c r="X45" s="51">
        <v>44457</v>
      </c>
      <c r="Y45" s="52">
        <v>4324.6000000000004</v>
      </c>
      <c r="Z45" s="53">
        <v>279223</v>
      </c>
      <c r="AA45" s="54">
        <v>65</v>
      </c>
      <c r="AB45" s="19">
        <f t="shared" si="1"/>
        <v>0.98827884022208512</v>
      </c>
      <c r="AC45" s="19">
        <f t="shared" si="2"/>
        <v>0.96668723010487356</v>
      </c>
      <c r="AD45" s="19">
        <f t="shared" si="3"/>
        <v>2.1591610117211599E-2</v>
      </c>
      <c r="AE45" s="20">
        <f t="shared" si="4"/>
        <v>25.069568051342475</v>
      </c>
      <c r="AF45" s="20">
        <f t="shared" si="5"/>
        <v>0.63294262800740286</v>
      </c>
      <c r="AG45" s="21">
        <f t="shared" si="6"/>
        <v>1161.0791374636044</v>
      </c>
      <c r="AH45" s="21">
        <f t="shared" si="7"/>
        <v>1147.46994337859</v>
      </c>
      <c r="AI45" s="22">
        <f t="shared" si="8"/>
        <v>1161.0791374636044</v>
      </c>
      <c r="AJ45" s="22">
        <f t="shared" si="9"/>
        <v>1147.46994337859</v>
      </c>
      <c r="AK45" s="23">
        <f t="shared" si="10"/>
        <v>50.069519721425806</v>
      </c>
      <c r="AL45" s="24">
        <f t="shared" si="11"/>
        <v>23.952765428845474</v>
      </c>
      <c r="AM45" s="11">
        <f t="shared" si="12"/>
        <v>9.1081678547589598E-2</v>
      </c>
      <c r="AN45" s="25">
        <f t="shared" si="13"/>
        <v>0.14981932479310009</v>
      </c>
      <c r="AO45" s="26">
        <f t="shared" si="14"/>
        <v>0.85117015002278507</v>
      </c>
      <c r="AP45" s="27">
        <v>4.3422168435346613</v>
      </c>
      <c r="AQ45" s="11">
        <f t="shared" si="15"/>
        <v>5.1933869935574464</v>
      </c>
      <c r="AR45" s="21">
        <f t="shared" si="16"/>
        <v>13.609194085014487</v>
      </c>
      <c r="AS45" s="31">
        <f t="shared" si="18"/>
        <v>206.59796623849081</v>
      </c>
      <c r="AT45" s="21">
        <f t="shared" si="17"/>
        <v>2.4201593515340525</v>
      </c>
    </row>
    <row r="46" spans="1:46" ht="16.8" x14ac:dyDescent="0.4">
      <c r="A46" s="48">
        <v>1704</v>
      </c>
      <c r="B46" s="48" t="s">
        <v>115</v>
      </c>
      <c r="C46" s="48" t="s">
        <v>119</v>
      </c>
      <c r="D46" s="48" t="s">
        <v>119</v>
      </c>
      <c r="E46" s="11">
        <f t="shared" si="0"/>
        <v>1.9403092745072694</v>
      </c>
      <c r="F46" s="49"/>
      <c r="G46" s="49"/>
      <c r="H46" s="49"/>
      <c r="I46" s="49"/>
      <c r="J46" s="49"/>
      <c r="K46" s="50"/>
      <c r="L46" s="50">
        <v>330</v>
      </c>
      <c r="M46" s="50"/>
      <c r="N46" s="50"/>
      <c r="O46" s="50"/>
      <c r="P46" s="50"/>
      <c r="Q46" s="50"/>
      <c r="R46" s="50">
        <v>487</v>
      </c>
      <c r="S46" s="49">
        <v>9</v>
      </c>
      <c r="T46" s="49">
        <v>471</v>
      </c>
      <c r="U46" s="49">
        <v>7</v>
      </c>
      <c r="V46" s="49"/>
      <c r="W46" s="49" t="s">
        <v>39</v>
      </c>
      <c r="X46" s="51">
        <v>44457</v>
      </c>
      <c r="Y46" s="52">
        <v>2369.0500000000002</v>
      </c>
      <c r="Z46" s="53">
        <v>125768</v>
      </c>
      <c r="AA46" s="54">
        <v>53</v>
      </c>
      <c r="AB46" s="19">
        <f t="shared" si="1"/>
        <v>0.98151950718685832</v>
      </c>
      <c r="AC46" s="19">
        <f t="shared" si="2"/>
        <v>0.96714579055441474</v>
      </c>
      <c r="AD46" s="19">
        <f t="shared" si="3"/>
        <v>1.4373716632443531E-2</v>
      </c>
      <c r="AE46" s="20">
        <f t="shared" si="4"/>
        <v>5.565803702054577</v>
      </c>
      <c r="AF46" s="20">
        <f t="shared" si="5"/>
        <v>0.67761806981519512</v>
      </c>
      <c r="AG46" s="21">
        <f t="shared" si="6"/>
        <v>387.22091470008269</v>
      </c>
      <c r="AH46" s="21">
        <f t="shared" si="7"/>
        <v>380.06488136886964</v>
      </c>
      <c r="AI46" s="22">
        <f t="shared" si="8"/>
        <v>387.22091470008269</v>
      </c>
      <c r="AJ46" s="22">
        <f t="shared" si="9"/>
        <v>380.06488136886964</v>
      </c>
      <c r="AK46" s="23">
        <f t="shared" si="10"/>
        <v>23.591955624861999</v>
      </c>
      <c r="AL46" s="24">
        <f t="shared" si="11"/>
        <v>13.785225449169658</v>
      </c>
      <c r="AM46" s="11">
        <f t="shared" si="12"/>
        <v>6.4002488366729116E-2</v>
      </c>
      <c r="AN46" s="25">
        <f t="shared" si="13"/>
        <v>0.10518380315599321</v>
      </c>
      <c r="AO46" s="26">
        <f t="shared" si="14"/>
        <v>0.19776641812880436</v>
      </c>
      <c r="AP46" s="27">
        <v>1.7425428563784651</v>
      </c>
      <c r="AQ46" s="11">
        <f t="shared" si="15"/>
        <v>1.9403092745072694</v>
      </c>
      <c r="AR46" s="21">
        <f t="shared" si="16"/>
        <v>7.1560333312130266</v>
      </c>
      <c r="AS46" s="31">
        <f t="shared" si="18"/>
        <v>255.70020939030576</v>
      </c>
      <c r="AT46" s="21">
        <f t="shared" si="17"/>
        <v>1.9554149024445666</v>
      </c>
    </row>
    <row r="47" spans="1:46" ht="16.8" x14ac:dyDescent="0.4">
      <c r="A47" s="48">
        <v>1708</v>
      </c>
      <c r="B47" s="48" t="s">
        <v>115</v>
      </c>
      <c r="C47" s="48" t="s">
        <v>120</v>
      </c>
      <c r="D47" s="48" t="s">
        <v>120</v>
      </c>
      <c r="E47" s="11">
        <f t="shared" si="0"/>
        <v>3.7936809518664156</v>
      </c>
      <c r="F47" s="49"/>
      <c r="G47" s="49"/>
      <c r="H47" s="49"/>
      <c r="I47" s="49"/>
      <c r="J47" s="49"/>
      <c r="K47" s="50"/>
      <c r="L47" s="50">
        <v>1297</v>
      </c>
      <c r="M47" s="50"/>
      <c r="N47" s="50"/>
      <c r="O47" s="50"/>
      <c r="P47" s="50"/>
      <c r="Q47" s="50"/>
      <c r="R47" s="50">
        <v>1992</v>
      </c>
      <c r="S47" s="49">
        <v>8</v>
      </c>
      <c r="T47" s="49">
        <v>1954</v>
      </c>
      <c r="U47" s="49">
        <v>30</v>
      </c>
      <c r="V47" s="49"/>
      <c r="W47" s="49" t="s">
        <v>39</v>
      </c>
      <c r="X47" s="51">
        <v>44457</v>
      </c>
      <c r="Y47" s="52">
        <v>665</v>
      </c>
      <c r="Z47" s="53">
        <v>147677</v>
      </c>
      <c r="AA47" s="54">
        <v>222</v>
      </c>
      <c r="AB47" s="19">
        <f t="shared" si="1"/>
        <v>0.99598393574297184</v>
      </c>
      <c r="AC47" s="19">
        <f t="shared" si="2"/>
        <v>0.98092369477911645</v>
      </c>
      <c r="AD47" s="19">
        <f t="shared" si="3"/>
        <v>1.5060240963855422E-2</v>
      </c>
      <c r="AE47" s="20">
        <f t="shared" si="4"/>
        <v>20.314605524218393</v>
      </c>
      <c r="AF47" s="20">
        <f t="shared" si="5"/>
        <v>0.65110441767068272</v>
      </c>
      <c r="AG47" s="21">
        <f t="shared" si="6"/>
        <v>1348.8898068081014</v>
      </c>
      <c r="AH47" s="21">
        <f t="shared" si="7"/>
        <v>1343.4725786683098</v>
      </c>
      <c r="AI47" s="22">
        <f t="shared" si="8"/>
        <v>1348.8898068081014</v>
      </c>
      <c r="AJ47" s="22">
        <f t="shared" si="9"/>
        <v>1343.4725786683098</v>
      </c>
      <c r="AK47" s="23">
        <f t="shared" si="10"/>
        <v>45.071726752165148</v>
      </c>
      <c r="AL47" s="24">
        <f t="shared" si="11"/>
        <v>25.917875864625845</v>
      </c>
      <c r="AM47" s="11">
        <f t="shared" si="12"/>
        <v>0.11278144876491995</v>
      </c>
      <c r="AN47" s="25">
        <f t="shared" si="13"/>
        <v>0.18544612820722461</v>
      </c>
      <c r="AO47" s="26">
        <f t="shared" si="14"/>
        <v>3.3362169029395581</v>
      </c>
      <c r="AP47" s="27">
        <v>0.45746404892685738</v>
      </c>
      <c r="AQ47" s="11">
        <f t="shared" si="15"/>
        <v>3.7936809518664156</v>
      </c>
      <c r="AR47" s="21">
        <f t="shared" si="16"/>
        <v>5.4172281397915718</v>
      </c>
      <c r="AS47" s="31">
        <f t="shared" si="18"/>
        <v>316.47260751236246</v>
      </c>
      <c r="AT47" s="21">
        <f t="shared" si="17"/>
        <v>1.5799155697242087</v>
      </c>
    </row>
    <row r="48" spans="1:46" ht="16.8" x14ac:dyDescent="0.4">
      <c r="A48" s="48">
        <v>1707</v>
      </c>
      <c r="B48" s="48" t="s">
        <v>115</v>
      </c>
      <c r="C48" s="48" t="s">
        <v>121</v>
      </c>
      <c r="D48" s="48" t="s">
        <v>121</v>
      </c>
      <c r="E48" s="11">
        <f t="shared" si="0"/>
        <v>0</v>
      </c>
      <c r="F48" s="49"/>
      <c r="G48" s="49"/>
      <c r="H48" s="49"/>
      <c r="I48" s="49"/>
      <c r="J48" s="49"/>
      <c r="K48" s="50"/>
      <c r="L48" s="50">
        <v>427</v>
      </c>
      <c r="M48" s="50"/>
      <c r="N48" s="50"/>
      <c r="O48" s="50"/>
      <c r="P48" s="50"/>
      <c r="Q48" s="50"/>
      <c r="R48" s="50">
        <v>571</v>
      </c>
      <c r="S48" s="49">
        <v>18</v>
      </c>
      <c r="T48" s="49">
        <v>551</v>
      </c>
      <c r="U48" s="49">
        <v>2</v>
      </c>
      <c r="V48" s="49"/>
      <c r="W48" s="49" t="s">
        <v>39</v>
      </c>
      <c r="X48" s="51">
        <v>44457</v>
      </c>
      <c r="Y48" s="52">
        <v>1921.82</v>
      </c>
      <c r="Z48" s="53">
        <v>113677</v>
      </c>
      <c r="AA48" s="54">
        <v>59</v>
      </c>
      <c r="AB48" s="19">
        <f t="shared" si="1"/>
        <v>0.96847635726795089</v>
      </c>
      <c r="AC48" s="19">
        <f t="shared" si="2"/>
        <v>0.96497373029772326</v>
      </c>
      <c r="AD48" s="19">
        <f t="shared" si="3"/>
        <v>3.5026269702276708E-3</v>
      </c>
      <c r="AE48" s="20">
        <f t="shared" si="4"/>
        <v>1.7593708489844031</v>
      </c>
      <c r="AF48" s="20">
        <f t="shared" si="5"/>
        <v>0.7478108581436077</v>
      </c>
      <c r="AG48" s="21">
        <f t="shared" si="6"/>
        <v>502.30037738504711</v>
      </c>
      <c r="AH48" s="21">
        <f t="shared" si="7"/>
        <v>486.46603974418741</v>
      </c>
      <c r="AI48" s="22">
        <f t="shared" si="8"/>
        <v>502.30037738504711</v>
      </c>
      <c r="AJ48" s="22">
        <f t="shared" si="9"/>
        <v>486.46603974418741</v>
      </c>
      <c r="AK48" s="23">
        <f t="shared" si="10"/>
        <v>13.264127747365837</v>
      </c>
      <c r="AL48" s="24">
        <f t="shared" si="11"/>
        <v>15.595929593073114</v>
      </c>
      <c r="AM48" s="11">
        <f t="shared" si="12"/>
        <v>3.7901846803361075E-2</v>
      </c>
      <c r="AN48" s="25">
        <f t="shared" si="13"/>
        <v>6.2203152896940242E-2</v>
      </c>
      <c r="AO48" s="26">
        <f t="shared" si="14"/>
        <v>0</v>
      </c>
      <c r="AP48" s="27">
        <v>0</v>
      </c>
      <c r="AQ48" s="11">
        <f t="shared" si="15"/>
        <v>0</v>
      </c>
      <c r="AR48" s="21">
        <f t="shared" si="16"/>
        <v>15.83433764085963</v>
      </c>
      <c r="AS48" s="31">
        <f t="shared" si="18"/>
        <v>391.68881224025677</v>
      </c>
      <c r="AT48" s="21">
        <f t="shared" si="17"/>
        <v>1.2765235676256859</v>
      </c>
    </row>
    <row r="49" spans="1:46" ht="16.8" x14ac:dyDescent="0.4">
      <c r="A49" s="48">
        <v>1706</v>
      </c>
      <c r="B49" s="48" t="s">
        <v>115</v>
      </c>
      <c r="C49" s="48" t="s">
        <v>122</v>
      </c>
      <c r="D49" s="48" t="s">
        <v>122</v>
      </c>
      <c r="E49" s="11">
        <f t="shared" si="0"/>
        <v>2.2806117769300926</v>
      </c>
      <c r="F49" s="49"/>
      <c r="G49" s="49"/>
      <c r="H49" s="49"/>
      <c r="I49" s="49"/>
      <c r="J49" s="49"/>
      <c r="K49" s="50"/>
      <c r="L49" s="50">
        <v>1289</v>
      </c>
      <c r="M49" s="50"/>
      <c r="N49" s="50"/>
      <c r="O49" s="50"/>
      <c r="P49" s="50"/>
      <c r="Q49" s="50"/>
      <c r="R49" s="50">
        <v>2155</v>
      </c>
      <c r="S49" s="49">
        <v>16</v>
      </c>
      <c r="T49" s="49">
        <v>2116</v>
      </c>
      <c r="U49" s="49">
        <v>23</v>
      </c>
      <c r="V49" s="49"/>
      <c r="W49" s="49" t="s">
        <v>39</v>
      </c>
      <c r="X49" s="51">
        <v>44457</v>
      </c>
      <c r="Y49" s="52">
        <v>4036.7</v>
      </c>
      <c r="Z49" s="53">
        <v>174742</v>
      </c>
      <c r="AA49" s="54">
        <v>43</v>
      </c>
      <c r="AB49" s="19">
        <f t="shared" si="1"/>
        <v>0.99257540603248262</v>
      </c>
      <c r="AC49" s="19">
        <f t="shared" si="2"/>
        <v>0.98190255220417633</v>
      </c>
      <c r="AD49" s="19">
        <f t="shared" si="3"/>
        <v>1.0672853828306265E-2</v>
      </c>
      <c r="AE49" s="20">
        <f t="shared" si="4"/>
        <v>13.162262077806139</v>
      </c>
      <c r="AF49" s="20">
        <f t="shared" si="5"/>
        <v>0.59814385150812066</v>
      </c>
      <c r="AG49" s="21">
        <f t="shared" si="6"/>
        <v>1233.2467294640098</v>
      </c>
      <c r="AH49" s="21">
        <f t="shared" si="7"/>
        <v>1224.0903732359707</v>
      </c>
      <c r="AI49" s="22">
        <f t="shared" si="8"/>
        <v>1233.2467294640098</v>
      </c>
      <c r="AJ49" s="22">
        <f t="shared" si="9"/>
        <v>1224.0903732359707</v>
      </c>
      <c r="AK49" s="23">
        <f t="shared" si="10"/>
        <v>36.279831970126516</v>
      </c>
      <c r="AL49" s="24">
        <f t="shared" si="11"/>
        <v>24.739547017235083</v>
      </c>
      <c r="AM49" s="11">
        <f t="shared" si="12"/>
        <v>8.336782732179164E-2</v>
      </c>
      <c r="AN49" s="25">
        <f t="shared" si="13"/>
        <v>0.13722606824097014</v>
      </c>
      <c r="AO49" s="26">
        <f t="shared" si="14"/>
        <v>0.26582252496396741</v>
      </c>
      <c r="AP49" s="27">
        <v>2.0147892519661252</v>
      </c>
      <c r="AQ49" s="11">
        <f t="shared" si="15"/>
        <v>2.2806117769300926</v>
      </c>
      <c r="AR49" s="21">
        <f t="shared" si="16"/>
        <v>9.1563562280390514</v>
      </c>
      <c r="AS49" s="31">
        <f t="shared" si="18"/>
        <v>484.78169039698014</v>
      </c>
      <c r="AT49" s="21">
        <f t="shared" si="17"/>
        <v>1.0313920882419421</v>
      </c>
    </row>
    <row r="50" spans="1:46" ht="16.8" x14ac:dyDescent="0.4">
      <c r="A50" s="48">
        <v>1702</v>
      </c>
      <c r="B50" s="48" t="s">
        <v>115</v>
      </c>
      <c r="C50" s="48" t="s">
        <v>123</v>
      </c>
      <c r="D50" s="48" t="s">
        <v>123</v>
      </c>
      <c r="E50" s="11">
        <f t="shared" si="0"/>
        <v>2.1068159448305601</v>
      </c>
      <c r="F50" s="49"/>
      <c r="G50" s="49"/>
      <c r="H50" s="49"/>
      <c r="I50" s="49"/>
      <c r="J50" s="49"/>
      <c r="K50" s="50"/>
      <c r="L50" s="50">
        <v>1723</v>
      </c>
      <c r="M50" s="50"/>
      <c r="N50" s="50"/>
      <c r="O50" s="50"/>
      <c r="P50" s="50"/>
      <c r="Q50" s="50"/>
      <c r="R50" s="50">
        <v>3319</v>
      </c>
      <c r="S50" s="49">
        <v>15</v>
      </c>
      <c r="T50" s="49">
        <v>3270</v>
      </c>
      <c r="U50" s="49">
        <v>34</v>
      </c>
      <c r="V50" s="49"/>
      <c r="W50" s="49" t="s">
        <v>39</v>
      </c>
      <c r="X50" s="51">
        <v>44457</v>
      </c>
      <c r="Y50" s="52">
        <v>1639.98</v>
      </c>
      <c r="Z50" s="53">
        <v>275640</v>
      </c>
      <c r="AA50" s="54">
        <v>168</v>
      </c>
      <c r="AB50" s="19">
        <f t="shared" si="1"/>
        <v>0.9954805664356734</v>
      </c>
      <c r="AC50" s="19">
        <f t="shared" si="2"/>
        <v>0.98523651702319981</v>
      </c>
      <c r="AD50" s="19">
        <f t="shared" si="3"/>
        <v>1.0244049412473637E-2</v>
      </c>
      <c r="AE50" s="20">
        <f t="shared" si="4"/>
        <v>12.334929618342766</v>
      </c>
      <c r="AF50" s="20">
        <f t="shared" si="5"/>
        <v>0.51913226875564933</v>
      </c>
      <c r="AG50" s="21">
        <f t="shared" si="6"/>
        <v>1204.1068059788129</v>
      </c>
      <c r="AH50" s="21">
        <f t="shared" si="7"/>
        <v>1198.6649252648381</v>
      </c>
      <c r="AI50" s="22">
        <f t="shared" si="8"/>
        <v>1204.1068059788129</v>
      </c>
      <c r="AJ50" s="22">
        <f t="shared" si="9"/>
        <v>1198.6649252648381</v>
      </c>
      <c r="AK50" s="23">
        <f t="shared" si="10"/>
        <v>35.1211184593298</v>
      </c>
      <c r="AL50" s="24">
        <f t="shared" si="11"/>
        <v>24.481267586308089</v>
      </c>
      <c r="AM50" s="11">
        <f t="shared" si="12"/>
        <v>6.4156350675258836E-2</v>
      </c>
      <c r="AN50" s="25">
        <f t="shared" si="13"/>
        <v>0.10577114886891055</v>
      </c>
      <c r="AO50" s="26">
        <f t="shared" si="14"/>
        <v>-0.60251265659563291</v>
      </c>
      <c r="AP50" s="27">
        <v>2.709328601426193</v>
      </c>
      <c r="AQ50" s="11">
        <f t="shared" si="15"/>
        <v>2.1068159448305601</v>
      </c>
      <c r="AR50" s="21">
        <f t="shared" si="16"/>
        <v>5.4418807139747498</v>
      </c>
      <c r="AS50" s="31">
        <f t="shared" si="18"/>
        <v>599.99999999999864</v>
      </c>
      <c r="AT50" s="21">
        <f t="shared" si="17"/>
        <v>0.83333333333333526</v>
      </c>
    </row>
    <row r="51" spans="1:46" ht="16.8" x14ac:dyDescent="0.4">
      <c r="A51" s="48">
        <v>1705</v>
      </c>
      <c r="B51" s="48" t="s">
        <v>115</v>
      </c>
      <c r="C51" s="48" t="s">
        <v>124</v>
      </c>
      <c r="D51" s="48" t="s">
        <v>124</v>
      </c>
      <c r="E51" s="11">
        <f t="shared" si="0"/>
        <v>3.3621662209495504</v>
      </c>
      <c r="F51" s="49"/>
      <c r="G51" s="49"/>
      <c r="H51" s="49"/>
      <c r="I51" s="49"/>
      <c r="J51" s="49"/>
      <c r="K51" s="50"/>
      <c r="L51" s="50">
        <v>332</v>
      </c>
      <c r="M51" s="50"/>
      <c r="N51" s="50"/>
      <c r="O51" s="50"/>
      <c r="P51" s="50"/>
      <c r="Q51" s="50"/>
      <c r="R51" s="50">
        <v>576</v>
      </c>
      <c r="S51" s="49">
        <v>7</v>
      </c>
      <c r="T51" s="49">
        <v>552</v>
      </c>
      <c r="U51" s="49">
        <v>17</v>
      </c>
      <c r="V51" s="49"/>
      <c r="W51" s="49" t="s">
        <v>39</v>
      </c>
      <c r="X51" s="51">
        <v>44457</v>
      </c>
      <c r="Y51" s="52">
        <v>2400.44</v>
      </c>
      <c r="Z51" s="53">
        <v>207587</v>
      </c>
      <c r="AA51" s="54">
        <v>86</v>
      </c>
      <c r="AB51" s="19">
        <f t="shared" si="1"/>
        <v>0.98784722222222221</v>
      </c>
      <c r="AC51" s="19">
        <f t="shared" si="2"/>
        <v>0.95833333333333337</v>
      </c>
      <c r="AD51" s="19">
        <f t="shared" si="3"/>
        <v>2.9513888888888888E-2</v>
      </c>
      <c r="AE51" s="20">
        <f t="shared" si="4"/>
        <v>8.1893374825976579</v>
      </c>
      <c r="AF51" s="20">
        <f t="shared" si="5"/>
        <v>0.57638888888888884</v>
      </c>
      <c r="AG51" s="21">
        <f t="shared" si="6"/>
        <v>277.47402293977945</v>
      </c>
      <c r="AH51" s="21">
        <f t="shared" si="7"/>
        <v>274.10194279988633</v>
      </c>
      <c r="AI51" s="22">
        <f t="shared" si="8"/>
        <v>277.47402293977945</v>
      </c>
      <c r="AJ51" s="22">
        <f t="shared" si="9"/>
        <v>274.10194279988633</v>
      </c>
      <c r="AK51" s="23">
        <f t="shared" si="10"/>
        <v>28.61701850752041</v>
      </c>
      <c r="AL51" s="24">
        <f t="shared" si="11"/>
        <v>11.706877098523892</v>
      </c>
      <c r="AM51" s="11">
        <f t="shared" si="12"/>
        <v>6.0306910461905588E-2</v>
      </c>
      <c r="AN51" s="25">
        <f t="shared" si="13"/>
        <v>9.9310304248764636E-2</v>
      </c>
      <c r="AO51" s="26">
        <f t="shared" si="14"/>
        <v>-0.46249831678262243</v>
      </c>
      <c r="AP51" s="27">
        <v>3.8246645377321729</v>
      </c>
      <c r="AQ51" s="11">
        <f t="shared" si="15"/>
        <v>3.3621662209495504</v>
      </c>
      <c r="AR51" s="21">
        <f t="shared" si="16"/>
        <v>3.372080139893153</v>
      </c>
      <c r="AS51" s="55"/>
      <c r="AT51" s="21"/>
    </row>
    <row r="52" spans="1:46" ht="16.8" x14ac:dyDescent="0.4">
      <c r="A52" s="56">
        <v>7501</v>
      </c>
      <c r="B52" s="56" t="s">
        <v>125</v>
      </c>
      <c r="C52" s="56" t="s">
        <v>126</v>
      </c>
      <c r="D52" s="56" t="s">
        <v>127</v>
      </c>
      <c r="E52" s="11">
        <f t="shared" si="0"/>
        <v>5.670058516822162</v>
      </c>
      <c r="F52" s="57">
        <v>497</v>
      </c>
      <c r="G52" s="57"/>
      <c r="H52" s="58"/>
      <c r="I52" s="57"/>
      <c r="J52" s="58"/>
      <c r="K52" s="57"/>
      <c r="L52" s="57">
        <v>223</v>
      </c>
      <c r="M52" s="57">
        <v>222</v>
      </c>
      <c r="N52" s="57"/>
      <c r="O52" s="57">
        <v>0</v>
      </c>
      <c r="P52" s="57"/>
      <c r="Q52" s="57">
        <v>0</v>
      </c>
      <c r="R52" s="57">
        <v>798</v>
      </c>
      <c r="S52" s="58">
        <v>21</v>
      </c>
      <c r="T52" s="58">
        <v>745</v>
      </c>
      <c r="U52" s="58">
        <v>32</v>
      </c>
      <c r="V52" s="58"/>
      <c r="W52" s="58" t="s">
        <v>39</v>
      </c>
      <c r="X52" s="59">
        <v>44457</v>
      </c>
      <c r="Y52" s="60">
        <v>1521.88</v>
      </c>
      <c r="Z52" s="61">
        <v>167024</v>
      </c>
      <c r="AA52" s="62">
        <v>110</v>
      </c>
      <c r="AB52" s="19">
        <f t="shared" si="1"/>
        <v>0.97368421052631582</v>
      </c>
      <c r="AC52" s="19">
        <f t="shared" si="2"/>
        <v>0.9335839598997494</v>
      </c>
      <c r="AD52" s="19">
        <f t="shared" si="3"/>
        <v>4.0100250626566414E-2</v>
      </c>
      <c r="AE52" s="20">
        <f t="shared" si="4"/>
        <v>19.158923268512311</v>
      </c>
      <c r="AF52" s="20">
        <f t="shared" si="5"/>
        <v>0.27944862155388472</v>
      </c>
      <c r="AG52" s="21">
        <f t="shared" si="6"/>
        <v>477.7756490085257</v>
      </c>
      <c r="AH52" s="21">
        <f t="shared" si="7"/>
        <v>465.20260561356446</v>
      </c>
      <c r="AI52" s="22">
        <f t="shared" si="8"/>
        <v>477.7756490085257</v>
      </c>
      <c r="AJ52" s="22">
        <f t="shared" si="9"/>
        <v>465.20260561356446</v>
      </c>
      <c r="AK52" s="23">
        <f t="shared" si="10"/>
        <v>43.77090731126362</v>
      </c>
      <c r="AL52" s="24">
        <f t="shared" si="11"/>
        <v>15.251272170110342</v>
      </c>
      <c r="AM52" s="11">
        <f t="shared" si="12"/>
        <v>0.10221182531163056</v>
      </c>
      <c r="AN52" s="25">
        <f t="shared" si="13"/>
        <v>0.16934255704247236</v>
      </c>
      <c r="AO52" s="26">
        <f t="shared" si="14"/>
        <v>1.3001091980885562</v>
      </c>
      <c r="AP52" s="27">
        <v>4.3699493187336058</v>
      </c>
      <c r="AQ52" s="11">
        <f t="shared" si="15"/>
        <v>5.670058516822162</v>
      </c>
      <c r="AR52" s="21">
        <f t="shared" si="16"/>
        <v>12.573043394961203</v>
      </c>
      <c r="AS52" s="55"/>
      <c r="AT52" s="21"/>
    </row>
    <row r="53" spans="1:46" ht="16.8" x14ac:dyDescent="0.4">
      <c r="A53" s="56">
        <v>7504</v>
      </c>
      <c r="B53" s="56" t="s">
        <v>125</v>
      </c>
      <c r="C53" s="56" t="s">
        <v>128</v>
      </c>
      <c r="D53" s="56" t="s">
        <v>129</v>
      </c>
      <c r="E53" s="11">
        <f t="shared" si="0"/>
        <v>6.6740742033278231</v>
      </c>
      <c r="F53" s="57">
        <v>1954</v>
      </c>
      <c r="G53" s="57"/>
      <c r="H53" s="58"/>
      <c r="I53" s="57"/>
      <c r="J53" s="58"/>
      <c r="K53" s="57"/>
      <c r="L53" s="57">
        <v>403</v>
      </c>
      <c r="M53" s="57">
        <v>336</v>
      </c>
      <c r="N53" s="57"/>
      <c r="O53" s="57">
        <v>1</v>
      </c>
      <c r="P53" s="57"/>
      <c r="Q53" s="57">
        <v>1</v>
      </c>
      <c r="R53" s="57">
        <v>1420</v>
      </c>
      <c r="S53" s="58">
        <v>78</v>
      </c>
      <c r="T53" s="58">
        <v>1296</v>
      </c>
      <c r="U53" s="58">
        <v>46</v>
      </c>
      <c r="V53" s="58"/>
      <c r="W53" s="58" t="s">
        <v>39</v>
      </c>
      <c r="X53" s="59">
        <v>44457</v>
      </c>
      <c r="Y53" s="60">
        <v>1984.31</v>
      </c>
      <c r="Z53" s="61">
        <v>161236</v>
      </c>
      <c r="AA53" s="62">
        <v>81</v>
      </c>
      <c r="AB53" s="19">
        <f t="shared" si="1"/>
        <v>0.94575135542317945</v>
      </c>
      <c r="AC53" s="19">
        <f t="shared" si="2"/>
        <v>0.91267605633802817</v>
      </c>
      <c r="AD53" s="19">
        <f t="shared" si="3"/>
        <v>3.3075299085151305E-2</v>
      </c>
      <c r="AE53" s="20">
        <f t="shared" si="4"/>
        <v>29.149817658587413</v>
      </c>
      <c r="AF53" s="20">
        <f t="shared" si="5"/>
        <v>0.28450704225352114</v>
      </c>
      <c r="AG53" s="21">
        <f t="shared" si="6"/>
        <v>880.69661862115163</v>
      </c>
      <c r="AH53" s="21">
        <f t="shared" si="7"/>
        <v>832.32032548562358</v>
      </c>
      <c r="AI53" s="22">
        <f t="shared" si="8"/>
        <v>881.31682750750463</v>
      </c>
      <c r="AJ53" s="22">
        <f t="shared" si="9"/>
        <v>832.94053437197647</v>
      </c>
      <c r="AK53" s="23">
        <f t="shared" si="10"/>
        <v>53.990571082909852</v>
      </c>
      <c r="AL53" s="24">
        <f t="shared" si="11"/>
        <v>20.407603171023986</v>
      </c>
      <c r="AM53" s="11">
        <f t="shared" si="12"/>
        <v>0.12833283566046083</v>
      </c>
      <c r="AN53" s="25">
        <f t="shared" si="13"/>
        <v>0.21259689524675152</v>
      </c>
      <c r="AO53" s="26">
        <f t="shared" si="14"/>
        <v>2.4497896907064467</v>
      </c>
      <c r="AP53" s="27">
        <v>4.2242845126213764</v>
      </c>
      <c r="AQ53" s="11">
        <f t="shared" si="15"/>
        <v>6.6740742033278231</v>
      </c>
      <c r="AR53" s="21">
        <f t="shared" si="16"/>
        <v>48.376293135528044</v>
      </c>
      <c r="AS53" s="55"/>
      <c r="AT53" s="21"/>
    </row>
    <row r="54" spans="1:46" ht="16.8" x14ac:dyDescent="0.4">
      <c r="A54" s="56">
        <v>7502</v>
      </c>
      <c r="B54" s="56" t="s">
        <v>125</v>
      </c>
      <c r="C54" s="56" t="s">
        <v>125</v>
      </c>
      <c r="D54" s="56" t="s">
        <v>130</v>
      </c>
      <c r="E54" s="11">
        <f t="shared" si="0"/>
        <v>8.1220399255233566</v>
      </c>
      <c r="F54" s="57">
        <v>3098</v>
      </c>
      <c r="G54" s="57"/>
      <c r="H54" s="58"/>
      <c r="I54" s="57"/>
      <c r="J54" s="58"/>
      <c r="K54" s="57"/>
      <c r="L54" s="57">
        <v>676</v>
      </c>
      <c r="M54" s="57">
        <v>674</v>
      </c>
      <c r="N54" s="57"/>
      <c r="O54" s="57">
        <v>2</v>
      </c>
      <c r="P54" s="57"/>
      <c r="Q54" s="57">
        <v>2</v>
      </c>
      <c r="R54" s="57">
        <v>3067</v>
      </c>
      <c r="S54" s="58">
        <v>221</v>
      </c>
      <c r="T54" s="58">
        <v>2711</v>
      </c>
      <c r="U54" s="58">
        <v>135</v>
      </c>
      <c r="V54" s="58"/>
      <c r="W54" s="58" t="s">
        <v>39</v>
      </c>
      <c r="X54" s="59">
        <v>44457</v>
      </c>
      <c r="Y54" s="60">
        <v>1750.83</v>
      </c>
      <c r="Z54" s="61">
        <v>378527</v>
      </c>
      <c r="AA54" s="62">
        <v>216</v>
      </c>
      <c r="AB54" s="19">
        <f t="shared" si="1"/>
        <v>0.92856560812007449</v>
      </c>
      <c r="AC54" s="19">
        <f t="shared" si="2"/>
        <v>0.88392566025432018</v>
      </c>
      <c r="AD54" s="19">
        <f t="shared" si="3"/>
        <v>4.4639947865754315E-2</v>
      </c>
      <c r="AE54" s="20">
        <f t="shared" si="4"/>
        <v>36.192926792540561</v>
      </c>
      <c r="AF54" s="20">
        <f t="shared" si="5"/>
        <v>0.22106292794261492</v>
      </c>
      <c r="AG54" s="21">
        <f t="shared" si="6"/>
        <v>810.24603264760503</v>
      </c>
      <c r="AH54" s="21">
        <f t="shared" si="7"/>
        <v>751.86182227423672</v>
      </c>
      <c r="AI54" s="22">
        <f t="shared" si="8"/>
        <v>810.77439654238663</v>
      </c>
      <c r="AJ54" s="22">
        <f t="shared" si="9"/>
        <v>752.39018616901831</v>
      </c>
      <c r="AK54" s="23">
        <f t="shared" si="10"/>
        <v>60.160557504514998</v>
      </c>
      <c r="AL54" s="24">
        <f t="shared" si="11"/>
        <v>19.395749356096278</v>
      </c>
      <c r="AM54" s="11">
        <f t="shared" si="12"/>
        <v>9.3204523412640378E-2</v>
      </c>
      <c r="AN54" s="25">
        <f t="shared" si="13"/>
        <v>0.15460852080194579</v>
      </c>
      <c r="AO54" s="26">
        <f t="shared" si="14"/>
        <v>2.8338656070858308</v>
      </c>
      <c r="AP54" s="27">
        <v>5.2881743184375258</v>
      </c>
      <c r="AQ54" s="11">
        <f t="shared" si="15"/>
        <v>8.1220399255233566</v>
      </c>
      <c r="AR54" s="21">
        <f t="shared" si="16"/>
        <v>58.38421037336834</v>
      </c>
      <c r="AS54" s="55"/>
      <c r="AT54" s="21"/>
    </row>
    <row r="55" spans="1:46" ht="16.8" x14ac:dyDescent="0.4">
      <c r="A55" s="56">
        <v>7571</v>
      </c>
      <c r="B55" s="56" t="s">
        <v>125</v>
      </c>
      <c r="C55" s="56" t="s">
        <v>131</v>
      </c>
      <c r="D55" s="56" t="s">
        <v>132</v>
      </c>
      <c r="E55" s="11">
        <f t="shared" si="0"/>
        <v>10.07211602755655</v>
      </c>
      <c r="F55" s="57">
        <v>1594</v>
      </c>
      <c r="G55" s="57"/>
      <c r="H55" s="58"/>
      <c r="I55" s="57"/>
      <c r="J55" s="58"/>
      <c r="K55" s="57"/>
      <c r="L55" s="57">
        <v>2134</v>
      </c>
      <c r="M55" s="57">
        <v>2132</v>
      </c>
      <c r="N55" s="57"/>
      <c r="O55" s="57">
        <v>0</v>
      </c>
      <c r="P55" s="57"/>
      <c r="Q55" s="57">
        <v>0</v>
      </c>
      <c r="R55" s="57">
        <v>4314</v>
      </c>
      <c r="S55" s="58">
        <v>189</v>
      </c>
      <c r="T55" s="58">
        <v>3980</v>
      </c>
      <c r="U55" s="58">
        <v>145</v>
      </c>
      <c r="V55" s="58"/>
      <c r="W55" s="58" t="s">
        <v>39</v>
      </c>
      <c r="X55" s="59">
        <v>44457</v>
      </c>
      <c r="Y55" s="60">
        <v>79.59</v>
      </c>
      <c r="Z55" s="61">
        <v>219399</v>
      </c>
      <c r="AA55" s="62">
        <v>2757</v>
      </c>
      <c r="AB55" s="19">
        <f t="shared" si="1"/>
        <v>0.95618915159944362</v>
      </c>
      <c r="AC55" s="19">
        <f t="shared" si="2"/>
        <v>0.92257765414928139</v>
      </c>
      <c r="AD55" s="19">
        <f t="shared" si="3"/>
        <v>3.3611497450162266E-2</v>
      </c>
      <c r="AE55" s="20">
        <f t="shared" si="4"/>
        <v>66.089635777738266</v>
      </c>
      <c r="AF55" s="20">
        <f t="shared" si="5"/>
        <v>0.49466852109411219</v>
      </c>
      <c r="AG55" s="21">
        <f t="shared" si="6"/>
        <v>1966.2806120356063</v>
      </c>
      <c r="AH55" s="21">
        <f t="shared" si="7"/>
        <v>1880.1361902287613</v>
      </c>
      <c r="AI55" s="22">
        <f t="shared" si="8"/>
        <v>1966.2806120356063</v>
      </c>
      <c r="AJ55" s="22">
        <f t="shared" si="9"/>
        <v>1880.1361902287613</v>
      </c>
      <c r="AK55" s="23">
        <f t="shared" si="10"/>
        <v>81.295532335878264</v>
      </c>
      <c r="AL55" s="24">
        <f t="shared" si="11"/>
        <v>30.660529922269454</v>
      </c>
      <c r="AM55" s="11">
        <f t="shared" si="12"/>
        <v>0.16637069527800427</v>
      </c>
      <c r="AN55" s="25">
        <f t="shared" si="13"/>
        <v>0.27442227582605883</v>
      </c>
      <c r="AO55" s="26">
        <f t="shared" si="14"/>
        <v>2.8161807945087718</v>
      </c>
      <c r="AP55" s="27">
        <v>7.2559352330477784</v>
      </c>
      <c r="AQ55" s="11">
        <f t="shared" si="15"/>
        <v>10.07211602755655</v>
      </c>
      <c r="AR55" s="21">
        <f t="shared" si="16"/>
        <v>86.14442180684506</v>
      </c>
      <c r="AS55" s="55"/>
      <c r="AT55" s="21"/>
    </row>
    <row r="56" spans="1:46" ht="16.8" x14ac:dyDescent="0.4">
      <c r="A56" s="56">
        <v>7505</v>
      </c>
      <c r="B56" s="56" t="s">
        <v>125</v>
      </c>
      <c r="C56" s="56" t="s">
        <v>133</v>
      </c>
      <c r="D56" s="56" t="s">
        <v>134</v>
      </c>
      <c r="E56" s="11">
        <f t="shared" si="0"/>
        <v>6.7194482277797043</v>
      </c>
      <c r="F56" s="57">
        <v>1223</v>
      </c>
      <c r="G56" s="57"/>
      <c r="H56" s="58"/>
      <c r="I56" s="57"/>
      <c r="J56" s="58"/>
      <c r="K56" s="57"/>
      <c r="L56" s="57">
        <v>321</v>
      </c>
      <c r="M56" s="57">
        <v>321</v>
      </c>
      <c r="N56" s="57"/>
      <c r="O56" s="57">
        <v>0</v>
      </c>
      <c r="P56" s="57"/>
      <c r="Q56" s="57">
        <v>0</v>
      </c>
      <c r="R56" s="57">
        <v>806</v>
      </c>
      <c r="S56" s="58">
        <v>55</v>
      </c>
      <c r="T56" s="58">
        <v>720</v>
      </c>
      <c r="U56" s="58">
        <v>31</v>
      </c>
      <c r="V56" s="58"/>
      <c r="W56" s="58" t="s">
        <v>39</v>
      </c>
      <c r="X56" s="59">
        <v>44457</v>
      </c>
      <c r="Y56" s="60">
        <v>1676.15</v>
      </c>
      <c r="Z56" s="61">
        <v>115072</v>
      </c>
      <c r="AA56" s="62">
        <v>69</v>
      </c>
      <c r="AB56" s="19">
        <f t="shared" si="1"/>
        <v>0.93176178660049624</v>
      </c>
      <c r="AC56" s="19">
        <f t="shared" si="2"/>
        <v>0.89330024813895781</v>
      </c>
      <c r="AD56" s="19">
        <f t="shared" si="3"/>
        <v>3.8461538461538464E-2</v>
      </c>
      <c r="AE56" s="20">
        <f t="shared" si="4"/>
        <v>26.939655172413794</v>
      </c>
      <c r="AF56" s="20">
        <f t="shared" si="5"/>
        <v>0.39826302729528534</v>
      </c>
      <c r="AG56" s="21">
        <f t="shared" si="6"/>
        <v>700.43103448275861</v>
      </c>
      <c r="AH56" s="21">
        <f t="shared" si="7"/>
        <v>652.63487208008894</v>
      </c>
      <c r="AI56" s="22">
        <f t="shared" si="8"/>
        <v>700.43103448275861</v>
      </c>
      <c r="AJ56" s="22">
        <f t="shared" si="9"/>
        <v>652.63487208008894</v>
      </c>
      <c r="AK56" s="23">
        <f t="shared" si="10"/>
        <v>51.903424908587482</v>
      </c>
      <c r="AL56" s="24">
        <f t="shared" si="11"/>
        <v>18.064258524502037</v>
      </c>
      <c r="AM56" s="11">
        <f t="shared" si="12"/>
        <v>0.1463809449646285</v>
      </c>
      <c r="AN56" s="25">
        <f t="shared" si="13"/>
        <v>0.24192524518692737</v>
      </c>
      <c r="AO56" s="26">
        <f t="shared" si="14"/>
        <v>3.7187909304735509</v>
      </c>
      <c r="AP56" s="27">
        <v>3.0006572973061534</v>
      </c>
      <c r="AQ56" s="11">
        <f t="shared" si="15"/>
        <v>6.7194482277797043</v>
      </c>
      <c r="AR56" s="21">
        <f t="shared" si="16"/>
        <v>47.79616240266963</v>
      </c>
      <c r="AS56" s="55"/>
      <c r="AT56" s="21"/>
    </row>
    <row r="57" spans="1:46" ht="16.8" x14ac:dyDescent="0.4">
      <c r="A57" s="56">
        <v>7503</v>
      </c>
      <c r="B57" s="56" t="s">
        <v>125</v>
      </c>
      <c r="C57" s="56" t="s">
        <v>135</v>
      </c>
      <c r="D57" s="56" t="s">
        <v>136</v>
      </c>
      <c r="E57" s="11">
        <f t="shared" si="0"/>
        <v>5.5806116274620159</v>
      </c>
      <c r="F57" s="57">
        <v>610</v>
      </c>
      <c r="G57" s="57"/>
      <c r="H57" s="58"/>
      <c r="I57" s="57"/>
      <c r="J57" s="58"/>
      <c r="K57" s="57"/>
      <c r="L57" s="57">
        <v>845</v>
      </c>
      <c r="M57" s="57">
        <v>845</v>
      </c>
      <c r="N57" s="57"/>
      <c r="O57" s="57">
        <v>0</v>
      </c>
      <c r="P57" s="57"/>
      <c r="Q57" s="57">
        <v>0</v>
      </c>
      <c r="R57" s="57">
        <v>897</v>
      </c>
      <c r="S57" s="58">
        <v>96</v>
      </c>
      <c r="T57" s="58">
        <v>770</v>
      </c>
      <c r="U57" s="58">
        <v>31</v>
      </c>
      <c r="V57" s="58"/>
      <c r="W57" s="58" t="s">
        <v>39</v>
      </c>
      <c r="X57" s="59">
        <v>44457</v>
      </c>
      <c r="Y57" s="60">
        <v>4244.3100000000004</v>
      </c>
      <c r="Z57" s="61">
        <v>161373</v>
      </c>
      <c r="AA57" s="62">
        <v>38</v>
      </c>
      <c r="AB57" s="19">
        <f t="shared" si="1"/>
        <v>0.89297658862876261</v>
      </c>
      <c r="AC57" s="19">
        <f t="shared" si="2"/>
        <v>0.85841694537346713</v>
      </c>
      <c r="AD57" s="19">
        <f t="shared" si="3"/>
        <v>3.4559643255295432E-2</v>
      </c>
      <c r="AE57" s="20">
        <f t="shared" si="4"/>
        <v>19.210152875635949</v>
      </c>
      <c r="AF57" s="20">
        <f t="shared" si="5"/>
        <v>0.94202898550724634</v>
      </c>
      <c r="AG57" s="21">
        <f t="shared" si="6"/>
        <v>555.85506869178857</v>
      </c>
      <c r="AH57" s="21">
        <f t="shared" si="7"/>
        <v>496.36556301239983</v>
      </c>
      <c r="AI57" s="22">
        <f t="shared" si="8"/>
        <v>555.85506869178857</v>
      </c>
      <c r="AJ57" s="22">
        <f t="shared" si="9"/>
        <v>496.36556301239983</v>
      </c>
      <c r="AK57" s="23">
        <f t="shared" si="10"/>
        <v>43.82938840051952</v>
      </c>
      <c r="AL57" s="24">
        <f t="shared" si="11"/>
        <v>15.753817997748987</v>
      </c>
      <c r="AM57" s="11">
        <f t="shared" si="12"/>
        <v>0.10551141666815192</v>
      </c>
      <c r="AN57" s="25">
        <f t="shared" si="13"/>
        <v>0.17251226546045564</v>
      </c>
      <c r="AO57" s="26">
        <f t="shared" si="14"/>
        <v>2.7101988563329122</v>
      </c>
      <c r="AP57" s="27">
        <v>2.8704127711291036</v>
      </c>
      <c r="AQ57" s="11">
        <f t="shared" si="15"/>
        <v>5.5806116274620159</v>
      </c>
      <c r="AR57" s="21">
        <f t="shared" si="16"/>
        <v>59.489505679388742</v>
      </c>
      <c r="AS57" s="55"/>
      <c r="AT57" s="21"/>
    </row>
    <row r="58" spans="1:46" ht="16.8" x14ac:dyDescent="0.4">
      <c r="A58" s="63">
        <v>3174</v>
      </c>
      <c r="B58" s="63" t="s">
        <v>137</v>
      </c>
      <c r="C58" s="63" t="s">
        <v>138</v>
      </c>
      <c r="D58" s="63" t="s">
        <v>139</v>
      </c>
      <c r="E58" s="11">
        <f t="shared" si="0"/>
        <v>16.263913331203554</v>
      </c>
      <c r="F58" s="64">
        <v>171339</v>
      </c>
      <c r="G58" s="65"/>
      <c r="H58" s="64"/>
      <c r="I58" s="65"/>
      <c r="J58" s="64"/>
      <c r="K58" s="65"/>
      <c r="L58" s="65">
        <v>230472</v>
      </c>
      <c r="M58" s="65">
        <v>211710</v>
      </c>
      <c r="N58" s="65">
        <v>262</v>
      </c>
      <c r="O58" s="65">
        <v>3360</v>
      </c>
      <c r="P58" s="65">
        <v>1156</v>
      </c>
      <c r="Q58" s="65">
        <v>2201</v>
      </c>
      <c r="R58" s="65">
        <v>102173</v>
      </c>
      <c r="S58" s="64">
        <v>101</v>
      </c>
      <c r="T58" s="64">
        <v>100039</v>
      </c>
      <c r="U58" s="64">
        <v>1814</v>
      </c>
      <c r="V58" s="64">
        <v>219</v>
      </c>
      <c r="W58" s="64" t="s">
        <v>39</v>
      </c>
      <c r="X58" s="66">
        <v>44457</v>
      </c>
      <c r="Y58" s="67">
        <v>129.54</v>
      </c>
      <c r="Z58" s="68">
        <v>2463560</v>
      </c>
      <c r="AA58" s="69">
        <v>19018</v>
      </c>
      <c r="AB58" s="19">
        <f t="shared" si="1"/>
        <v>1.0171588276260615</v>
      </c>
      <c r="AC58" s="19">
        <f t="shared" si="2"/>
        <v>0.97911385591105282</v>
      </c>
      <c r="AD58" s="19">
        <f t="shared" si="3"/>
        <v>3.8044971715008577E-2</v>
      </c>
      <c r="AE58" s="20">
        <f t="shared" si="4"/>
        <v>173.61054733799867</v>
      </c>
      <c r="AF58" s="20">
        <f t="shared" si="5"/>
        <v>2.288588961858808</v>
      </c>
      <c r="AG58" s="21">
        <f t="shared" si="6"/>
        <v>4147.3720956664338</v>
      </c>
      <c r="AH58" s="21">
        <f t="shared" si="7"/>
        <v>4134.3827631557588</v>
      </c>
      <c r="AI58" s="22">
        <f t="shared" si="8"/>
        <v>4283.7600870285278</v>
      </c>
      <c r="AJ58" s="22">
        <f t="shared" si="9"/>
        <v>4270.6489795255648</v>
      </c>
      <c r="AK58" s="23">
        <f t="shared" si="10"/>
        <v>127.66187032347717</v>
      </c>
      <c r="AL58" s="24">
        <f t="shared" si="11"/>
        <v>46.209571408559746</v>
      </c>
      <c r="AM58" s="11">
        <f t="shared" si="12"/>
        <v>8.3126932616747168E-2</v>
      </c>
      <c r="AN58" s="25">
        <f t="shared" si="13"/>
        <v>0.13273225889966109</v>
      </c>
      <c r="AO58" s="26">
        <f t="shared" si="14"/>
        <v>-1.6164504632744858</v>
      </c>
      <c r="AP58" s="27">
        <v>17.88036379447804</v>
      </c>
      <c r="AQ58" s="11">
        <f t="shared" si="15"/>
        <v>16.263913331203554</v>
      </c>
      <c r="AR58" s="21">
        <f t="shared" si="16"/>
        <v>12.989332510675609</v>
      </c>
      <c r="AS58" s="55"/>
      <c r="AT58" s="21"/>
    </row>
    <row r="59" spans="1:46" ht="16.8" x14ac:dyDescent="0.4">
      <c r="A59" s="63">
        <v>3173</v>
      </c>
      <c r="B59" s="63" t="s">
        <v>137</v>
      </c>
      <c r="C59" s="63" t="s">
        <v>140</v>
      </c>
      <c r="D59" s="63" t="s">
        <v>141</v>
      </c>
      <c r="E59" s="11">
        <f t="shared" si="0"/>
        <v>37.528952425645194</v>
      </c>
      <c r="F59" s="64">
        <v>295550</v>
      </c>
      <c r="G59" s="65"/>
      <c r="H59" s="64"/>
      <c r="I59" s="65"/>
      <c r="J59" s="64"/>
      <c r="K59" s="65"/>
      <c r="L59" s="65">
        <v>481272</v>
      </c>
      <c r="M59" s="65">
        <v>439280</v>
      </c>
      <c r="N59" s="65">
        <v>476</v>
      </c>
      <c r="O59" s="65">
        <v>6217</v>
      </c>
      <c r="P59" s="65">
        <v>1526</v>
      </c>
      <c r="Q59" s="65">
        <v>4685</v>
      </c>
      <c r="R59" s="65">
        <v>211245</v>
      </c>
      <c r="S59" s="64">
        <v>187</v>
      </c>
      <c r="T59" s="64">
        <v>207263</v>
      </c>
      <c r="U59" s="64">
        <v>3382</v>
      </c>
      <c r="V59" s="64">
        <v>413</v>
      </c>
      <c r="W59" s="64" t="s">
        <v>39</v>
      </c>
      <c r="X59" s="66">
        <v>44457</v>
      </c>
      <c r="Y59" s="67">
        <v>48.13</v>
      </c>
      <c r="Z59" s="68">
        <v>914182</v>
      </c>
      <c r="AA59" s="69">
        <v>18994</v>
      </c>
      <c r="AB59" s="19">
        <f t="shared" si="1"/>
        <v>1.0182459860370481</v>
      </c>
      <c r="AC59" s="19">
        <f t="shared" si="2"/>
        <v>0.98114984970058461</v>
      </c>
      <c r="AD59" s="19">
        <f t="shared" si="3"/>
        <v>3.709613633646338E-2</v>
      </c>
      <c r="AE59" s="20">
        <f t="shared" si="4"/>
        <v>934.49663196168808</v>
      </c>
      <c r="AF59" s="20">
        <f t="shared" si="5"/>
        <v>2.3076948566829985</v>
      </c>
      <c r="AG59" s="21">
        <f t="shared" si="6"/>
        <v>23107.543136924593</v>
      </c>
      <c r="AH59" s="21">
        <f t="shared" si="7"/>
        <v>23041.910691744095</v>
      </c>
      <c r="AI59" s="22">
        <f t="shared" si="8"/>
        <v>23787.604656403211</v>
      </c>
      <c r="AJ59" s="22">
        <f t="shared" si="9"/>
        <v>23721.315886770906</v>
      </c>
      <c r="AK59" s="23">
        <f t="shared" si="10"/>
        <v>297.05693485455356</v>
      </c>
      <c r="AL59" s="24">
        <f t="shared" si="11"/>
        <v>108.90664783834572</v>
      </c>
      <c r="AM59" s="11">
        <f t="shared" si="12"/>
        <v>0.31669575632074004</v>
      </c>
      <c r="AN59" s="25">
        <f t="shared" si="13"/>
        <v>0.50552488798190209</v>
      </c>
      <c r="AO59" s="26">
        <f t="shared" si="14"/>
        <v>14.748927024955499</v>
      </c>
      <c r="AP59" s="27">
        <v>22.780025400689695</v>
      </c>
      <c r="AQ59" s="11">
        <f t="shared" si="15"/>
        <v>37.528952425645194</v>
      </c>
      <c r="AR59" s="21">
        <f t="shared" si="16"/>
        <v>65.632445180500156</v>
      </c>
      <c r="AS59" s="55"/>
      <c r="AT59" s="21"/>
    </row>
    <row r="60" spans="1:46" ht="16.8" x14ac:dyDescent="0.4">
      <c r="A60" s="63">
        <v>3171</v>
      </c>
      <c r="B60" s="63" t="s">
        <v>137</v>
      </c>
      <c r="C60" s="63" t="s">
        <v>142</v>
      </c>
      <c r="D60" s="63" t="s">
        <v>143</v>
      </c>
      <c r="E60" s="11">
        <f t="shared" si="0"/>
        <v>27.247014467380424</v>
      </c>
      <c r="F60" s="64">
        <v>362118</v>
      </c>
      <c r="G60" s="65"/>
      <c r="H60" s="64"/>
      <c r="I60" s="65"/>
      <c r="J60" s="64"/>
      <c r="K60" s="65"/>
      <c r="L60" s="65">
        <v>471095</v>
      </c>
      <c r="M60" s="65">
        <v>429494</v>
      </c>
      <c r="N60" s="65">
        <v>569</v>
      </c>
      <c r="O60" s="65">
        <v>9011</v>
      </c>
      <c r="P60" s="65">
        <v>3449</v>
      </c>
      <c r="Q60" s="65">
        <v>5554</v>
      </c>
      <c r="R60" s="65">
        <v>259033</v>
      </c>
      <c r="S60" s="64">
        <v>220</v>
      </c>
      <c r="T60" s="64">
        <v>253905</v>
      </c>
      <c r="U60" s="64">
        <v>4520</v>
      </c>
      <c r="V60" s="64">
        <v>388</v>
      </c>
      <c r="W60" s="64" t="s">
        <v>39</v>
      </c>
      <c r="X60" s="66">
        <v>44457</v>
      </c>
      <c r="Y60" s="67">
        <v>141.27000000000001</v>
      </c>
      <c r="Z60" s="68">
        <v>2185711</v>
      </c>
      <c r="AA60" s="69">
        <v>15472</v>
      </c>
      <c r="AB60" s="19">
        <f t="shared" si="1"/>
        <v>1.0177866763937582</v>
      </c>
      <c r="AC60" s="19">
        <f t="shared" si="2"/>
        <v>0.9802032945609247</v>
      </c>
      <c r="AD60" s="19">
        <f t="shared" si="3"/>
        <v>3.7583381832833412E-2</v>
      </c>
      <c r="AE60" s="20">
        <f t="shared" si="4"/>
        <v>486.93537251722665</v>
      </c>
      <c r="AF60" s="20">
        <f t="shared" si="5"/>
        <v>1.8534549651974845</v>
      </c>
      <c r="AG60" s="21">
        <f t="shared" si="6"/>
        <v>11851.200822066594</v>
      </c>
      <c r="AH60" s="21">
        <f t="shared" si="7"/>
        <v>11823.383786786084</v>
      </c>
      <c r="AI60" s="22">
        <f t="shared" si="8"/>
        <v>12263.469415672978</v>
      </c>
      <c r="AJ60" s="22">
        <f t="shared" si="9"/>
        <v>12235.286366770355</v>
      </c>
      <c r="AK60" s="23">
        <f t="shared" si="10"/>
        <v>214.68643498006853</v>
      </c>
      <c r="AL60" s="24">
        <f t="shared" si="11"/>
        <v>78.215364113358049</v>
      </c>
      <c r="AM60" s="11">
        <f t="shared" si="12"/>
        <v>0.14673419649054781</v>
      </c>
      <c r="AN60" s="25">
        <f t="shared" si="13"/>
        <v>0.23599852980836877</v>
      </c>
      <c r="AO60" s="26">
        <f t="shared" si="14"/>
        <v>7.0315311391793323</v>
      </c>
      <c r="AP60" s="27">
        <v>20.215483328201092</v>
      </c>
      <c r="AQ60" s="11">
        <f t="shared" si="15"/>
        <v>27.247014467380424</v>
      </c>
      <c r="AR60" s="21">
        <f t="shared" si="16"/>
        <v>27.817035280510549</v>
      </c>
      <c r="AS60" s="21"/>
      <c r="AT60" s="21"/>
    </row>
    <row r="61" spans="1:46" ht="16.8" x14ac:dyDescent="0.4">
      <c r="A61" s="63">
        <v>3172</v>
      </c>
      <c r="B61" s="63" t="s">
        <v>137</v>
      </c>
      <c r="C61" s="63" t="s">
        <v>144</v>
      </c>
      <c r="D61" s="63" t="s">
        <v>145</v>
      </c>
      <c r="E61" s="11">
        <f t="shared" si="0"/>
        <v>16.319045461697804</v>
      </c>
      <c r="F61" s="64">
        <v>184620</v>
      </c>
      <c r="G61" s="65"/>
      <c r="H61" s="64"/>
      <c r="I61" s="65"/>
      <c r="J61" s="64"/>
      <c r="K61" s="65"/>
      <c r="L61" s="65">
        <v>321951</v>
      </c>
      <c r="M61" s="65">
        <v>299255</v>
      </c>
      <c r="N61" s="65">
        <v>281</v>
      </c>
      <c r="O61" s="65">
        <v>3562</v>
      </c>
      <c r="P61" s="65">
        <v>856</v>
      </c>
      <c r="Q61" s="65">
        <v>2704</v>
      </c>
      <c r="R61" s="65">
        <v>126778</v>
      </c>
      <c r="S61" s="64">
        <v>133</v>
      </c>
      <c r="T61" s="64">
        <v>124353</v>
      </c>
      <c r="U61" s="64">
        <v>2067</v>
      </c>
      <c r="V61" s="64">
        <v>225</v>
      </c>
      <c r="W61" s="64" t="s">
        <v>39</v>
      </c>
      <c r="X61" s="66">
        <v>44457</v>
      </c>
      <c r="Y61" s="67">
        <v>188.03</v>
      </c>
      <c r="Z61" s="68">
        <v>2843816</v>
      </c>
      <c r="AA61" s="69">
        <v>15124</v>
      </c>
      <c r="AB61" s="19">
        <f t="shared" si="1"/>
        <v>1.0174763413631693</v>
      </c>
      <c r="AC61" s="19">
        <f t="shared" si="2"/>
        <v>0.98087207559671241</v>
      </c>
      <c r="AD61" s="19">
        <f t="shared" si="3"/>
        <v>3.6604265766456957E-2</v>
      </c>
      <c r="AE61" s="20">
        <f t="shared" si="4"/>
        <v>177.64862424291866</v>
      </c>
      <c r="AF61" s="20">
        <f t="shared" si="5"/>
        <v>2.5675827036236569</v>
      </c>
      <c r="AG61" s="21">
        <f t="shared" si="6"/>
        <v>4458.0240071790859</v>
      </c>
      <c r="AH61" s="21">
        <f t="shared" si="7"/>
        <v>4445.4352883590218</v>
      </c>
      <c r="AI61" s="22">
        <f t="shared" si="8"/>
        <v>4583.2782430368206</v>
      </c>
      <c r="AJ61" s="22">
        <f t="shared" si="9"/>
        <v>4570.6191961786562</v>
      </c>
      <c r="AK61" s="23">
        <f t="shared" si="10"/>
        <v>129.52510756210151</v>
      </c>
      <c r="AL61" s="24">
        <f t="shared" si="11"/>
        <v>47.804911861537072</v>
      </c>
      <c r="AM61" s="11">
        <f t="shared" si="12"/>
        <v>7.8614021927882777E-2</v>
      </c>
      <c r="AN61" s="25">
        <f t="shared" si="13"/>
        <v>0.1249683920754146</v>
      </c>
      <c r="AO61" s="26">
        <f t="shared" si="14"/>
        <v>-3.6521216057117876</v>
      </c>
      <c r="AP61" s="27">
        <v>19.971167067409592</v>
      </c>
      <c r="AQ61" s="11">
        <f t="shared" si="15"/>
        <v>16.319045461697804</v>
      </c>
      <c r="AR61" s="21">
        <f t="shared" si="16"/>
        <v>12.588718820064306</v>
      </c>
      <c r="AS61" s="21"/>
      <c r="AT61" s="21"/>
    </row>
    <row r="62" spans="1:46" ht="16.8" x14ac:dyDescent="0.4">
      <c r="A62" s="63">
        <v>3175</v>
      </c>
      <c r="B62" s="63" t="s">
        <v>137</v>
      </c>
      <c r="C62" s="63" t="s">
        <v>146</v>
      </c>
      <c r="D62" s="63" t="s">
        <v>147</v>
      </c>
      <c r="E62" s="11">
        <f t="shared" si="0"/>
        <v>2.1302133457910934</v>
      </c>
      <c r="F62" s="64">
        <v>4170</v>
      </c>
      <c r="G62" s="65"/>
      <c r="H62" s="64"/>
      <c r="I62" s="65"/>
      <c r="J62" s="64"/>
      <c r="K62" s="65"/>
      <c r="L62" s="65">
        <v>4775</v>
      </c>
      <c r="M62" s="65">
        <v>4515</v>
      </c>
      <c r="N62" s="65">
        <v>5</v>
      </c>
      <c r="O62" s="65">
        <v>38</v>
      </c>
      <c r="P62" s="65">
        <v>5</v>
      </c>
      <c r="Q62" s="65">
        <v>33</v>
      </c>
      <c r="R62" s="65">
        <v>1630</v>
      </c>
      <c r="S62" s="64">
        <v>0</v>
      </c>
      <c r="T62" s="64">
        <v>1608</v>
      </c>
      <c r="U62" s="64">
        <v>21</v>
      </c>
      <c r="V62" s="64">
        <v>1</v>
      </c>
      <c r="W62" s="64" t="s">
        <v>39</v>
      </c>
      <c r="X62" s="66">
        <v>44457</v>
      </c>
      <c r="Y62" s="67">
        <v>146.66</v>
      </c>
      <c r="Z62" s="68">
        <v>1747315</v>
      </c>
      <c r="AA62" s="69">
        <v>11914</v>
      </c>
      <c r="AB62" s="19">
        <f t="shared" si="1"/>
        <v>1.0188771682040869</v>
      </c>
      <c r="AC62" s="19">
        <f t="shared" si="2"/>
        <v>0.98650306748466254</v>
      </c>
      <c r="AD62" s="19">
        <f t="shared" si="3"/>
        <v>3.237410071942446E-2</v>
      </c>
      <c r="AE62" s="20">
        <f t="shared" si="4"/>
        <v>3.3766092547708912</v>
      </c>
      <c r="AF62" s="20">
        <f t="shared" si="5"/>
        <v>2.9527607361963191</v>
      </c>
      <c r="AG62" s="21">
        <f t="shared" si="6"/>
        <v>93.285984496212762</v>
      </c>
      <c r="AH62" s="21">
        <f t="shared" si="7"/>
        <v>93.228753830877665</v>
      </c>
      <c r="AI62" s="22">
        <f t="shared" si="8"/>
        <v>95.460749778946564</v>
      </c>
      <c r="AJ62" s="22">
        <f t="shared" si="9"/>
        <v>95.403519113611452</v>
      </c>
      <c r="AK62" s="23">
        <f t="shared" si="10"/>
        <v>17.579692625570541</v>
      </c>
      <c r="AL62" s="24">
        <f t="shared" si="11"/>
        <v>6.9066460425307543</v>
      </c>
      <c r="AM62" s="11">
        <f t="shared" si="12"/>
        <v>1.3909105284813327E-2</v>
      </c>
      <c r="AN62" s="25">
        <f t="shared" si="13"/>
        <v>2.1979854084319683E-2</v>
      </c>
      <c r="AO62" s="26">
        <f t="shared" si="14"/>
        <v>-15.570825728441802</v>
      </c>
      <c r="AP62" s="27">
        <v>17.701039074232895</v>
      </c>
      <c r="AQ62" s="11">
        <f t="shared" si="15"/>
        <v>2.1302133457910934</v>
      </c>
      <c r="AR62" s="21">
        <f t="shared" si="16"/>
        <v>5.7230665335099851E-2</v>
      </c>
      <c r="AS62" s="21"/>
      <c r="AT62" s="21"/>
    </row>
    <row r="63" spans="1:46" ht="16.8" x14ac:dyDescent="0.4">
      <c r="A63" s="63">
        <v>3101</v>
      </c>
      <c r="B63" s="63" t="s">
        <v>137</v>
      </c>
      <c r="C63" s="63" t="s">
        <v>148</v>
      </c>
      <c r="D63" s="63" t="s">
        <v>149</v>
      </c>
      <c r="E63" s="11">
        <f t="shared" si="0"/>
        <v>135.35519135817293</v>
      </c>
      <c r="F63" s="64">
        <v>527629</v>
      </c>
      <c r="G63" s="65"/>
      <c r="H63" s="64"/>
      <c r="I63" s="65"/>
      <c r="J63" s="64"/>
      <c r="K63" s="65"/>
      <c r="L63" s="65">
        <v>1091670</v>
      </c>
      <c r="M63" s="65">
        <v>942426</v>
      </c>
      <c r="N63" s="65">
        <v>294</v>
      </c>
      <c r="O63" s="65">
        <v>5719</v>
      </c>
      <c r="P63" s="65">
        <v>3365</v>
      </c>
      <c r="Q63" s="65">
        <v>2345</v>
      </c>
      <c r="R63" s="65">
        <v>110802</v>
      </c>
      <c r="S63" s="64">
        <v>290</v>
      </c>
      <c r="T63" s="64">
        <v>108957</v>
      </c>
      <c r="U63" s="64">
        <v>945</v>
      </c>
      <c r="V63" s="64">
        <v>610</v>
      </c>
      <c r="W63" s="64" t="s">
        <v>39</v>
      </c>
      <c r="X63" s="66">
        <v>44457</v>
      </c>
      <c r="Y63" s="67">
        <v>8.6999999999999993</v>
      </c>
      <c r="Z63" s="68">
        <v>23340</v>
      </c>
      <c r="AA63" s="69">
        <v>2683</v>
      </c>
      <c r="AB63" s="19">
        <f t="shared" si="1"/>
        <v>1.0115839297477656</v>
      </c>
      <c r="AC63" s="19">
        <f t="shared" si="2"/>
        <v>0.98334867601667841</v>
      </c>
      <c r="AD63" s="19">
        <f t="shared" si="3"/>
        <v>2.8235253731087099E-2</v>
      </c>
      <c r="AE63" s="20">
        <f t="shared" si="4"/>
        <v>15355.61268209083</v>
      </c>
      <c r="AF63" s="20">
        <f t="shared" si="5"/>
        <v>9.9040540784462383</v>
      </c>
      <c r="AG63" s="21">
        <f t="shared" si="6"/>
        <v>474730.07712082262</v>
      </c>
      <c r="AH63" s="21">
        <f t="shared" si="7"/>
        <v>470874.03598971723</v>
      </c>
      <c r="AI63" s="22">
        <f t="shared" si="8"/>
        <v>499233.07626392459</v>
      </c>
      <c r="AJ63" s="22">
        <f t="shared" si="9"/>
        <v>495338.47472150816</v>
      </c>
      <c r="AK63" s="23">
        <f t="shared" si="10"/>
        <v>1187.2646115867797</v>
      </c>
      <c r="AL63" s="24">
        <f t="shared" si="11"/>
        <v>497.66377943422214</v>
      </c>
      <c r="AM63" s="11">
        <f t="shared" si="12"/>
        <v>8.7699921949678803</v>
      </c>
      <c r="AN63" s="25">
        <f t="shared" si="13"/>
        <v>12.82487536169303</v>
      </c>
      <c r="AO63" s="26">
        <f t="shared" si="14"/>
        <v>121.33367293945943</v>
      </c>
      <c r="AP63" s="27">
        <v>14.021518418713498</v>
      </c>
      <c r="AQ63" s="11">
        <f t="shared" si="15"/>
        <v>135.35519135817293</v>
      </c>
      <c r="AR63" s="21">
        <f t="shared" si="16"/>
        <v>3856.0411311053986</v>
      </c>
      <c r="AS63" s="21"/>
      <c r="AT63" s="21"/>
    </row>
    <row r="64" spans="1:46" ht="16.8" x14ac:dyDescent="0.4">
      <c r="A64" s="70">
        <v>1504</v>
      </c>
      <c r="B64" s="70" t="s">
        <v>150</v>
      </c>
      <c r="C64" s="71" t="s">
        <v>151</v>
      </c>
      <c r="D64" s="72" t="s">
        <v>152</v>
      </c>
      <c r="E64" s="11">
        <f t="shared" si="0"/>
        <v>8.0533246040742466</v>
      </c>
      <c r="F64" s="73"/>
      <c r="G64" s="74"/>
      <c r="H64" s="73"/>
      <c r="I64" s="74"/>
      <c r="J64" s="73"/>
      <c r="K64" s="74"/>
      <c r="L64" s="74">
        <v>476</v>
      </c>
      <c r="M64" s="74">
        <v>476</v>
      </c>
      <c r="N64" s="74"/>
      <c r="O64" s="74"/>
      <c r="P64" s="74"/>
      <c r="Q64" s="74"/>
      <c r="R64" s="74">
        <v>3121</v>
      </c>
      <c r="S64" s="73">
        <v>-14</v>
      </c>
      <c r="T64" s="73">
        <v>3025</v>
      </c>
      <c r="U64" s="73">
        <v>110</v>
      </c>
      <c r="V64" s="73"/>
      <c r="W64" s="73" t="s">
        <v>39</v>
      </c>
      <c r="X64" s="75">
        <v>44457</v>
      </c>
      <c r="Y64" s="76">
        <v>5804</v>
      </c>
      <c r="Z64" s="77">
        <v>260290</v>
      </c>
      <c r="AA64" s="78">
        <v>45</v>
      </c>
      <c r="AB64" s="19">
        <f t="shared" si="1"/>
        <v>1.0044857417494393</v>
      </c>
      <c r="AC64" s="19">
        <f t="shared" si="2"/>
        <v>0.96924062800384492</v>
      </c>
      <c r="AD64" s="19">
        <f t="shared" si="3"/>
        <v>3.5245113745594359E-2</v>
      </c>
      <c r="AE64" s="20">
        <f t="shared" si="4"/>
        <v>42.260555534211839</v>
      </c>
      <c r="AF64" s="20">
        <f t="shared" si="5"/>
        <v>0.1525152194809356</v>
      </c>
      <c r="AG64" s="21">
        <f t="shared" si="6"/>
        <v>1199.0472165661376</v>
      </c>
      <c r="AH64" s="21">
        <f t="shared" si="7"/>
        <v>1204.4258327250375</v>
      </c>
      <c r="AI64" s="22">
        <f t="shared" si="8"/>
        <v>1199.0472165661376</v>
      </c>
      <c r="AJ64" s="22">
        <f t="shared" si="9"/>
        <v>1204.4258327250375</v>
      </c>
      <c r="AK64" s="23">
        <f t="shared" si="10"/>
        <v>65.008119134621822</v>
      </c>
      <c r="AL64" s="24">
        <f t="shared" si="11"/>
        <v>24.540026820737559</v>
      </c>
      <c r="AM64" s="11">
        <f t="shared" si="12"/>
        <v>0.12127824182875369</v>
      </c>
      <c r="AN64" s="25">
        <f t="shared" si="13"/>
        <v>0.20146929351303383</v>
      </c>
      <c r="AO64" s="26">
        <f t="shared" si="14"/>
        <v>2.4521429198497344</v>
      </c>
      <c r="AP64" s="27">
        <v>5.6011816842245121</v>
      </c>
      <c r="AQ64" s="11">
        <f t="shared" si="15"/>
        <v>8.0533246040742466</v>
      </c>
      <c r="AR64" s="21">
        <f t="shared" si="16"/>
        <v>-5.378616158899689</v>
      </c>
      <c r="AS64" s="21"/>
      <c r="AT64" s="21"/>
    </row>
    <row r="65" spans="1:46" ht="16.8" x14ac:dyDescent="0.4">
      <c r="A65" s="70">
        <v>1509</v>
      </c>
      <c r="B65" s="70" t="s">
        <v>150</v>
      </c>
      <c r="C65" s="71" t="s">
        <v>153</v>
      </c>
      <c r="D65" s="72" t="s">
        <v>154</v>
      </c>
      <c r="E65" s="11">
        <f t="shared" si="0"/>
        <v>2.382252314326859</v>
      </c>
      <c r="F65" s="73"/>
      <c r="G65" s="74"/>
      <c r="H65" s="73"/>
      <c r="I65" s="74"/>
      <c r="J65" s="73"/>
      <c r="K65" s="74"/>
      <c r="L65" s="74">
        <v>302</v>
      </c>
      <c r="M65" s="74">
        <v>296</v>
      </c>
      <c r="N65" s="74"/>
      <c r="O65" s="74"/>
      <c r="P65" s="74"/>
      <c r="Q65" s="74"/>
      <c r="R65" s="74">
        <v>2051</v>
      </c>
      <c r="S65" s="73">
        <v>50</v>
      </c>
      <c r="T65" s="73">
        <v>1972</v>
      </c>
      <c r="U65" s="73">
        <v>29</v>
      </c>
      <c r="V65" s="73"/>
      <c r="W65" s="73" t="s">
        <v>39</v>
      </c>
      <c r="X65" s="75">
        <v>44457</v>
      </c>
      <c r="Y65" s="76">
        <v>4659</v>
      </c>
      <c r="Z65" s="77">
        <v>343489</v>
      </c>
      <c r="AA65" s="78">
        <v>74</v>
      </c>
      <c r="AB65" s="19">
        <f t="shared" si="1"/>
        <v>0.97562164797659678</v>
      </c>
      <c r="AC65" s="19">
        <f t="shared" si="2"/>
        <v>0.96148220380302296</v>
      </c>
      <c r="AD65" s="19">
        <f t="shared" si="3"/>
        <v>1.4139444173573866E-2</v>
      </c>
      <c r="AE65" s="20">
        <f t="shared" si="4"/>
        <v>8.4427740044077115</v>
      </c>
      <c r="AF65" s="20">
        <f t="shared" si="5"/>
        <v>0.14724524622135543</v>
      </c>
      <c r="AG65" s="21">
        <f t="shared" si="6"/>
        <v>597.10791320828321</v>
      </c>
      <c r="AH65" s="21">
        <f t="shared" si="7"/>
        <v>582.551406304132</v>
      </c>
      <c r="AI65" s="22">
        <f t="shared" si="8"/>
        <v>597.10791320828321</v>
      </c>
      <c r="AJ65" s="22">
        <f t="shared" si="9"/>
        <v>582.551406304132</v>
      </c>
      <c r="AK65" s="23">
        <f t="shared" si="10"/>
        <v>29.056451958915616</v>
      </c>
      <c r="AL65" s="24">
        <f t="shared" si="11"/>
        <v>17.066801198586276</v>
      </c>
      <c r="AM65" s="11">
        <f t="shared" si="12"/>
        <v>4.7182565099760258E-2</v>
      </c>
      <c r="AN65" s="25">
        <f t="shared" si="13"/>
        <v>7.8389188695045617E-2</v>
      </c>
      <c r="AO65" s="26">
        <f t="shared" si="14"/>
        <v>1.2997072534807759</v>
      </c>
      <c r="AP65" s="27">
        <v>1.0825450608460832</v>
      </c>
      <c r="AQ65" s="11">
        <f t="shared" si="15"/>
        <v>2.382252314326859</v>
      </c>
      <c r="AR65" s="21">
        <f t="shared" si="16"/>
        <v>14.556506904151226</v>
      </c>
      <c r="AS65" s="21"/>
      <c r="AT65" s="21"/>
    </row>
    <row r="66" spans="1:46" ht="16.8" x14ac:dyDescent="0.4">
      <c r="A66" s="70">
        <v>1571</v>
      </c>
      <c r="B66" s="70" t="s">
        <v>150</v>
      </c>
      <c r="C66" s="71" t="s">
        <v>155</v>
      </c>
      <c r="D66" s="72" t="s">
        <v>156</v>
      </c>
      <c r="E66" s="11">
        <f t="shared" si="0"/>
        <v>7.4182140715694036</v>
      </c>
      <c r="F66" s="73"/>
      <c r="G66" s="74"/>
      <c r="H66" s="73"/>
      <c r="I66" s="74"/>
      <c r="J66" s="73"/>
      <c r="K66" s="74"/>
      <c r="L66" s="74">
        <v>733</v>
      </c>
      <c r="M66" s="74">
        <v>625</v>
      </c>
      <c r="N66" s="74"/>
      <c r="O66" s="74"/>
      <c r="P66" s="74"/>
      <c r="Q66" s="74"/>
      <c r="R66" s="74">
        <v>9476</v>
      </c>
      <c r="S66" s="73">
        <v>437</v>
      </c>
      <c r="T66" s="73">
        <v>8794</v>
      </c>
      <c r="U66" s="73">
        <v>245</v>
      </c>
      <c r="V66" s="73"/>
      <c r="W66" s="73" t="s">
        <v>39</v>
      </c>
      <c r="X66" s="75">
        <v>44457</v>
      </c>
      <c r="Y66" s="76">
        <v>104</v>
      </c>
      <c r="Z66" s="77">
        <v>575388</v>
      </c>
      <c r="AA66" s="78">
        <v>5533</v>
      </c>
      <c r="AB66" s="19">
        <f t="shared" si="1"/>
        <v>0.95388349514563098</v>
      </c>
      <c r="AC66" s="19">
        <f t="shared" si="2"/>
        <v>0.92802870409455462</v>
      </c>
      <c r="AD66" s="19">
        <f t="shared" si="3"/>
        <v>2.5854791051076402E-2</v>
      </c>
      <c r="AE66" s="20">
        <f t="shared" si="4"/>
        <v>42.579963433370175</v>
      </c>
      <c r="AF66" s="20">
        <f t="shared" si="5"/>
        <v>7.735331363444492E-2</v>
      </c>
      <c r="AG66" s="21">
        <f t="shared" si="6"/>
        <v>1646.8887081412893</v>
      </c>
      <c r="AH66" s="21">
        <f t="shared" si="7"/>
        <v>1570.9399570376859</v>
      </c>
      <c r="AI66" s="22">
        <f t="shared" si="8"/>
        <v>1646.8887081412893</v>
      </c>
      <c r="AJ66" s="22">
        <f t="shared" si="9"/>
        <v>1570.9399570376859</v>
      </c>
      <c r="AK66" s="23">
        <f t="shared" si="10"/>
        <v>65.25332438532935</v>
      </c>
      <c r="AL66" s="24">
        <f t="shared" si="11"/>
        <v>28.026237323601663</v>
      </c>
      <c r="AM66" s="11">
        <f t="shared" si="12"/>
        <v>8.1746461644217283E-2</v>
      </c>
      <c r="AN66" s="25">
        <f t="shared" si="13"/>
        <v>0.13601670388067294</v>
      </c>
      <c r="AO66" s="26">
        <f t="shared" si="14"/>
        <v>2.0348848109818336</v>
      </c>
      <c r="AP66" s="27">
        <v>5.38332926058757</v>
      </c>
      <c r="AQ66" s="11">
        <f t="shared" si="15"/>
        <v>7.4182140715694036</v>
      </c>
      <c r="AR66" s="21">
        <f t="shared" si="16"/>
        <v>75.948751103603129</v>
      </c>
      <c r="AS66" s="21"/>
      <c r="AT66" s="21"/>
    </row>
    <row r="67" spans="1:46" ht="16.8" x14ac:dyDescent="0.4">
      <c r="A67" s="70">
        <v>1501</v>
      </c>
      <c r="B67" s="70" t="s">
        <v>150</v>
      </c>
      <c r="C67" s="71" t="s">
        <v>157</v>
      </c>
      <c r="D67" s="72" t="s">
        <v>158</v>
      </c>
      <c r="E67" s="11">
        <f t="shared" si="0"/>
        <v>3.5431467769821667</v>
      </c>
      <c r="F67" s="73"/>
      <c r="G67" s="74"/>
      <c r="H67" s="73"/>
      <c r="I67" s="74"/>
      <c r="J67" s="73"/>
      <c r="K67" s="74"/>
      <c r="L67" s="74">
        <v>375</v>
      </c>
      <c r="M67" s="74">
        <v>357</v>
      </c>
      <c r="N67" s="74"/>
      <c r="O67" s="74"/>
      <c r="P67" s="74"/>
      <c r="Q67" s="74"/>
      <c r="R67" s="74">
        <v>575</v>
      </c>
      <c r="S67" s="73">
        <v>44</v>
      </c>
      <c r="T67" s="73">
        <v>512</v>
      </c>
      <c r="U67" s="73">
        <v>19</v>
      </c>
      <c r="V67" s="73"/>
      <c r="W67" s="73" t="s">
        <v>39</v>
      </c>
      <c r="X67" s="75">
        <v>44457</v>
      </c>
      <c r="Y67" s="76">
        <v>3355</v>
      </c>
      <c r="Z67" s="77">
        <v>234912</v>
      </c>
      <c r="AA67" s="78">
        <v>70</v>
      </c>
      <c r="AB67" s="19">
        <f t="shared" si="1"/>
        <v>0.9234782608695653</v>
      </c>
      <c r="AC67" s="19">
        <f t="shared" si="2"/>
        <v>0.89043478260869569</v>
      </c>
      <c r="AD67" s="19">
        <f t="shared" si="3"/>
        <v>3.3043478260869563E-2</v>
      </c>
      <c r="AE67" s="20">
        <f t="shared" si="4"/>
        <v>8.0881351314534804</v>
      </c>
      <c r="AF67" s="20">
        <f t="shared" si="5"/>
        <v>0.65217391304347827</v>
      </c>
      <c r="AG67" s="21">
        <f t="shared" si="6"/>
        <v>244.77251055714478</v>
      </c>
      <c r="AH67" s="21">
        <f t="shared" si="7"/>
        <v>226.04209235798939</v>
      </c>
      <c r="AI67" s="22">
        <f t="shared" si="8"/>
        <v>244.77251055714478</v>
      </c>
      <c r="AJ67" s="22">
        <f t="shared" si="9"/>
        <v>226.04209235798939</v>
      </c>
      <c r="AK67" s="23">
        <f t="shared" si="10"/>
        <v>28.439646853386698</v>
      </c>
      <c r="AL67" s="24">
        <f t="shared" si="11"/>
        <v>10.63113569563453</v>
      </c>
      <c r="AM67" s="11">
        <f t="shared" si="12"/>
        <v>5.6424889515805675E-2</v>
      </c>
      <c r="AN67" s="25">
        <f t="shared" si="13"/>
        <v>9.2777272841333636E-2</v>
      </c>
      <c r="AO67" s="26">
        <f t="shared" si="14"/>
        <v>0.52724311058486562</v>
      </c>
      <c r="AP67" s="27">
        <v>3.0159036663973011</v>
      </c>
      <c r="AQ67" s="11">
        <f t="shared" si="15"/>
        <v>3.5431467769821667</v>
      </c>
      <c r="AR67" s="21">
        <f t="shared" si="16"/>
        <v>18.73041819915543</v>
      </c>
      <c r="AS67" s="21"/>
      <c r="AT67" s="21"/>
    </row>
    <row r="68" spans="1:46" ht="16.8" x14ac:dyDescent="0.4">
      <c r="A68" s="70">
        <v>1502</v>
      </c>
      <c r="B68" s="70" t="s">
        <v>150</v>
      </c>
      <c r="C68" s="71" t="s">
        <v>159</v>
      </c>
      <c r="D68" s="72" t="s">
        <v>160</v>
      </c>
      <c r="E68" s="11">
        <f t="shared" si="0"/>
        <v>7.0969542060081352</v>
      </c>
      <c r="F68" s="73"/>
      <c r="G68" s="74"/>
      <c r="H68" s="73"/>
      <c r="I68" s="74"/>
      <c r="J68" s="73"/>
      <c r="K68" s="74"/>
      <c r="L68" s="74">
        <v>100</v>
      </c>
      <c r="M68" s="74">
        <v>100</v>
      </c>
      <c r="N68" s="74"/>
      <c r="O68" s="74"/>
      <c r="P68" s="74"/>
      <c r="Q68" s="74"/>
      <c r="R68" s="74">
        <v>1676</v>
      </c>
      <c r="S68" s="73">
        <v>13</v>
      </c>
      <c r="T68" s="73">
        <v>1569</v>
      </c>
      <c r="U68" s="73">
        <v>94</v>
      </c>
      <c r="V68" s="73"/>
      <c r="W68" s="73" t="s">
        <v>39</v>
      </c>
      <c r="X68" s="75">
        <v>44457</v>
      </c>
      <c r="Y68" s="76">
        <v>7679</v>
      </c>
      <c r="Z68" s="77">
        <v>365763</v>
      </c>
      <c r="AA68" s="78">
        <v>48</v>
      </c>
      <c r="AB68" s="19">
        <f t="shared" si="1"/>
        <v>0.99224343675417659</v>
      </c>
      <c r="AC68" s="19">
        <f t="shared" si="2"/>
        <v>0.93615751789976132</v>
      </c>
      <c r="AD68" s="19">
        <f t="shared" si="3"/>
        <v>5.6085918854415273E-2</v>
      </c>
      <c r="AE68" s="20">
        <f t="shared" si="4"/>
        <v>25.699701719419405</v>
      </c>
      <c r="AF68" s="20">
        <f t="shared" si="5"/>
        <v>5.9665871121718374E-2</v>
      </c>
      <c r="AG68" s="21">
        <f t="shared" si="6"/>
        <v>458.22021363560555</v>
      </c>
      <c r="AH68" s="21">
        <f t="shared" si="7"/>
        <v>454.66599956802628</v>
      </c>
      <c r="AI68" s="22">
        <f t="shared" si="8"/>
        <v>458.22021363560555</v>
      </c>
      <c r="AJ68" s="22">
        <f t="shared" si="9"/>
        <v>454.66599956802628</v>
      </c>
      <c r="AK68" s="23">
        <f t="shared" si="10"/>
        <v>50.694873231343031</v>
      </c>
      <c r="AL68" s="24">
        <f t="shared" si="11"/>
        <v>15.077566109422738</v>
      </c>
      <c r="AM68" s="11">
        <f t="shared" si="12"/>
        <v>7.962431318922443E-2</v>
      </c>
      <c r="AN68" s="25">
        <f t="shared" si="13"/>
        <v>0.1325360918796141</v>
      </c>
      <c r="AO68" s="26">
        <f t="shared" si="14"/>
        <v>1.8686637827789303</v>
      </c>
      <c r="AP68" s="27">
        <v>5.2282904232292049</v>
      </c>
      <c r="AQ68" s="11">
        <f t="shared" si="15"/>
        <v>7.0969542060081352</v>
      </c>
      <c r="AR68" s="21">
        <f t="shared" si="16"/>
        <v>3.554214067579279</v>
      </c>
      <c r="AS68" s="21"/>
      <c r="AT68" s="21"/>
    </row>
    <row r="69" spans="1:46" ht="16.8" x14ac:dyDescent="0.4">
      <c r="A69" s="70">
        <v>1505</v>
      </c>
      <c r="B69" s="70" t="s">
        <v>150</v>
      </c>
      <c r="C69" s="71" t="s">
        <v>161</v>
      </c>
      <c r="D69" s="72" t="s">
        <v>162</v>
      </c>
      <c r="E69" s="11">
        <f t="shared" si="0"/>
        <v>3.6876430248334011</v>
      </c>
      <c r="F69" s="73"/>
      <c r="G69" s="74"/>
      <c r="H69" s="73"/>
      <c r="I69" s="74"/>
      <c r="J69" s="73"/>
      <c r="K69" s="74"/>
      <c r="L69" s="74">
        <v>497</v>
      </c>
      <c r="M69" s="74">
        <v>493</v>
      </c>
      <c r="N69" s="74"/>
      <c r="O69" s="74"/>
      <c r="P69" s="74"/>
      <c r="Q69" s="74"/>
      <c r="R69" s="74">
        <v>4063</v>
      </c>
      <c r="S69" s="73">
        <v>148</v>
      </c>
      <c r="T69" s="73">
        <v>3849</v>
      </c>
      <c r="U69" s="73">
        <v>66</v>
      </c>
      <c r="V69" s="73"/>
      <c r="W69" s="73" t="s">
        <v>39</v>
      </c>
      <c r="X69" s="75">
        <v>44457</v>
      </c>
      <c r="Y69" s="76">
        <v>5326</v>
      </c>
      <c r="Z69" s="77">
        <v>398196</v>
      </c>
      <c r="AA69" s="78">
        <v>75</v>
      </c>
      <c r="AB69" s="19">
        <f t="shared" si="1"/>
        <v>0.96357371400443026</v>
      </c>
      <c r="AC69" s="19">
        <f t="shared" si="2"/>
        <v>0.94732955943883834</v>
      </c>
      <c r="AD69" s="19">
        <f t="shared" si="3"/>
        <v>1.6244154565591928E-2</v>
      </c>
      <c r="AE69" s="20">
        <f t="shared" si="4"/>
        <v>16.57475213211584</v>
      </c>
      <c r="AF69" s="20">
        <f t="shared" si="5"/>
        <v>0.12232340634998769</v>
      </c>
      <c r="AG69" s="21">
        <f t="shared" si="6"/>
        <v>1020.3517865573738</v>
      </c>
      <c r="AH69" s="21">
        <f t="shared" si="7"/>
        <v>983.18416056414424</v>
      </c>
      <c r="AI69" s="22">
        <f t="shared" si="8"/>
        <v>1020.3517865573738</v>
      </c>
      <c r="AJ69" s="22">
        <f t="shared" si="9"/>
        <v>983.18416056414424</v>
      </c>
      <c r="AK69" s="23">
        <f t="shared" si="10"/>
        <v>40.712101557296009</v>
      </c>
      <c r="AL69" s="24">
        <f t="shared" si="11"/>
        <v>22.171875885501255</v>
      </c>
      <c r="AM69" s="11">
        <f t="shared" si="12"/>
        <v>6.1367706927337562E-2</v>
      </c>
      <c r="AN69" s="25">
        <f t="shared" si="13"/>
        <v>0.10201054762775066</v>
      </c>
      <c r="AO69" s="26">
        <f t="shared" si="14"/>
        <v>2.4596784551805788</v>
      </c>
      <c r="AP69" s="27">
        <v>1.2279645696528225</v>
      </c>
      <c r="AQ69" s="11">
        <f t="shared" si="15"/>
        <v>3.6876430248334011</v>
      </c>
      <c r="AR69" s="21">
        <f t="shared" si="16"/>
        <v>37.167625993229464</v>
      </c>
      <c r="AS69" s="21"/>
      <c r="AT69" s="21"/>
    </row>
    <row r="70" spans="1:46" ht="16.8" x14ac:dyDescent="0.4">
      <c r="A70" s="70">
        <v>1503</v>
      </c>
      <c r="B70" s="70" t="s">
        <v>150</v>
      </c>
      <c r="C70" s="71" t="s">
        <v>163</v>
      </c>
      <c r="D70" s="72" t="s">
        <v>164</v>
      </c>
      <c r="E70" s="11">
        <f t="shared" si="0"/>
        <v>0.88460779097597964</v>
      </c>
      <c r="F70" s="73"/>
      <c r="G70" s="74"/>
      <c r="H70" s="73"/>
      <c r="I70" s="74"/>
      <c r="J70" s="73"/>
      <c r="K70" s="74"/>
      <c r="L70" s="74">
        <v>344</v>
      </c>
      <c r="M70" s="74">
        <v>344</v>
      </c>
      <c r="N70" s="74"/>
      <c r="O70" s="74"/>
      <c r="P70" s="74"/>
      <c r="Q70" s="74"/>
      <c r="R70" s="74">
        <v>1023</v>
      </c>
      <c r="S70" s="73">
        <v>7</v>
      </c>
      <c r="T70" s="73">
        <v>1007</v>
      </c>
      <c r="U70" s="73">
        <v>9</v>
      </c>
      <c r="V70" s="73"/>
      <c r="W70" s="73" t="s">
        <v>39</v>
      </c>
      <c r="X70" s="75">
        <v>44457</v>
      </c>
      <c r="Y70" s="76">
        <v>6184</v>
      </c>
      <c r="Z70" s="77">
        <v>277733</v>
      </c>
      <c r="AA70" s="78">
        <v>45</v>
      </c>
      <c r="AB70" s="19">
        <f t="shared" si="1"/>
        <v>0.99315738025415445</v>
      </c>
      <c r="AC70" s="19">
        <f t="shared" si="2"/>
        <v>0.98435972629521018</v>
      </c>
      <c r="AD70" s="19">
        <f t="shared" si="3"/>
        <v>8.7976539589442824E-3</v>
      </c>
      <c r="AE70" s="20">
        <f t="shared" si="4"/>
        <v>3.2405223722063998</v>
      </c>
      <c r="AF70" s="20">
        <f t="shared" si="5"/>
        <v>0.33626588465298141</v>
      </c>
      <c r="AG70" s="21">
        <f t="shared" si="6"/>
        <v>368.33937630746073</v>
      </c>
      <c r="AH70" s="21">
        <f t="shared" si="7"/>
        <v>365.81897001796693</v>
      </c>
      <c r="AI70" s="22">
        <f t="shared" si="8"/>
        <v>368.33937630746073</v>
      </c>
      <c r="AJ70" s="22">
        <f t="shared" si="9"/>
        <v>365.81897001796693</v>
      </c>
      <c r="AK70" s="23">
        <f t="shared" si="10"/>
        <v>18.001450975425286</v>
      </c>
      <c r="AL70" s="24">
        <f t="shared" si="11"/>
        <v>13.524403314341948</v>
      </c>
      <c r="AM70" s="11">
        <f t="shared" si="12"/>
        <v>3.2637122967950245E-2</v>
      </c>
      <c r="AN70" s="25">
        <f t="shared" si="13"/>
        <v>5.4008706203439998E-2</v>
      </c>
      <c r="AO70" s="26">
        <f t="shared" si="14"/>
        <v>0.11425556266562675</v>
      </c>
      <c r="AP70" s="27">
        <v>0.77035222831035288</v>
      </c>
      <c r="AQ70" s="11">
        <f t="shared" si="15"/>
        <v>0.88460779097597964</v>
      </c>
      <c r="AR70" s="21">
        <f t="shared" si="16"/>
        <v>2.5204062894938666</v>
      </c>
      <c r="AS70" s="21"/>
      <c r="AT70" s="21"/>
    </row>
    <row r="71" spans="1:46" ht="16.8" x14ac:dyDescent="0.4">
      <c r="A71" s="70">
        <v>1572</v>
      </c>
      <c r="B71" s="70" t="s">
        <v>150</v>
      </c>
      <c r="C71" s="71" t="s">
        <v>165</v>
      </c>
      <c r="D71" s="79" t="s">
        <v>166</v>
      </c>
      <c r="E71" s="11">
        <f t="shared" si="0"/>
        <v>4.2577569454511419</v>
      </c>
      <c r="F71" s="73"/>
      <c r="G71" s="74"/>
      <c r="H71" s="73"/>
      <c r="I71" s="74"/>
      <c r="J71" s="73"/>
      <c r="K71" s="74"/>
      <c r="L71" s="74">
        <v>185</v>
      </c>
      <c r="M71" s="74">
        <v>163</v>
      </c>
      <c r="N71" s="74"/>
      <c r="O71" s="74"/>
      <c r="P71" s="74"/>
      <c r="Q71" s="74"/>
      <c r="R71" s="74">
        <v>1395</v>
      </c>
      <c r="S71" s="73">
        <v>72</v>
      </c>
      <c r="T71" s="73">
        <v>1302</v>
      </c>
      <c r="U71" s="73">
        <v>21</v>
      </c>
      <c r="V71" s="73"/>
      <c r="W71" s="73" t="s">
        <v>39</v>
      </c>
      <c r="X71" s="75">
        <v>44457</v>
      </c>
      <c r="Y71" s="76">
        <v>392</v>
      </c>
      <c r="Z71" s="77">
        <v>87032</v>
      </c>
      <c r="AA71" s="78">
        <v>222</v>
      </c>
      <c r="AB71" s="19">
        <f t="shared" si="1"/>
        <v>0.94838709677419353</v>
      </c>
      <c r="AC71" s="19">
        <f t="shared" si="2"/>
        <v>0.93333333333333335</v>
      </c>
      <c r="AD71" s="19">
        <f t="shared" si="3"/>
        <v>1.5053763440860216E-2</v>
      </c>
      <c r="AE71" s="20">
        <f t="shared" si="4"/>
        <v>24.129055979409873</v>
      </c>
      <c r="AF71" s="20">
        <f t="shared" si="5"/>
        <v>0.13261648745519714</v>
      </c>
      <c r="AG71" s="21">
        <f t="shared" si="6"/>
        <v>1602.8587186322275</v>
      </c>
      <c r="AH71" s="21">
        <f t="shared" si="7"/>
        <v>1520.130526702822</v>
      </c>
      <c r="AI71" s="22">
        <f t="shared" si="8"/>
        <v>1602.8587186322275</v>
      </c>
      <c r="AJ71" s="22">
        <f t="shared" si="9"/>
        <v>1520.130526702822</v>
      </c>
      <c r="AK71" s="23">
        <f t="shared" si="10"/>
        <v>49.121335465772788</v>
      </c>
      <c r="AL71" s="24">
        <f t="shared" si="11"/>
        <v>27.56928115405643</v>
      </c>
      <c r="AM71" s="11">
        <f t="shared" si="12"/>
        <v>0.15841300351268997</v>
      </c>
      <c r="AN71" s="25">
        <f t="shared" si="13"/>
        <v>0.26326958446064896</v>
      </c>
      <c r="AO71" s="26">
        <f t="shared" si="14"/>
        <v>0.57763566189191806</v>
      </c>
      <c r="AP71" s="27">
        <v>3.6801212835592239</v>
      </c>
      <c r="AQ71" s="11">
        <f t="shared" si="15"/>
        <v>4.2577569454511419</v>
      </c>
      <c r="AR71" s="21">
        <f t="shared" si="16"/>
        <v>82.728191929405284</v>
      </c>
      <c r="AS71" s="21"/>
      <c r="AT71" s="21"/>
    </row>
    <row r="72" spans="1:46" ht="16.8" x14ac:dyDescent="0.4">
      <c r="A72" s="70">
        <v>1507</v>
      </c>
      <c r="B72" s="70" t="s">
        <v>150</v>
      </c>
      <c r="C72" s="71" t="s">
        <v>167</v>
      </c>
      <c r="D72" s="72" t="s">
        <v>168</v>
      </c>
      <c r="E72" s="11">
        <f t="shared" si="0"/>
        <v>4.7493389476743539</v>
      </c>
      <c r="F72" s="73"/>
      <c r="G72" s="74"/>
      <c r="H72" s="73"/>
      <c r="I72" s="74"/>
      <c r="J72" s="73"/>
      <c r="K72" s="74"/>
      <c r="L72" s="74">
        <v>80</v>
      </c>
      <c r="M72" s="74">
        <v>80</v>
      </c>
      <c r="N72" s="74"/>
      <c r="O72" s="74"/>
      <c r="P72" s="74"/>
      <c r="Q72" s="74"/>
      <c r="R72" s="74">
        <v>2325</v>
      </c>
      <c r="S72" s="73">
        <v>-1</v>
      </c>
      <c r="T72" s="73">
        <v>2268</v>
      </c>
      <c r="U72" s="73">
        <v>58</v>
      </c>
      <c r="V72" s="73"/>
      <c r="W72" s="73" t="s">
        <v>39</v>
      </c>
      <c r="X72" s="75">
        <v>44457</v>
      </c>
      <c r="Y72" s="76">
        <v>4650</v>
      </c>
      <c r="Z72" s="77">
        <v>310422</v>
      </c>
      <c r="AA72" s="78">
        <v>67</v>
      </c>
      <c r="AB72" s="19">
        <f t="shared" si="1"/>
        <v>1.0004301075268818</v>
      </c>
      <c r="AC72" s="19">
        <f t="shared" si="2"/>
        <v>0.97548387096774192</v>
      </c>
      <c r="AD72" s="19">
        <f t="shared" si="3"/>
        <v>2.4946236559139787E-2</v>
      </c>
      <c r="AE72" s="20">
        <f t="shared" si="4"/>
        <v>18.684242740527413</v>
      </c>
      <c r="AF72" s="20">
        <f t="shared" si="5"/>
        <v>3.4408602150537634E-2</v>
      </c>
      <c r="AG72" s="21">
        <f t="shared" si="6"/>
        <v>748.98042020217645</v>
      </c>
      <c r="AH72" s="21">
        <f t="shared" si="7"/>
        <v>749.30256231839246</v>
      </c>
      <c r="AI72" s="22">
        <f t="shared" si="8"/>
        <v>748.98042020217645</v>
      </c>
      <c r="AJ72" s="22">
        <f t="shared" si="9"/>
        <v>749.30256231839246</v>
      </c>
      <c r="AK72" s="23">
        <f t="shared" si="10"/>
        <v>43.225273556713802</v>
      </c>
      <c r="AL72" s="24">
        <f t="shared" si="11"/>
        <v>19.355910755094843</v>
      </c>
      <c r="AM72" s="11">
        <f t="shared" si="12"/>
        <v>7.3655715676258268E-2</v>
      </c>
      <c r="AN72" s="25">
        <f t="shared" si="13"/>
        <v>0.12266806324719107</v>
      </c>
      <c r="AO72" s="26">
        <f t="shared" si="14"/>
        <v>0.75332184938009172</v>
      </c>
      <c r="AP72" s="27">
        <v>3.9960170982942622</v>
      </c>
      <c r="AQ72" s="11">
        <f t="shared" si="15"/>
        <v>4.7493389476743539</v>
      </c>
      <c r="AR72" s="21">
        <f t="shared" si="16"/>
        <v>-0.32214211621598982</v>
      </c>
      <c r="AS72" s="21"/>
      <c r="AT72" s="21"/>
    </row>
    <row r="73" spans="1:46" ht="16.8" x14ac:dyDescent="0.4">
      <c r="A73" s="70">
        <v>1506</v>
      </c>
      <c r="B73" s="70" t="s">
        <v>150</v>
      </c>
      <c r="C73" s="70" t="s">
        <v>169</v>
      </c>
      <c r="D73" s="72" t="s">
        <v>170</v>
      </c>
      <c r="E73" s="11">
        <f t="shared" si="0"/>
        <v>4.3554348484228367</v>
      </c>
      <c r="F73" s="73"/>
      <c r="G73" s="74"/>
      <c r="H73" s="73"/>
      <c r="I73" s="74"/>
      <c r="J73" s="73"/>
      <c r="K73" s="74"/>
      <c r="L73" s="74">
        <v>51</v>
      </c>
      <c r="M73" s="74">
        <v>47</v>
      </c>
      <c r="N73" s="74"/>
      <c r="O73" s="74"/>
      <c r="P73" s="74"/>
      <c r="Q73" s="74"/>
      <c r="R73" s="74">
        <v>1382</v>
      </c>
      <c r="S73" s="73">
        <v>89</v>
      </c>
      <c r="T73" s="73">
        <v>1260</v>
      </c>
      <c r="U73" s="73">
        <v>33</v>
      </c>
      <c r="V73" s="73"/>
      <c r="W73" s="73" t="s">
        <v>39</v>
      </c>
      <c r="X73" s="75">
        <v>44457</v>
      </c>
      <c r="Y73" s="76">
        <v>5445</v>
      </c>
      <c r="Z73" s="77">
        <v>213536</v>
      </c>
      <c r="AA73" s="78">
        <v>39</v>
      </c>
      <c r="AB73" s="19">
        <f t="shared" si="1"/>
        <v>0.93560057887120107</v>
      </c>
      <c r="AC73" s="19">
        <f t="shared" si="2"/>
        <v>0.91172214182344424</v>
      </c>
      <c r="AD73" s="19">
        <f t="shared" si="3"/>
        <v>2.3878437047756874E-2</v>
      </c>
      <c r="AE73" s="20">
        <f t="shared" si="4"/>
        <v>15.454068634796942</v>
      </c>
      <c r="AF73" s="20">
        <f t="shared" si="5"/>
        <v>3.6903039073806078E-2</v>
      </c>
      <c r="AG73" s="21">
        <f t="shared" si="6"/>
        <v>647.19766222089015</v>
      </c>
      <c r="AH73" s="21">
        <f t="shared" si="7"/>
        <v>605.51850741795295</v>
      </c>
      <c r="AI73" s="22">
        <f t="shared" si="8"/>
        <v>647.19766222089015</v>
      </c>
      <c r="AJ73" s="22">
        <f t="shared" si="9"/>
        <v>605.51850741795295</v>
      </c>
      <c r="AK73" s="23">
        <f t="shared" si="10"/>
        <v>39.31166319910281</v>
      </c>
      <c r="AL73" s="24">
        <f t="shared" si="11"/>
        <v>17.399978554842431</v>
      </c>
      <c r="AM73" s="11">
        <f t="shared" si="12"/>
        <v>8.0770769536059064E-2</v>
      </c>
      <c r="AN73" s="25">
        <f t="shared" si="13"/>
        <v>0.13451040214619617</v>
      </c>
      <c r="AO73" s="26">
        <f t="shared" si="14"/>
        <v>3.9381608596942939</v>
      </c>
      <c r="AP73" s="27">
        <v>0.41727398872854277</v>
      </c>
      <c r="AQ73" s="11">
        <f t="shared" si="15"/>
        <v>4.3554348484228367</v>
      </c>
      <c r="AR73" s="21">
        <f t="shared" si="16"/>
        <v>41.679154802937212</v>
      </c>
      <c r="AS73" s="21"/>
      <c r="AT73" s="21"/>
    </row>
    <row r="74" spans="1:46" ht="16.8" x14ac:dyDescent="0.4">
      <c r="A74" s="70">
        <v>1508</v>
      </c>
      <c r="B74" s="70" t="s">
        <v>150</v>
      </c>
      <c r="C74" s="71" t="s">
        <v>171</v>
      </c>
      <c r="D74" s="72" t="s">
        <v>172</v>
      </c>
      <c r="E74" s="11">
        <f t="shared" si="0"/>
        <v>5.46274567808599</v>
      </c>
      <c r="F74" s="73"/>
      <c r="G74" s="74"/>
      <c r="H74" s="73"/>
      <c r="I74" s="74"/>
      <c r="J74" s="73"/>
      <c r="K74" s="74"/>
      <c r="L74" s="74">
        <v>325</v>
      </c>
      <c r="M74" s="74">
        <v>297</v>
      </c>
      <c r="N74" s="74"/>
      <c r="O74" s="74"/>
      <c r="P74" s="74"/>
      <c r="Q74" s="74"/>
      <c r="R74" s="74">
        <v>2093</v>
      </c>
      <c r="S74" s="73">
        <v>125</v>
      </c>
      <c r="T74" s="73">
        <v>1902</v>
      </c>
      <c r="U74" s="73">
        <v>66</v>
      </c>
      <c r="V74" s="73"/>
      <c r="W74" s="73" t="s">
        <v>39</v>
      </c>
      <c r="X74" s="75">
        <v>44457</v>
      </c>
      <c r="Y74" s="76">
        <v>6461</v>
      </c>
      <c r="Z74" s="77">
        <v>330403</v>
      </c>
      <c r="AA74" s="78">
        <v>51</v>
      </c>
      <c r="AB74" s="19">
        <f t="shared" si="1"/>
        <v>0.94027711419015769</v>
      </c>
      <c r="AC74" s="19">
        <f t="shared" si="2"/>
        <v>0.9087434304825609</v>
      </c>
      <c r="AD74" s="19">
        <f t="shared" si="3"/>
        <v>3.1533683707596752E-2</v>
      </c>
      <c r="AE74" s="20">
        <f t="shared" si="4"/>
        <v>19.975605548375771</v>
      </c>
      <c r="AF74" s="20">
        <f t="shared" si="5"/>
        <v>0.15527950310559005</v>
      </c>
      <c r="AG74" s="21">
        <f t="shared" si="6"/>
        <v>633.46882443561344</v>
      </c>
      <c r="AH74" s="21">
        <f t="shared" si="7"/>
        <v>595.63623816975019</v>
      </c>
      <c r="AI74" s="22">
        <f t="shared" si="8"/>
        <v>633.46882443561344</v>
      </c>
      <c r="AJ74" s="22">
        <f t="shared" si="9"/>
        <v>595.63623816975019</v>
      </c>
      <c r="AK74" s="23">
        <f t="shared" si="10"/>
        <v>44.69407740224176</v>
      </c>
      <c r="AL74" s="24">
        <f t="shared" si="11"/>
        <v>17.257407658303581</v>
      </c>
      <c r="AM74" s="11">
        <f t="shared" si="12"/>
        <v>7.4011213241492027E-2</v>
      </c>
      <c r="AN74" s="25">
        <f t="shared" si="13"/>
        <v>0.12294135350823027</v>
      </c>
      <c r="AO74" s="26">
        <f t="shared" si="14"/>
        <v>0.77392679551776311</v>
      </c>
      <c r="AP74" s="27">
        <v>4.6888188825682269</v>
      </c>
      <c r="AQ74" s="11">
        <f t="shared" si="15"/>
        <v>5.46274567808599</v>
      </c>
      <c r="AR74" s="21">
        <f t="shared" si="16"/>
        <v>37.832586265863199</v>
      </c>
      <c r="AS74" s="21"/>
      <c r="AT74" s="21"/>
    </row>
    <row r="75" spans="1:46" ht="16.8" x14ac:dyDescent="0.4">
      <c r="A75" s="80">
        <v>3204</v>
      </c>
      <c r="B75" s="80" t="s">
        <v>173</v>
      </c>
      <c r="C75" s="80" t="s">
        <v>174</v>
      </c>
      <c r="D75" s="80" t="s">
        <v>175</v>
      </c>
      <c r="E75" s="11">
        <f t="shared" si="0"/>
        <v>3.9719850946084523</v>
      </c>
      <c r="F75" s="81">
        <v>66943</v>
      </c>
      <c r="G75" s="82"/>
      <c r="H75" s="81"/>
      <c r="I75" s="82"/>
      <c r="J75" s="81"/>
      <c r="K75" s="82"/>
      <c r="L75" s="81">
        <v>5861</v>
      </c>
      <c r="M75" s="81">
        <v>5849</v>
      </c>
      <c r="N75" s="81">
        <v>0</v>
      </c>
      <c r="O75" s="81">
        <v>31</v>
      </c>
      <c r="P75" s="81">
        <v>0</v>
      </c>
      <c r="Q75" s="81">
        <v>0</v>
      </c>
      <c r="R75" s="82">
        <v>33670</v>
      </c>
      <c r="S75" s="81">
        <v>0</v>
      </c>
      <c r="T75" s="81">
        <v>32414</v>
      </c>
      <c r="U75" s="81">
        <v>608</v>
      </c>
      <c r="V75" s="81">
        <v>648</v>
      </c>
      <c r="W75" s="81" t="s">
        <v>39</v>
      </c>
      <c r="X75" s="83">
        <v>44457</v>
      </c>
      <c r="Y75" s="84">
        <v>1768</v>
      </c>
      <c r="Z75" s="85">
        <v>3522724</v>
      </c>
      <c r="AA75" s="86">
        <v>1993</v>
      </c>
      <c r="AB75" s="19">
        <f t="shared" si="1"/>
        <v>0.98073777038199461</v>
      </c>
      <c r="AC75" s="19">
        <f t="shared" si="2"/>
        <v>0.96269676269676274</v>
      </c>
      <c r="AD75" s="19">
        <f t="shared" si="3"/>
        <v>1.8041007685231893E-2</v>
      </c>
      <c r="AE75" s="20">
        <f t="shared" si="4"/>
        <v>17.259370873221972</v>
      </c>
      <c r="AF75" s="20">
        <f t="shared" si="5"/>
        <v>0.17499257499257501</v>
      </c>
      <c r="AG75" s="21">
        <f t="shared" si="6"/>
        <v>955.79443635096015</v>
      </c>
      <c r="AH75" s="21">
        <f t="shared" si="7"/>
        <v>937.39958055186844</v>
      </c>
      <c r="AI75" s="22">
        <f t="shared" si="8"/>
        <v>956.67443716850948</v>
      </c>
      <c r="AJ75" s="22">
        <f t="shared" si="9"/>
        <v>937.39958055186844</v>
      </c>
      <c r="AK75" s="23">
        <f t="shared" si="10"/>
        <v>41.544398988578443</v>
      </c>
      <c r="AL75" s="24">
        <f t="shared" si="11"/>
        <v>21.64947551965022</v>
      </c>
      <c r="AM75" s="11">
        <f t="shared" si="12"/>
        <v>2.107775262724014E-2</v>
      </c>
      <c r="AN75" s="25">
        <f t="shared" si="13"/>
        <v>3.4997995885961981E-2</v>
      </c>
      <c r="AO75" s="26">
        <f t="shared" si="14"/>
        <v>-0.44124366805396908</v>
      </c>
      <c r="AP75" s="27">
        <v>4.4132287626624214</v>
      </c>
      <c r="AQ75" s="11">
        <f t="shared" si="15"/>
        <v>3.9719850946084523</v>
      </c>
      <c r="AR75" s="21">
        <f t="shared" si="16"/>
        <v>18.39485579909184</v>
      </c>
      <c r="AS75" s="19">
        <f t="shared" ref="AS75:AS101" si="19">U75/R75</f>
        <v>1.8057618057618057E-2</v>
      </c>
      <c r="AT75" s="21"/>
    </row>
    <row r="76" spans="1:46" ht="16.8" x14ac:dyDescent="0.4">
      <c r="A76" s="80">
        <v>3217</v>
      </c>
      <c r="B76" s="80" t="s">
        <v>173</v>
      </c>
      <c r="C76" s="80" t="s">
        <v>176</v>
      </c>
      <c r="D76" s="80" t="s">
        <v>177</v>
      </c>
      <c r="E76" s="11">
        <f t="shared" si="0"/>
        <v>4.0096161108118844</v>
      </c>
      <c r="F76" s="81">
        <v>3432</v>
      </c>
      <c r="G76" s="82"/>
      <c r="H76" s="81"/>
      <c r="I76" s="82"/>
      <c r="J76" s="81"/>
      <c r="K76" s="82"/>
      <c r="L76" s="81">
        <v>1430</v>
      </c>
      <c r="M76" s="81">
        <v>1338</v>
      </c>
      <c r="N76" s="81">
        <v>0</v>
      </c>
      <c r="O76" s="81">
        <v>59</v>
      </c>
      <c r="P76" s="81">
        <v>5</v>
      </c>
      <c r="Q76" s="81">
        <v>54</v>
      </c>
      <c r="R76" s="82">
        <v>19070</v>
      </c>
      <c r="S76" s="81">
        <v>114</v>
      </c>
      <c r="T76" s="81">
        <v>18692</v>
      </c>
      <c r="U76" s="81">
        <v>264</v>
      </c>
      <c r="V76" s="81"/>
      <c r="W76" s="81" t="s">
        <v>39</v>
      </c>
      <c r="X76" s="83">
        <v>44457</v>
      </c>
      <c r="Y76" s="84">
        <v>1306</v>
      </c>
      <c r="Z76" s="85">
        <v>1616203</v>
      </c>
      <c r="AA76" s="86">
        <v>1238</v>
      </c>
      <c r="AB76" s="19">
        <f t="shared" si="1"/>
        <v>0.99680226457943488</v>
      </c>
      <c r="AC76" s="19">
        <f t="shared" si="2"/>
        <v>0.98017829050865235</v>
      </c>
      <c r="AD76" s="19">
        <f t="shared" si="3"/>
        <v>1.6623974070782581E-2</v>
      </c>
      <c r="AE76" s="20">
        <f t="shared" si="4"/>
        <v>19.675746177924431</v>
      </c>
      <c r="AF76" s="20">
        <f t="shared" si="5"/>
        <v>7.8080755112742525E-2</v>
      </c>
      <c r="AG76" s="21">
        <f t="shared" si="6"/>
        <v>1179.9260365189273</v>
      </c>
      <c r="AH76" s="21">
        <f t="shared" si="7"/>
        <v>1172.8724671343884</v>
      </c>
      <c r="AI76" s="22">
        <f t="shared" si="8"/>
        <v>1183.5765680425045</v>
      </c>
      <c r="AJ76" s="22">
        <f t="shared" si="9"/>
        <v>1176.5229986579657</v>
      </c>
      <c r="AK76" s="23">
        <f t="shared" si="10"/>
        <v>44.357351338785357</v>
      </c>
      <c r="AL76" s="24">
        <f t="shared" si="11"/>
        <v>24.254102731888121</v>
      </c>
      <c r="AM76" s="11">
        <f t="shared" si="12"/>
        <v>3.3156689130745473E-2</v>
      </c>
      <c r="AN76" s="25">
        <f t="shared" si="13"/>
        <v>5.5168052837814952E-2</v>
      </c>
      <c r="AO76" s="26">
        <f t="shared" si="14"/>
        <v>0.26068669399320266</v>
      </c>
      <c r="AP76" s="27">
        <v>3.7489294168186817</v>
      </c>
      <c r="AQ76" s="11">
        <f t="shared" si="15"/>
        <v>4.0096161108118844</v>
      </c>
      <c r="AR76" s="21">
        <f t="shared" si="16"/>
        <v>7.0535693845389469</v>
      </c>
      <c r="AS76" s="19">
        <f t="shared" si="19"/>
        <v>1.3843733613004719E-2</v>
      </c>
      <c r="AT76" s="21"/>
    </row>
    <row r="77" spans="1:46" ht="16.8" x14ac:dyDescent="0.4">
      <c r="A77" s="87">
        <v>3273</v>
      </c>
      <c r="B77" s="87" t="s">
        <v>173</v>
      </c>
      <c r="C77" s="87" t="s">
        <v>178</v>
      </c>
      <c r="D77" s="87" t="s">
        <v>179</v>
      </c>
      <c r="E77" s="11">
        <f t="shared" si="0"/>
        <v>9.4181788439361718</v>
      </c>
      <c r="F77" s="81">
        <v>33274</v>
      </c>
      <c r="G77" s="82"/>
      <c r="H77" s="81"/>
      <c r="I77" s="82"/>
      <c r="J77" s="81"/>
      <c r="K77" s="82"/>
      <c r="L77" s="81">
        <v>27404</v>
      </c>
      <c r="M77" s="81">
        <v>27279</v>
      </c>
      <c r="N77" s="81">
        <v>0</v>
      </c>
      <c r="O77" s="81">
        <v>0</v>
      </c>
      <c r="P77" s="81">
        <v>0</v>
      </c>
      <c r="Q77" s="81">
        <v>0</v>
      </c>
      <c r="R77" s="82">
        <v>44466</v>
      </c>
      <c r="S77" s="81">
        <v>2187</v>
      </c>
      <c r="T77" s="81">
        <v>40860</v>
      </c>
      <c r="U77" s="81">
        <v>1419</v>
      </c>
      <c r="V77" s="81"/>
      <c r="W77" s="81" t="s">
        <v>39</v>
      </c>
      <c r="X77" s="83">
        <v>44457</v>
      </c>
      <c r="Y77" s="88">
        <v>167.67</v>
      </c>
      <c r="Z77" s="89">
        <v>2404589</v>
      </c>
      <c r="AA77" s="90">
        <v>14341</v>
      </c>
      <c r="AB77" s="19">
        <f t="shared" si="1"/>
        <v>0.9508163540682768</v>
      </c>
      <c r="AC77" s="19">
        <f t="shared" si="2"/>
        <v>0.9189043313992713</v>
      </c>
      <c r="AD77" s="19">
        <f t="shared" si="3"/>
        <v>3.191202266900553E-2</v>
      </c>
      <c r="AE77" s="20">
        <f t="shared" si="4"/>
        <v>59.01216382508612</v>
      </c>
      <c r="AF77" s="20">
        <f t="shared" si="5"/>
        <v>0.61629109881707367</v>
      </c>
      <c r="AG77" s="21">
        <f t="shared" si="6"/>
        <v>1849.2141484469903</v>
      </c>
      <c r="AH77" s="21">
        <f t="shared" si="7"/>
        <v>1758.2630545178408</v>
      </c>
      <c r="AI77" s="22">
        <f t="shared" si="8"/>
        <v>1849.2141484469903</v>
      </c>
      <c r="AJ77" s="22">
        <f t="shared" si="9"/>
        <v>1758.2630545178408</v>
      </c>
      <c r="AK77" s="23">
        <f t="shared" si="10"/>
        <v>76.81937504632937</v>
      </c>
      <c r="AL77" s="24">
        <f t="shared" si="11"/>
        <v>29.650152229945135</v>
      </c>
      <c r="AM77" s="11">
        <f t="shared" si="12"/>
        <v>4.7603570030236401E-2</v>
      </c>
      <c r="AN77" s="25">
        <f t="shared" si="13"/>
        <v>7.8328596703375775E-2</v>
      </c>
      <c r="AO77" s="26">
        <f t="shared" si="14"/>
        <v>-5.3093989102658057E-2</v>
      </c>
      <c r="AP77" s="27">
        <v>9.4712728330388298</v>
      </c>
      <c r="AQ77" s="11">
        <f t="shared" si="15"/>
        <v>9.4181788439361718</v>
      </c>
      <c r="AR77" s="21">
        <f t="shared" si="16"/>
        <v>90.951093929149636</v>
      </c>
      <c r="AS77" s="19">
        <f t="shared" si="19"/>
        <v>3.191202266900553E-2</v>
      </c>
      <c r="AT77" s="22"/>
    </row>
    <row r="78" spans="1:46" ht="16.8" x14ac:dyDescent="0.4">
      <c r="A78" s="80">
        <v>3279</v>
      </c>
      <c r="B78" s="80" t="s">
        <v>173</v>
      </c>
      <c r="C78" s="80" t="s">
        <v>180</v>
      </c>
      <c r="D78" s="87" t="s">
        <v>181</v>
      </c>
      <c r="E78" s="11">
        <f t="shared" si="0"/>
        <v>9.6812630202640406</v>
      </c>
      <c r="F78" s="81">
        <v>0</v>
      </c>
      <c r="G78" s="82"/>
      <c r="H78" s="81"/>
      <c r="I78" s="82"/>
      <c r="J78" s="81"/>
      <c r="K78" s="82"/>
      <c r="L78" s="81">
        <v>0</v>
      </c>
      <c r="M78" s="81">
        <v>0</v>
      </c>
      <c r="N78" s="81">
        <v>0</v>
      </c>
      <c r="O78" s="81">
        <v>0</v>
      </c>
      <c r="P78" s="81">
        <v>0</v>
      </c>
      <c r="Q78" s="81">
        <v>0</v>
      </c>
      <c r="R78" s="82">
        <v>5212</v>
      </c>
      <c r="S78" s="81">
        <v>27</v>
      </c>
      <c r="T78" s="81">
        <v>5041</v>
      </c>
      <c r="U78" s="81">
        <v>144</v>
      </c>
      <c r="V78" s="81">
        <v>0</v>
      </c>
      <c r="W78" s="81" t="s">
        <v>39</v>
      </c>
      <c r="X78" s="83">
        <v>44457</v>
      </c>
      <c r="Y78" s="84">
        <v>113.49</v>
      </c>
      <c r="Z78" s="85">
        <v>201191</v>
      </c>
      <c r="AA78" s="86">
        <v>1773</v>
      </c>
      <c r="AB78" s="19">
        <f t="shared" si="1"/>
        <v>0.9948196469685342</v>
      </c>
      <c r="AC78" s="19">
        <f t="shared" si="2"/>
        <v>0.96719109746738297</v>
      </c>
      <c r="AD78" s="19">
        <f t="shared" si="3"/>
        <v>2.7628549501151189E-2</v>
      </c>
      <c r="AE78" s="20">
        <f t="shared" si="4"/>
        <v>71.573778151110147</v>
      </c>
      <c r="AF78" s="20">
        <f t="shared" si="5"/>
        <v>0</v>
      </c>
      <c r="AG78" s="21">
        <f t="shared" si="6"/>
        <v>2590.5731369693476</v>
      </c>
      <c r="AH78" s="21">
        <f t="shared" si="7"/>
        <v>2577.1530535660145</v>
      </c>
      <c r="AI78" s="22">
        <f t="shared" si="8"/>
        <v>2590.5731369693476</v>
      </c>
      <c r="AJ78" s="22">
        <f t="shared" si="9"/>
        <v>2577.1530535660145</v>
      </c>
      <c r="AK78" s="23">
        <f t="shared" si="10"/>
        <v>84.601287313556952</v>
      </c>
      <c r="AL78" s="24">
        <f t="shared" si="11"/>
        <v>35.89674813660713</v>
      </c>
      <c r="AM78" s="11">
        <f t="shared" si="12"/>
        <v>0.17893444537777534</v>
      </c>
      <c r="AN78" s="25">
        <f t="shared" si="13"/>
        <v>0.29822407562962561</v>
      </c>
      <c r="AO78" s="26">
        <f t="shared" si="14"/>
        <v>0.78628309231312166</v>
      </c>
      <c r="AP78" s="27">
        <v>8.894979927950919</v>
      </c>
      <c r="AQ78" s="11">
        <f t="shared" si="15"/>
        <v>9.6812630202640406</v>
      </c>
      <c r="AR78" s="21">
        <f t="shared" si="16"/>
        <v>13.42008340333315</v>
      </c>
      <c r="AS78" s="19">
        <f t="shared" si="19"/>
        <v>2.7628549501151189E-2</v>
      </c>
      <c r="AT78" s="21"/>
    </row>
    <row r="79" spans="1:46" ht="16.8" x14ac:dyDescent="0.4">
      <c r="A79" s="80">
        <v>3216</v>
      </c>
      <c r="B79" s="80" t="s">
        <v>173</v>
      </c>
      <c r="C79" s="80" t="s">
        <v>182</v>
      </c>
      <c r="D79" s="80" t="s">
        <v>183</v>
      </c>
      <c r="E79" s="11">
        <f t="shared" si="0"/>
        <v>4.3208020679726777</v>
      </c>
      <c r="F79" s="81">
        <v>40562</v>
      </c>
      <c r="G79" s="82"/>
      <c r="H79" s="81"/>
      <c r="I79" s="82"/>
      <c r="J79" s="81"/>
      <c r="K79" s="82"/>
      <c r="L79" s="81">
        <v>27224</v>
      </c>
      <c r="M79" s="81">
        <v>27185</v>
      </c>
      <c r="N79" s="81">
        <v>0</v>
      </c>
      <c r="O79" s="81">
        <v>1560</v>
      </c>
      <c r="P79" s="81">
        <v>1345</v>
      </c>
      <c r="Q79" s="81">
        <v>205</v>
      </c>
      <c r="R79" s="82">
        <v>51025</v>
      </c>
      <c r="S79" s="81">
        <v>140</v>
      </c>
      <c r="T79" s="81">
        <v>50301</v>
      </c>
      <c r="U79" s="81">
        <v>531</v>
      </c>
      <c r="V79" s="81">
        <v>53</v>
      </c>
      <c r="W79" s="81" t="s">
        <v>39</v>
      </c>
      <c r="X79" s="83">
        <v>44457</v>
      </c>
      <c r="Y79" s="84">
        <v>1225</v>
      </c>
      <c r="Z79" s="85">
        <v>2554376</v>
      </c>
      <c r="AA79" s="86">
        <v>2085</v>
      </c>
      <c r="AB79" s="19">
        <f t="shared" si="1"/>
        <v>0.99980726382338814</v>
      </c>
      <c r="AC79" s="19">
        <f t="shared" si="2"/>
        <v>0.98581087702106807</v>
      </c>
      <c r="AD79" s="19">
        <f t="shared" si="3"/>
        <v>1.3996386802320054E-2</v>
      </c>
      <c r="AE79" s="20">
        <f t="shared" si="4"/>
        <v>28.813299216716725</v>
      </c>
      <c r="AF79" s="20">
        <f t="shared" si="5"/>
        <v>0.56411562959333661</v>
      </c>
      <c r="AG79" s="21">
        <f t="shared" si="6"/>
        <v>1997.5524355067539</v>
      </c>
      <c r="AH79" s="21">
        <f t="shared" si="7"/>
        <v>1989.9967741632399</v>
      </c>
      <c r="AI79" s="22">
        <f t="shared" si="8"/>
        <v>2058.6241023247949</v>
      </c>
      <c r="AJ79" s="22">
        <f t="shared" si="9"/>
        <v>2050.6769559375757</v>
      </c>
      <c r="AK79" s="23">
        <f t="shared" si="10"/>
        <v>53.678020843466953</v>
      </c>
      <c r="AL79" s="24">
        <f t="shared" si="11"/>
        <v>32.020906888606198</v>
      </c>
      <c r="AM79" s="11">
        <f t="shared" si="12"/>
        <v>3.2239621138011487E-2</v>
      </c>
      <c r="AN79" s="25">
        <f t="shared" si="13"/>
        <v>5.3103614997363491E-2</v>
      </c>
      <c r="AO79" s="26">
        <f t="shared" si="14"/>
        <v>0.54560091251020104</v>
      </c>
      <c r="AP79" s="27">
        <v>3.7752011554624767</v>
      </c>
      <c r="AQ79" s="11">
        <f t="shared" si="15"/>
        <v>4.3208020679726777</v>
      </c>
      <c r="AR79" s="21">
        <f t="shared" si="16"/>
        <v>7.5556613435140321</v>
      </c>
      <c r="AS79" s="19">
        <f t="shared" si="19"/>
        <v>1.0406663400293973E-2</v>
      </c>
      <c r="AT79" s="21"/>
    </row>
    <row r="80" spans="1:46" ht="16.8" x14ac:dyDescent="0.4">
      <c r="A80" s="80">
        <v>3275</v>
      </c>
      <c r="B80" s="80" t="s">
        <v>173</v>
      </c>
      <c r="C80" s="80" t="s">
        <v>184</v>
      </c>
      <c r="D80" s="87" t="s">
        <v>185</v>
      </c>
      <c r="E80" s="11">
        <f t="shared" si="0"/>
        <v>7.9952728169579608</v>
      </c>
      <c r="F80" s="81">
        <v>76701</v>
      </c>
      <c r="G80" s="82"/>
      <c r="H80" s="81"/>
      <c r="I80" s="82"/>
      <c r="J80" s="81"/>
      <c r="K80" s="82"/>
      <c r="L80" s="81">
        <v>27966</v>
      </c>
      <c r="M80" s="81">
        <v>26275</v>
      </c>
      <c r="N80" s="81">
        <v>1569</v>
      </c>
      <c r="O80" s="81">
        <v>2241</v>
      </c>
      <c r="P80" s="81">
        <v>1609</v>
      </c>
      <c r="Q80" s="81">
        <v>590</v>
      </c>
      <c r="R80" s="82">
        <v>94205</v>
      </c>
      <c r="S80" s="81">
        <v>1101</v>
      </c>
      <c r="T80" s="81">
        <v>91971</v>
      </c>
      <c r="U80" s="81">
        <v>1133</v>
      </c>
      <c r="V80" s="81">
        <v>0</v>
      </c>
      <c r="W80" s="81" t="s">
        <v>39</v>
      </c>
      <c r="X80" s="83">
        <v>44457</v>
      </c>
      <c r="Y80" s="88">
        <v>206.61</v>
      </c>
      <c r="Z80" s="89">
        <v>2409083</v>
      </c>
      <c r="AA80" s="90">
        <v>11660</v>
      </c>
      <c r="AB80" s="19">
        <f t="shared" si="1"/>
        <v>0.99415067900861831</v>
      </c>
      <c r="AC80" s="19">
        <f t="shared" si="2"/>
        <v>0.97628575977920495</v>
      </c>
      <c r="AD80" s="19">
        <f t="shared" si="3"/>
        <v>1.7864919229413349E-2</v>
      </c>
      <c r="AE80" s="20">
        <f t="shared" si="4"/>
        <v>136.64950522667755</v>
      </c>
      <c r="AF80" s="20">
        <f t="shared" si="5"/>
        <v>0.32065177007589829</v>
      </c>
      <c r="AG80" s="21">
        <f t="shared" si="6"/>
        <v>3910.4090643618342</v>
      </c>
      <c r="AH80" s="21">
        <f t="shared" si="7"/>
        <v>3864.7070275287319</v>
      </c>
      <c r="AI80" s="22">
        <f t="shared" si="8"/>
        <v>4003.4320112673577</v>
      </c>
      <c r="AJ80" s="22">
        <f t="shared" si="9"/>
        <v>3955.9865724842193</v>
      </c>
      <c r="AK80" s="23">
        <f t="shared" si="10"/>
        <v>84.570083080093511</v>
      </c>
      <c r="AL80" s="24">
        <f t="shared" si="11"/>
        <v>44.474636437435997</v>
      </c>
      <c r="AM80" s="11">
        <f t="shared" si="12"/>
        <v>7.1937551926508525E-2</v>
      </c>
      <c r="AN80" s="25">
        <f t="shared" si="13"/>
        <v>0.11908255786771194</v>
      </c>
      <c r="AO80" s="26">
        <f t="shared" si="14"/>
        <v>1.2547384128177601</v>
      </c>
      <c r="AP80" s="27">
        <v>6.7405344041402007</v>
      </c>
      <c r="AQ80" s="11">
        <f t="shared" si="15"/>
        <v>7.9952728169579608</v>
      </c>
      <c r="AR80" s="21">
        <f t="shared" si="16"/>
        <v>45.702036833102056</v>
      </c>
      <c r="AS80" s="19">
        <f t="shared" si="19"/>
        <v>1.2026962475452471E-2</v>
      </c>
      <c r="AT80" s="21"/>
    </row>
    <row r="81" spans="1:46" ht="16.8" x14ac:dyDescent="0.4">
      <c r="A81" s="80">
        <v>3201</v>
      </c>
      <c r="B81" s="80" t="s">
        <v>173</v>
      </c>
      <c r="C81" s="80" t="s">
        <v>186</v>
      </c>
      <c r="D81" s="80" t="s">
        <v>187</v>
      </c>
      <c r="E81" s="11">
        <f t="shared" si="0"/>
        <v>4.4568175301165622</v>
      </c>
      <c r="F81" s="81">
        <v>0</v>
      </c>
      <c r="G81" s="82"/>
      <c r="H81" s="81"/>
      <c r="I81" s="82"/>
      <c r="J81" s="81"/>
      <c r="K81" s="82"/>
      <c r="L81" s="81">
        <v>7925</v>
      </c>
      <c r="M81" s="81">
        <v>7472</v>
      </c>
      <c r="N81" s="81">
        <v>0</v>
      </c>
      <c r="O81" s="81">
        <v>466</v>
      </c>
      <c r="P81" s="81">
        <v>148</v>
      </c>
      <c r="Q81" s="81">
        <v>311</v>
      </c>
      <c r="R81" s="82">
        <v>47215</v>
      </c>
      <c r="S81" s="81">
        <v>200</v>
      </c>
      <c r="T81" s="81">
        <v>46423</v>
      </c>
      <c r="U81" s="81">
        <v>586</v>
      </c>
      <c r="V81" s="81">
        <v>6</v>
      </c>
      <c r="W81" s="81" t="s">
        <v>39</v>
      </c>
      <c r="X81" s="83">
        <v>44457</v>
      </c>
      <c r="Y81" s="84">
        <v>2711</v>
      </c>
      <c r="Z81" s="85">
        <v>4246307</v>
      </c>
      <c r="AA81" s="86">
        <v>1567</v>
      </c>
      <c r="AB81" s="19">
        <f t="shared" si="1"/>
        <v>1.002038194713422</v>
      </c>
      <c r="AC81" s="19">
        <f t="shared" si="2"/>
        <v>0.9832256698083236</v>
      </c>
      <c r="AD81" s="19">
        <f t="shared" si="3"/>
        <v>1.8812524905098466E-2</v>
      </c>
      <c r="AE81" s="20">
        <f t="shared" si="4"/>
        <v>21.124238073224568</v>
      </c>
      <c r="AF81" s="20">
        <f t="shared" si="5"/>
        <v>0.17771894525045007</v>
      </c>
      <c r="AG81" s="21">
        <f t="shared" si="6"/>
        <v>1111.9073585588608</v>
      </c>
      <c r="AH81" s="21">
        <f t="shared" si="7"/>
        <v>1107.0560842633374</v>
      </c>
      <c r="AI81" s="22">
        <f t="shared" si="8"/>
        <v>1122.8816004118403</v>
      </c>
      <c r="AJ81" s="22">
        <f t="shared" si="9"/>
        <v>1117.8654769897703</v>
      </c>
      <c r="AK81" s="23">
        <f t="shared" si="10"/>
        <v>45.961111902590616</v>
      </c>
      <c r="AL81" s="24">
        <f t="shared" si="11"/>
        <v>23.641758363008559</v>
      </c>
      <c r="AM81" s="11">
        <f t="shared" si="12"/>
        <v>2.1240319198153296E-2</v>
      </c>
      <c r="AN81" s="25">
        <f t="shared" si="13"/>
        <v>3.526588899924555E-2</v>
      </c>
      <c r="AO81" s="26">
        <f t="shared" si="14"/>
        <v>0.52423103031477147</v>
      </c>
      <c r="AP81" s="27">
        <v>3.9325864998017908</v>
      </c>
      <c r="AQ81" s="11">
        <f t="shared" si="15"/>
        <v>4.4568175301165622</v>
      </c>
      <c r="AR81" s="21">
        <f t="shared" si="16"/>
        <v>4.8512742955231456</v>
      </c>
      <c r="AS81" s="19">
        <f t="shared" si="19"/>
        <v>1.2411309965053479E-2</v>
      </c>
      <c r="AT81" s="21"/>
    </row>
    <row r="82" spans="1:46" ht="16.8" x14ac:dyDescent="0.4">
      <c r="A82" s="80">
        <v>3271</v>
      </c>
      <c r="B82" s="80" t="s">
        <v>173</v>
      </c>
      <c r="C82" s="80" t="s">
        <v>188</v>
      </c>
      <c r="D82" s="87" t="s">
        <v>189</v>
      </c>
      <c r="E82" s="11">
        <f t="shared" si="0"/>
        <v>7.0203080310937622</v>
      </c>
      <c r="F82" s="81">
        <v>15342</v>
      </c>
      <c r="G82" s="82"/>
      <c r="H82" s="81"/>
      <c r="I82" s="82"/>
      <c r="J82" s="81"/>
      <c r="K82" s="82"/>
      <c r="L82" s="81">
        <v>6436</v>
      </c>
      <c r="M82" s="81">
        <v>6318</v>
      </c>
      <c r="N82" s="81">
        <v>85</v>
      </c>
      <c r="O82" s="81">
        <v>108</v>
      </c>
      <c r="P82" s="81">
        <v>11</v>
      </c>
      <c r="Q82" s="81">
        <v>97</v>
      </c>
      <c r="R82" s="82">
        <v>37386</v>
      </c>
      <c r="S82" s="81">
        <v>231</v>
      </c>
      <c r="T82" s="81">
        <v>36636</v>
      </c>
      <c r="U82" s="81">
        <v>519</v>
      </c>
      <c r="V82" s="81"/>
      <c r="W82" s="81" t="s">
        <v>39</v>
      </c>
      <c r="X82" s="83">
        <v>44457</v>
      </c>
      <c r="Y82" s="84">
        <v>118.5</v>
      </c>
      <c r="Z82" s="85">
        <v>1005012</v>
      </c>
      <c r="AA82" s="86">
        <v>8481</v>
      </c>
      <c r="AB82" s="19">
        <f t="shared" si="1"/>
        <v>0.99636830995832071</v>
      </c>
      <c r="AC82" s="19">
        <f t="shared" si="2"/>
        <v>0.97993901460439736</v>
      </c>
      <c r="AD82" s="19">
        <f t="shared" si="3"/>
        <v>1.6429295353923293E-2</v>
      </c>
      <c r="AE82" s="20">
        <f t="shared" si="4"/>
        <v>69.750410940366876</v>
      </c>
      <c r="AF82" s="20">
        <f t="shared" si="5"/>
        <v>0.17503878457176483</v>
      </c>
      <c r="AG82" s="21">
        <f t="shared" si="6"/>
        <v>3719.9555826199089</v>
      </c>
      <c r="AH82" s="21">
        <f t="shared" si="7"/>
        <v>3696.9707824384182</v>
      </c>
      <c r="AI82" s="22">
        <f t="shared" si="8"/>
        <v>3730.7017229645016</v>
      </c>
      <c r="AJ82" s="22">
        <f t="shared" si="9"/>
        <v>3707.7169227830118</v>
      </c>
      <c r="AK82" s="23">
        <f t="shared" si="10"/>
        <v>78.289718663419862</v>
      </c>
      <c r="AL82" s="24">
        <f t="shared" si="11"/>
        <v>43.056456674829917</v>
      </c>
      <c r="AM82" s="11">
        <f t="shared" si="12"/>
        <v>7.9330340534477281E-2</v>
      </c>
      <c r="AN82" s="25">
        <f t="shared" si="13"/>
        <v>0.13172183312113414</v>
      </c>
      <c r="AO82" s="26">
        <f t="shared" si="14"/>
        <v>4.1507264717581371E-2</v>
      </c>
      <c r="AP82" s="27">
        <v>6.9788007663761809</v>
      </c>
      <c r="AQ82" s="11">
        <f t="shared" si="15"/>
        <v>7.0203080310937622</v>
      </c>
      <c r="AR82" s="21">
        <f t="shared" si="16"/>
        <v>22.984800181490371</v>
      </c>
      <c r="AS82" s="19">
        <f t="shared" si="19"/>
        <v>1.3882201893757022E-2</v>
      </c>
      <c r="AT82" s="21"/>
    </row>
    <row r="83" spans="1:46" ht="16.8" x14ac:dyDescent="0.4">
      <c r="A83" s="80">
        <v>3207</v>
      </c>
      <c r="B83" s="80" t="s">
        <v>173</v>
      </c>
      <c r="C83" s="80" t="s">
        <v>190</v>
      </c>
      <c r="D83" s="80" t="s">
        <v>191</v>
      </c>
      <c r="E83" s="11">
        <f t="shared" si="0"/>
        <v>6.6920458573413484</v>
      </c>
      <c r="F83" s="81">
        <v>55978</v>
      </c>
      <c r="G83" s="82"/>
      <c r="H83" s="81"/>
      <c r="I83" s="82"/>
      <c r="J83" s="81"/>
      <c r="K83" s="82"/>
      <c r="L83" s="81">
        <v>2231</v>
      </c>
      <c r="M83" s="81">
        <v>2176</v>
      </c>
      <c r="N83" s="81">
        <v>0</v>
      </c>
      <c r="O83" s="81">
        <v>0</v>
      </c>
      <c r="P83" s="81">
        <v>0</v>
      </c>
      <c r="Q83" s="81">
        <v>0</v>
      </c>
      <c r="R83" s="82">
        <v>15438</v>
      </c>
      <c r="S83" s="81">
        <v>28</v>
      </c>
      <c r="T83" s="81">
        <v>14850</v>
      </c>
      <c r="U83" s="81">
        <v>420</v>
      </c>
      <c r="V83" s="81">
        <v>140</v>
      </c>
      <c r="W83" s="81" t="s">
        <v>39</v>
      </c>
      <c r="X83" s="83">
        <v>44457</v>
      </c>
      <c r="Y83" s="84">
        <v>1415</v>
      </c>
      <c r="Z83" s="85">
        <v>1228294</v>
      </c>
      <c r="AA83" s="86">
        <v>868</v>
      </c>
      <c r="AB83" s="19">
        <f t="shared" si="1"/>
        <v>0.98911776136805285</v>
      </c>
      <c r="AC83" s="19">
        <f t="shared" si="2"/>
        <v>0.96191216478818498</v>
      </c>
      <c r="AD83" s="19">
        <f t="shared" si="3"/>
        <v>2.7205596579867857E-2</v>
      </c>
      <c r="AE83" s="20">
        <f t="shared" si="4"/>
        <v>34.193767941551449</v>
      </c>
      <c r="AF83" s="20">
        <f t="shared" si="5"/>
        <v>0.14451353802306</v>
      </c>
      <c r="AG83" s="21">
        <f t="shared" si="6"/>
        <v>1256.8652130515984</v>
      </c>
      <c r="AH83" s="21">
        <f t="shared" si="7"/>
        <v>1243.1877058749778</v>
      </c>
      <c r="AI83" s="22">
        <f t="shared" si="8"/>
        <v>1256.8652130515984</v>
      </c>
      <c r="AJ83" s="22">
        <f t="shared" si="9"/>
        <v>1243.1877058749778</v>
      </c>
      <c r="AK83" s="23">
        <f t="shared" si="10"/>
        <v>58.475437528548213</v>
      </c>
      <c r="AL83" s="24">
        <f t="shared" si="11"/>
        <v>24.931783990270109</v>
      </c>
      <c r="AM83" s="11">
        <f t="shared" si="12"/>
        <v>5.0210259366909746E-2</v>
      </c>
      <c r="AN83" s="25">
        <f t="shared" si="13"/>
        <v>8.3424251571363198E-2</v>
      </c>
      <c r="AO83" s="26">
        <f t="shared" si="14"/>
        <v>0.45360850391396657</v>
      </c>
      <c r="AP83" s="27">
        <v>6.2384373534273818</v>
      </c>
      <c r="AQ83" s="11">
        <f t="shared" si="15"/>
        <v>6.6920458573413484</v>
      </c>
      <c r="AR83" s="21">
        <f t="shared" si="16"/>
        <v>13.67750717662058</v>
      </c>
      <c r="AS83" s="19">
        <f t="shared" si="19"/>
        <v>2.7205596579867857E-2</v>
      </c>
      <c r="AT83" s="21"/>
    </row>
    <row r="84" spans="1:46" ht="16.8" x14ac:dyDescent="0.4">
      <c r="A84" s="80">
        <v>3203</v>
      </c>
      <c r="B84" s="80" t="s">
        <v>173</v>
      </c>
      <c r="C84" s="80" t="s">
        <v>192</v>
      </c>
      <c r="D84" s="91" t="s">
        <v>193</v>
      </c>
      <c r="E84" s="11">
        <f t="shared" si="0"/>
        <v>5.1086881327626585</v>
      </c>
      <c r="F84" s="81">
        <v>3902</v>
      </c>
      <c r="G84" s="82"/>
      <c r="H84" s="81"/>
      <c r="I84" s="82"/>
      <c r="J84" s="81"/>
      <c r="K84" s="82"/>
      <c r="L84" s="81">
        <v>3299</v>
      </c>
      <c r="M84" s="81">
        <v>2997</v>
      </c>
      <c r="N84" s="81">
        <v>42</v>
      </c>
      <c r="O84" s="81">
        <v>130</v>
      </c>
      <c r="P84" s="81">
        <v>82</v>
      </c>
      <c r="Q84" s="81">
        <v>39</v>
      </c>
      <c r="R84" s="82">
        <v>13249</v>
      </c>
      <c r="S84" s="81">
        <v>2447</v>
      </c>
      <c r="T84" s="81">
        <v>10460</v>
      </c>
      <c r="U84" s="81">
        <v>342</v>
      </c>
      <c r="V84" s="81"/>
      <c r="W84" s="81" t="s">
        <v>39</v>
      </c>
      <c r="X84" s="83">
        <v>44457</v>
      </c>
      <c r="Y84" s="84">
        <v>3840</v>
      </c>
      <c r="Z84" s="85">
        <v>2246663</v>
      </c>
      <c r="AA84" s="86">
        <v>585</v>
      </c>
      <c r="AB84" s="19">
        <f t="shared" si="1"/>
        <v>0.81797101136622763</v>
      </c>
      <c r="AC84" s="19">
        <f t="shared" si="2"/>
        <v>0.7894935466827685</v>
      </c>
      <c r="AD84" s="19">
        <f t="shared" si="3"/>
        <v>2.8477464683459151E-2</v>
      </c>
      <c r="AE84" s="20">
        <f t="shared" si="4"/>
        <v>18.827923903139901</v>
      </c>
      <c r="AF84" s="20">
        <f t="shared" si="5"/>
        <v>0.25881198581024983</v>
      </c>
      <c r="AG84" s="21">
        <f t="shared" si="6"/>
        <v>589.71906333971754</v>
      </c>
      <c r="AH84" s="21">
        <f t="shared" si="7"/>
        <v>480.80197163526526</v>
      </c>
      <c r="AI84" s="22">
        <f t="shared" si="8"/>
        <v>595.50542293169917</v>
      </c>
      <c r="AJ84" s="22">
        <f t="shared" si="9"/>
        <v>486.18773710164811</v>
      </c>
      <c r="AK84" s="23">
        <f t="shared" si="10"/>
        <v>41.18068072573093</v>
      </c>
      <c r="AL84" s="24">
        <f t="shared" si="11"/>
        <v>15.591467812583396</v>
      </c>
      <c r="AM84" s="11">
        <f t="shared" si="12"/>
        <v>2.7615310547150461E-2</v>
      </c>
      <c r="AN84" s="25">
        <f t="shared" si="13"/>
        <v>4.5772249334241788E-2</v>
      </c>
      <c r="AO84" s="26">
        <f t="shared" si="14"/>
        <v>0.66754338913352118</v>
      </c>
      <c r="AP84" s="27">
        <v>4.4411447436291374</v>
      </c>
      <c r="AQ84" s="11">
        <f t="shared" si="15"/>
        <v>5.1086881327626585</v>
      </c>
      <c r="AR84" s="21">
        <f t="shared" si="16"/>
        <v>108.91709170445235</v>
      </c>
      <c r="AS84" s="19">
        <f t="shared" si="19"/>
        <v>2.5813268925956676E-2</v>
      </c>
      <c r="AT84" s="21"/>
    </row>
    <row r="85" spans="1:46" ht="16.8" x14ac:dyDescent="0.4">
      <c r="A85" s="80">
        <v>3277</v>
      </c>
      <c r="B85" s="80" t="s">
        <v>173</v>
      </c>
      <c r="C85" s="80" t="s">
        <v>194</v>
      </c>
      <c r="D85" s="87" t="s">
        <v>195</v>
      </c>
      <c r="E85" s="11">
        <f t="shared" si="0"/>
        <v>7.2376692791230317</v>
      </c>
      <c r="F85" s="81">
        <v>15560</v>
      </c>
      <c r="G85" s="82"/>
      <c r="H85" s="81"/>
      <c r="I85" s="82"/>
      <c r="J85" s="81"/>
      <c r="K85" s="82"/>
      <c r="L85" s="81">
        <v>4508</v>
      </c>
      <c r="M85" s="81">
        <v>4480</v>
      </c>
      <c r="N85" s="81">
        <v>0</v>
      </c>
      <c r="O85" s="81">
        <v>35</v>
      </c>
      <c r="P85" s="81">
        <v>0</v>
      </c>
      <c r="Q85" s="81">
        <v>35</v>
      </c>
      <c r="R85" s="82">
        <v>12940</v>
      </c>
      <c r="S85" s="81">
        <v>42</v>
      </c>
      <c r="T85" s="81">
        <v>12663</v>
      </c>
      <c r="U85" s="81">
        <v>235</v>
      </c>
      <c r="V85" s="81"/>
      <c r="W85" s="81" t="s">
        <v>39</v>
      </c>
      <c r="X85" s="83">
        <v>44457</v>
      </c>
      <c r="Y85" s="88">
        <v>39.270000000000003</v>
      </c>
      <c r="Z85" s="89">
        <v>532988</v>
      </c>
      <c r="AA85" s="90">
        <v>13572</v>
      </c>
      <c r="AB85" s="19">
        <f t="shared" si="1"/>
        <v>0.99940275705568604</v>
      </c>
      <c r="AC85" s="19">
        <f t="shared" si="2"/>
        <v>0.97859350850077276</v>
      </c>
      <c r="AD85" s="19">
        <f t="shared" si="3"/>
        <v>2.0809248554913295E-2</v>
      </c>
      <c r="AE85" s="20">
        <f t="shared" si="4"/>
        <v>50.657800926099654</v>
      </c>
      <c r="AF85" s="20">
        <f t="shared" si="5"/>
        <v>0.35108191653786708</v>
      </c>
      <c r="AG85" s="21">
        <f t="shared" si="6"/>
        <v>2427.8220147545535</v>
      </c>
      <c r="AH85" s="21">
        <f t="shared" si="7"/>
        <v>2419.9419123882712</v>
      </c>
      <c r="AI85" s="22">
        <f t="shared" si="8"/>
        <v>2434.3887667264553</v>
      </c>
      <c r="AJ85" s="22">
        <f t="shared" si="9"/>
        <v>2426.508664360173</v>
      </c>
      <c r="AK85" s="23">
        <f t="shared" si="10"/>
        <v>71.174293762635713</v>
      </c>
      <c r="AL85" s="24">
        <f t="shared" si="11"/>
        <v>34.831800587682608</v>
      </c>
      <c r="AM85" s="11">
        <f t="shared" si="12"/>
        <v>9.3178491913314884E-2</v>
      </c>
      <c r="AN85" s="25">
        <f t="shared" si="13"/>
        <v>0.15414677933794929</v>
      </c>
      <c r="AO85" s="26">
        <f t="shared" si="14"/>
        <v>-2.3576634481197623E-2</v>
      </c>
      <c r="AP85" s="27">
        <v>7.2612459136042293</v>
      </c>
      <c r="AQ85" s="11">
        <f t="shared" si="15"/>
        <v>7.2376692791230317</v>
      </c>
      <c r="AR85" s="21">
        <f t="shared" si="16"/>
        <v>7.8801023662821681</v>
      </c>
      <c r="AS85" s="19">
        <f t="shared" si="19"/>
        <v>1.8160741885625966E-2</v>
      </c>
      <c r="AT85" s="21"/>
    </row>
    <row r="86" spans="1:46" ht="16.8" x14ac:dyDescent="0.4">
      <c r="A86" s="80">
        <v>3209</v>
      </c>
      <c r="B86" s="80" t="s">
        <v>173</v>
      </c>
      <c r="C86" s="80" t="s">
        <v>196</v>
      </c>
      <c r="D86" s="80" t="s">
        <v>197</v>
      </c>
      <c r="E86" s="11">
        <f t="shared" si="0"/>
        <v>8.436811066127694</v>
      </c>
      <c r="F86" s="81">
        <v>22031</v>
      </c>
      <c r="G86" s="82"/>
      <c r="H86" s="81"/>
      <c r="I86" s="82"/>
      <c r="J86" s="81"/>
      <c r="K86" s="82"/>
      <c r="L86" s="81">
        <v>529</v>
      </c>
      <c r="M86" s="81">
        <v>529</v>
      </c>
      <c r="N86" s="81">
        <v>0</v>
      </c>
      <c r="O86" s="81">
        <v>44</v>
      </c>
      <c r="P86" s="81">
        <v>0</v>
      </c>
      <c r="Q86" s="81">
        <v>44</v>
      </c>
      <c r="R86" s="82">
        <v>24741</v>
      </c>
      <c r="S86" s="81">
        <v>175</v>
      </c>
      <c r="T86" s="81">
        <v>23655</v>
      </c>
      <c r="U86" s="81">
        <v>883</v>
      </c>
      <c r="V86" s="81">
        <v>28</v>
      </c>
      <c r="W86" s="81" t="s">
        <v>39</v>
      </c>
      <c r="X86" s="83">
        <v>44457</v>
      </c>
      <c r="Y86" s="84">
        <v>984.52</v>
      </c>
      <c r="Z86" s="85">
        <v>2099089</v>
      </c>
      <c r="AA86" s="86">
        <v>2132</v>
      </c>
      <c r="AB86" s="19">
        <f t="shared" si="1"/>
        <v>0.99350690462042923</v>
      </c>
      <c r="AC86" s="19">
        <f t="shared" si="2"/>
        <v>0.95610525039408267</v>
      </c>
      <c r="AD86" s="19">
        <f t="shared" si="3"/>
        <v>3.740165422634658E-2</v>
      </c>
      <c r="AE86" s="20">
        <f t="shared" si="4"/>
        <v>44.162015045574535</v>
      </c>
      <c r="AF86" s="20">
        <f t="shared" si="5"/>
        <v>2.315993694676852E-2</v>
      </c>
      <c r="AG86" s="21">
        <f t="shared" si="6"/>
        <v>1178.6541685464504</v>
      </c>
      <c r="AH86" s="21">
        <f t="shared" si="7"/>
        <v>1168.983306567754</v>
      </c>
      <c r="AI86" s="22">
        <f t="shared" si="8"/>
        <v>1180.7503159704045</v>
      </c>
      <c r="AJ86" s="22">
        <f t="shared" si="9"/>
        <v>1171.0794539917079</v>
      </c>
      <c r="AK86" s="23">
        <f t="shared" si="10"/>
        <v>66.454507029677472</v>
      </c>
      <c r="AL86" s="24">
        <f t="shared" si="11"/>
        <v>24.197928155027114</v>
      </c>
      <c r="AM86" s="11">
        <f t="shared" si="12"/>
        <v>4.3535979378256325E-2</v>
      </c>
      <c r="AN86" s="25">
        <f t="shared" si="13"/>
        <v>7.2523544011894356E-2</v>
      </c>
      <c r="AO86" s="26">
        <f t="shared" si="14"/>
        <v>0.36699227401799916</v>
      </c>
      <c r="AP86" s="27">
        <v>8.0698187921096949</v>
      </c>
      <c r="AQ86" s="11">
        <f t="shared" si="15"/>
        <v>8.436811066127694</v>
      </c>
      <c r="AR86" s="21">
        <f t="shared" si="16"/>
        <v>9.6708619786964718</v>
      </c>
      <c r="AS86" s="19">
        <f t="shared" si="19"/>
        <v>3.5689745766137183E-2</v>
      </c>
      <c r="AT86" s="21"/>
    </row>
    <row r="87" spans="1:46" ht="16.8" x14ac:dyDescent="0.4">
      <c r="A87" s="80">
        <v>3274</v>
      </c>
      <c r="B87" s="80" t="s">
        <v>173</v>
      </c>
      <c r="C87" s="80" t="s">
        <v>198</v>
      </c>
      <c r="D87" s="87" t="s">
        <v>199</v>
      </c>
      <c r="E87" s="11">
        <f t="shared" si="0"/>
        <v>16.49899908084674</v>
      </c>
      <c r="F87" s="81">
        <v>11008</v>
      </c>
      <c r="G87" s="82"/>
      <c r="H87" s="81"/>
      <c r="I87" s="82"/>
      <c r="J87" s="81"/>
      <c r="K87" s="82"/>
      <c r="L87" s="81">
        <v>1249</v>
      </c>
      <c r="M87" s="81">
        <v>1224</v>
      </c>
      <c r="N87" s="81">
        <v>17</v>
      </c>
      <c r="O87" s="81">
        <v>0</v>
      </c>
      <c r="P87" s="81">
        <v>0</v>
      </c>
      <c r="Q87" s="81">
        <v>0</v>
      </c>
      <c r="R87" s="82">
        <v>12776</v>
      </c>
      <c r="S87" s="81">
        <v>38</v>
      </c>
      <c r="T87" s="81">
        <v>12212</v>
      </c>
      <c r="U87" s="81">
        <v>526</v>
      </c>
      <c r="V87" s="81">
        <v>0</v>
      </c>
      <c r="W87" s="81" t="s">
        <v>39</v>
      </c>
      <c r="X87" s="83">
        <v>44457</v>
      </c>
      <c r="Y87" s="84">
        <v>37.36</v>
      </c>
      <c r="Z87" s="85">
        <v>325767</v>
      </c>
      <c r="AA87" s="86">
        <v>8720</v>
      </c>
      <c r="AB87" s="19">
        <f t="shared" si="1"/>
        <v>0.9970256731371322</v>
      </c>
      <c r="AC87" s="19">
        <f t="shared" si="2"/>
        <v>0.95585472761427681</v>
      </c>
      <c r="AD87" s="19">
        <f t="shared" si="3"/>
        <v>4.1170945522855357E-2</v>
      </c>
      <c r="AE87" s="20">
        <f t="shared" si="4"/>
        <v>166.68354989916105</v>
      </c>
      <c r="AF87" s="20">
        <f t="shared" si="5"/>
        <v>9.7761427676894178E-2</v>
      </c>
      <c r="AG87" s="21">
        <f t="shared" si="6"/>
        <v>3921.8214245150671</v>
      </c>
      <c r="AH87" s="21">
        <f t="shared" si="7"/>
        <v>3910.1566457007616</v>
      </c>
      <c r="AI87" s="22">
        <f t="shared" si="8"/>
        <v>3921.8214245150671</v>
      </c>
      <c r="AJ87" s="22">
        <f t="shared" si="9"/>
        <v>3910.1566457007616</v>
      </c>
      <c r="AK87" s="23">
        <f t="shared" si="10"/>
        <v>127.06891682039192</v>
      </c>
      <c r="AL87" s="24">
        <f t="shared" si="11"/>
        <v>44.216267626863086</v>
      </c>
      <c r="AM87" s="11">
        <f t="shared" si="12"/>
        <v>0.21504513325829905</v>
      </c>
      <c r="AN87" s="25">
        <f t="shared" si="13"/>
        <v>0.35765378929514174</v>
      </c>
      <c r="AO87" s="26">
        <f t="shared" si="14"/>
        <v>1.5364204067774505</v>
      </c>
      <c r="AP87" s="27">
        <v>14.96257867406929</v>
      </c>
      <c r="AQ87" s="11">
        <f t="shared" si="15"/>
        <v>16.49899908084674</v>
      </c>
      <c r="AR87" s="21">
        <f t="shared" si="16"/>
        <v>11.664778814305929</v>
      </c>
      <c r="AS87" s="19">
        <f t="shared" si="19"/>
        <v>4.1170945522855357E-2</v>
      </c>
      <c r="AT87" s="21"/>
    </row>
    <row r="88" spans="1:46" ht="16.8" x14ac:dyDescent="0.4">
      <c r="A88" s="80">
        <v>3276</v>
      </c>
      <c r="B88" s="80" t="s">
        <v>173</v>
      </c>
      <c r="C88" s="80" t="s">
        <v>200</v>
      </c>
      <c r="D88" s="87" t="s">
        <v>201</v>
      </c>
      <c r="E88" s="11">
        <f t="shared" si="0"/>
        <v>10.796814355106182</v>
      </c>
      <c r="F88" s="81">
        <v>86421</v>
      </c>
      <c r="G88" s="82"/>
      <c r="H88" s="81"/>
      <c r="I88" s="82"/>
      <c r="J88" s="81"/>
      <c r="K88" s="82"/>
      <c r="L88" s="81">
        <v>27950</v>
      </c>
      <c r="M88" s="81">
        <v>27810</v>
      </c>
      <c r="N88" s="81">
        <v>0</v>
      </c>
      <c r="O88" s="81">
        <v>459</v>
      </c>
      <c r="P88" s="81">
        <v>458</v>
      </c>
      <c r="Q88" s="81">
        <v>0</v>
      </c>
      <c r="R88" s="82">
        <v>104586</v>
      </c>
      <c r="S88" s="81">
        <v>1279</v>
      </c>
      <c r="T88" s="81">
        <v>101210</v>
      </c>
      <c r="U88" s="81">
        <v>2097</v>
      </c>
      <c r="V88" s="81"/>
      <c r="W88" s="81" t="s">
        <v>39</v>
      </c>
      <c r="X88" s="83">
        <v>44457</v>
      </c>
      <c r="Y88" s="88">
        <v>200.29</v>
      </c>
      <c r="Z88" s="89">
        <v>1809120</v>
      </c>
      <c r="AA88" s="90">
        <v>9033</v>
      </c>
      <c r="AB88" s="19">
        <f t="shared" si="1"/>
        <v>0.98768321803365677</v>
      </c>
      <c r="AC88" s="19">
        <f t="shared" si="2"/>
        <v>0.96772034497925152</v>
      </c>
      <c r="AD88" s="19">
        <f t="shared" si="3"/>
        <v>1.9962873054405254E-2</v>
      </c>
      <c r="AE88" s="20">
        <f t="shared" si="4"/>
        <v>115.91270894136376</v>
      </c>
      <c r="AF88" s="20">
        <f t="shared" si="5"/>
        <v>0.27163291453923089</v>
      </c>
      <c r="AG88" s="21">
        <f t="shared" si="6"/>
        <v>5781.0427169010345</v>
      </c>
      <c r="AH88" s="21">
        <f t="shared" si="7"/>
        <v>5710.3453612806225</v>
      </c>
      <c r="AI88" s="22">
        <f t="shared" si="8"/>
        <v>5806.4141682143809</v>
      </c>
      <c r="AJ88" s="22">
        <f t="shared" si="9"/>
        <v>5735.6615371009111</v>
      </c>
      <c r="AK88" s="23">
        <f t="shared" si="10"/>
        <v>107.6627646595441</v>
      </c>
      <c r="AL88" s="24">
        <f t="shared" si="11"/>
        <v>53.552131316600793</v>
      </c>
      <c r="AM88" s="11">
        <f t="shared" si="12"/>
        <v>7.6377595546880298E-2</v>
      </c>
      <c r="AN88" s="25">
        <f t="shared" si="13"/>
        <v>0.12656156741239177</v>
      </c>
      <c r="AO88" s="26">
        <f t="shared" si="14"/>
        <v>0.99092698618586006</v>
      </c>
      <c r="AP88" s="27">
        <v>9.8058873689203221</v>
      </c>
      <c r="AQ88" s="11">
        <f t="shared" si="15"/>
        <v>10.796814355106182</v>
      </c>
      <c r="AR88" s="21">
        <f t="shared" si="16"/>
        <v>70.697355620412139</v>
      </c>
      <c r="AS88" s="19">
        <f t="shared" si="19"/>
        <v>2.0050484768515862E-2</v>
      </c>
      <c r="AT88" s="21"/>
    </row>
    <row r="89" spans="1:46" ht="16.8" x14ac:dyDescent="0.4">
      <c r="A89" s="80">
        <v>3205</v>
      </c>
      <c r="B89" s="80" t="s">
        <v>173</v>
      </c>
      <c r="C89" s="80" t="s">
        <v>202</v>
      </c>
      <c r="D89" s="80" t="s">
        <v>203</v>
      </c>
      <c r="E89" s="11">
        <f t="shared" si="0"/>
        <v>9.7620370611672946</v>
      </c>
      <c r="F89" s="81">
        <v>24026</v>
      </c>
      <c r="G89" s="82"/>
      <c r="H89" s="81"/>
      <c r="I89" s="82"/>
      <c r="J89" s="81"/>
      <c r="K89" s="82"/>
      <c r="L89" s="81">
        <v>11802</v>
      </c>
      <c r="M89" s="81">
        <v>11618</v>
      </c>
      <c r="N89" s="81">
        <v>48</v>
      </c>
      <c r="O89" s="81">
        <v>4</v>
      </c>
      <c r="P89" s="81">
        <v>0</v>
      </c>
      <c r="Q89" s="81">
        <v>4</v>
      </c>
      <c r="R89" s="82">
        <v>26679</v>
      </c>
      <c r="S89" s="81">
        <v>1440</v>
      </c>
      <c r="T89" s="81">
        <v>24017</v>
      </c>
      <c r="U89" s="81">
        <v>1166</v>
      </c>
      <c r="V89" s="81">
        <v>56</v>
      </c>
      <c r="W89" s="81" t="s">
        <v>39</v>
      </c>
      <c r="X89" s="83">
        <v>44457</v>
      </c>
      <c r="Y89" s="84">
        <v>3074</v>
      </c>
      <c r="Z89" s="85">
        <v>2210017</v>
      </c>
      <c r="AA89" s="86">
        <v>719</v>
      </c>
      <c r="AB89" s="19">
        <f t="shared" si="1"/>
        <v>0.94406929073158474</v>
      </c>
      <c r="AC89" s="19">
        <f t="shared" si="2"/>
        <v>0.90022114771917983</v>
      </c>
      <c r="AD89" s="19">
        <f t="shared" si="3"/>
        <v>4.3848143012404903E-2</v>
      </c>
      <c r="AE89" s="20">
        <f t="shared" si="4"/>
        <v>55.112698228113175</v>
      </c>
      <c r="AF89" s="20">
        <f t="shared" si="5"/>
        <v>0.44252033434536525</v>
      </c>
      <c r="AG89" s="21">
        <f t="shared" si="6"/>
        <v>1207.1852840950996</v>
      </c>
      <c r="AH89" s="21">
        <f t="shared" si="7"/>
        <v>1139.4934971088458</v>
      </c>
      <c r="AI89" s="22">
        <f t="shared" si="8"/>
        <v>1207.3662781779506</v>
      </c>
      <c r="AJ89" s="22">
        <f t="shared" si="9"/>
        <v>1139.6744911916967</v>
      </c>
      <c r="AK89" s="23">
        <f t="shared" si="10"/>
        <v>72.760407663716265</v>
      </c>
      <c r="AL89" s="24">
        <f t="shared" si="11"/>
        <v>23.871264013366538</v>
      </c>
      <c r="AM89" s="11">
        <f t="shared" si="12"/>
        <v>4.7818383264589218E-2</v>
      </c>
      <c r="AN89" s="25">
        <f t="shared" si="13"/>
        <v>7.8958344513255549E-2</v>
      </c>
      <c r="AO89" s="26">
        <f t="shared" si="14"/>
        <v>0.14283579755780451</v>
      </c>
      <c r="AP89" s="27">
        <v>9.6192012636094901</v>
      </c>
      <c r="AQ89" s="11">
        <f t="shared" si="15"/>
        <v>9.7620370611672946</v>
      </c>
      <c r="AR89" s="21">
        <f t="shared" si="16"/>
        <v>67.691786986253945</v>
      </c>
      <c r="AS89" s="19">
        <f t="shared" si="19"/>
        <v>4.3704786536226996E-2</v>
      </c>
      <c r="AT89" s="21"/>
    </row>
    <row r="90" spans="1:46" ht="16.8" x14ac:dyDescent="0.4">
      <c r="A90" s="80">
        <v>3212</v>
      </c>
      <c r="B90" s="80" t="s">
        <v>173</v>
      </c>
      <c r="C90" s="80" t="s">
        <v>204</v>
      </c>
      <c r="D90" s="80" t="s">
        <v>205</v>
      </c>
      <c r="E90" s="11">
        <f t="shared" si="0"/>
        <v>9.3602404043065537</v>
      </c>
      <c r="F90" s="81">
        <v>26576</v>
      </c>
      <c r="G90" s="82"/>
      <c r="H90" s="81"/>
      <c r="I90" s="82"/>
      <c r="J90" s="81"/>
      <c r="K90" s="82"/>
      <c r="L90" s="81">
        <v>8372</v>
      </c>
      <c r="M90" s="81">
        <v>8372</v>
      </c>
      <c r="N90" s="81">
        <v>0</v>
      </c>
      <c r="O90" s="81">
        <v>99</v>
      </c>
      <c r="P90" s="81">
        <v>0</v>
      </c>
      <c r="Q90" s="81">
        <v>99</v>
      </c>
      <c r="R90" s="82">
        <v>17088</v>
      </c>
      <c r="S90" s="81">
        <v>53</v>
      </c>
      <c r="T90" s="81">
        <v>16270</v>
      </c>
      <c r="U90" s="81">
        <v>765</v>
      </c>
      <c r="V90" s="81"/>
      <c r="W90" s="81" t="s">
        <v>39</v>
      </c>
      <c r="X90" s="83">
        <v>44457</v>
      </c>
      <c r="Y90" s="84">
        <v>2040</v>
      </c>
      <c r="Z90" s="85">
        <v>1845205</v>
      </c>
      <c r="AA90" s="86">
        <v>904</v>
      </c>
      <c r="AB90" s="19">
        <f t="shared" si="1"/>
        <v>1.0024007031379216</v>
      </c>
      <c r="AC90" s="19">
        <f t="shared" si="2"/>
        <v>0.95213014981273403</v>
      </c>
      <c r="AD90" s="19">
        <f t="shared" si="3"/>
        <v>5.0270553325187643E-2</v>
      </c>
      <c r="AE90" s="20">
        <f t="shared" si="4"/>
        <v>46.824065618725292</v>
      </c>
      <c r="AF90" s="20">
        <f t="shared" si="5"/>
        <v>0.49572799625468167</v>
      </c>
      <c r="AG90" s="21">
        <f t="shared" si="6"/>
        <v>926.07596445923343</v>
      </c>
      <c r="AH90" s="21">
        <f t="shared" si="7"/>
        <v>923.20365487845515</v>
      </c>
      <c r="AI90" s="22">
        <f t="shared" si="8"/>
        <v>931.44122197804586</v>
      </c>
      <c r="AJ90" s="22">
        <f t="shared" si="9"/>
        <v>928.56891239726758</v>
      </c>
      <c r="AK90" s="23">
        <f t="shared" si="10"/>
        <v>68.428112365259139</v>
      </c>
      <c r="AL90" s="24">
        <f t="shared" si="11"/>
        <v>21.547260990637159</v>
      </c>
      <c r="AM90" s="11">
        <f t="shared" si="12"/>
        <v>4.8289092863483443E-2</v>
      </c>
      <c r="AN90" s="25">
        <f t="shared" si="13"/>
        <v>7.9649353089218111E-2</v>
      </c>
      <c r="AO90" s="26">
        <f t="shared" si="14"/>
        <v>0.26844965403876486</v>
      </c>
      <c r="AP90" s="27">
        <v>9.0917907502677888</v>
      </c>
      <c r="AQ90" s="11">
        <f t="shared" si="15"/>
        <v>9.3602404043065537</v>
      </c>
      <c r="AR90" s="21">
        <f t="shared" si="16"/>
        <v>2.8723095807782877</v>
      </c>
      <c r="AS90" s="19">
        <f t="shared" si="19"/>
        <v>4.4768258426966294E-2</v>
      </c>
      <c r="AT90" s="21"/>
    </row>
    <row r="91" spans="1:46" ht="16.8" x14ac:dyDescent="0.4">
      <c r="A91" s="80">
        <v>3215</v>
      </c>
      <c r="B91" s="80" t="s">
        <v>173</v>
      </c>
      <c r="C91" s="80" t="s">
        <v>206</v>
      </c>
      <c r="D91" s="80" t="s">
        <v>207</v>
      </c>
      <c r="E91" s="11">
        <f t="shared" si="0"/>
        <v>12.629042625930765</v>
      </c>
      <c r="F91" s="81">
        <v>50707</v>
      </c>
      <c r="G91" s="82"/>
      <c r="H91" s="81"/>
      <c r="I91" s="82"/>
      <c r="J91" s="81"/>
      <c r="K91" s="82"/>
      <c r="L91" s="81">
        <v>8931</v>
      </c>
      <c r="M91" s="81">
        <v>8929</v>
      </c>
      <c r="N91" s="81">
        <v>0</v>
      </c>
      <c r="O91" s="81">
        <v>87</v>
      </c>
      <c r="P91" s="81">
        <v>0</v>
      </c>
      <c r="Q91" s="81">
        <v>87</v>
      </c>
      <c r="R91" s="82">
        <v>43261</v>
      </c>
      <c r="S91" s="81">
        <v>25</v>
      </c>
      <c r="T91" s="81">
        <v>41394</v>
      </c>
      <c r="U91" s="81">
        <v>1829</v>
      </c>
      <c r="V91" s="81">
        <v>13</v>
      </c>
      <c r="W91" s="81" t="s">
        <v>39</v>
      </c>
      <c r="X91" s="83">
        <v>44457</v>
      </c>
      <c r="Y91" s="84">
        <v>1652</v>
      </c>
      <c r="Z91" s="85">
        <v>2110476</v>
      </c>
      <c r="AA91" s="86">
        <v>1277</v>
      </c>
      <c r="AB91" s="19">
        <f t="shared" si="1"/>
        <v>1.0010437706726836</v>
      </c>
      <c r="AC91" s="19">
        <f t="shared" si="2"/>
        <v>0.95684334620096623</v>
      </c>
      <c r="AD91" s="19">
        <f t="shared" si="3"/>
        <v>4.4200424471717265E-2</v>
      </c>
      <c r="AE91" s="20">
        <f t="shared" si="4"/>
        <v>90.785206749567394</v>
      </c>
      <c r="AF91" s="20">
        <f t="shared" si="5"/>
        <v>0.20845565289752896</v>
      </c>
      <c r="AG91" s="21">
        <f t="shared" si="6"/>
        <v>2049.821935904507</v>
      </c>
      <c r="AH91" s="21">
        <f t="shared" si="7"/>
        <v>2048.0213942257574</v>
      </c>
      <c r="AI91" s="22">
        <f t="shared" si="8"/>
        <v>2053.9442286953276</v>
      </c>
      <c r="AJ91" s="22">
        <f t="shared" si="9"/>
        <v>2052.1436870165785</v>
      </c>
      <c r="AK91" s="23">
        <f t="shared" si="10"/>
        <v>95.281271375631533</v>
      </c>
      <c r="AL91" s="24">
        <f t="shared" si="11"/>
        <v>32.032356196637942</v>
      </c>
      <c r="AM91" s="11">
        <f t="shared" si="12"/>
        <v>6.249936053132002E-2</v>
      </c>
      <c r="AN91" s="25">
        <f t="shared" si="13"/>
        <v>0.10370204933976644</v>
      </c>
      <c r="AO91" s="26">
        <f t="shared" si="14"/>
        <v>0.88071664937306515</v>
      </c>
      <c r="AP91" s="27">
        <v>11.7483259765577</v>
      </c>
      <c r="AQ91" s="11">
        <f t="shared" si="15"/>
        <v>12.629042625930765</v>
      </c>
      <c r="AR91" s="21">
        <f t="shared" si="16"/>
        <v>1.800541678749249</v>
      </c>
      <c r="AS91" s="19">
        <f t="shared" si="19"/>
        <v>4.2278264487644761E-2</v>
      </c>
      <c r="AT91" s="21"/>
    </row>
    <row r="92" spans="1:46" ht="16.8" x14ac:dyDescent="0.4">
      <c r="A92" s="80">
        <v>3208</v>
      </c>
      <c r="B92" s="80" t="s">
        <v>173</v>
      </c>
      <c r="C92" s="80" t="s">
        <v>208</v>
      </c>
      <c r="D92" s="80" t="s">
        <v>209</v>
      </c>
      <c r="E92" s="11">
        <f t="shared" si="0"/>
        <v>10.964069779218976</v>
      </c>
      <c r="F92" s="81">
        <v>9750</v>
      </c>
      <c r="G92" s="82"/>
      <c r="H92" s="81"/>
      <c r="I92" s="82"/>
      <c r="J92" s="81"/>
      <c r="K92" s="82"/>
      <c r="L92" s="81">
        <v>3748</v>
      </c>
      <c r="M92" s="81">
        <v>3743</v>
      </c>
      <c r="N92" s="81">
        <v>0</v>
      </c>
      <c r="O92" s="81">
        <v>158</v>
      </c>
      <c r="P92" s="81">
        <v>137</v>
      </c>
      <c r="Q92" s="81">
        <v>18</v>
      </c>
      <c r="R92" s="82">
        <v>13680</v>
      </c>
      <c r="S92" s="81">
        <v>36</v>
      </c>
      <c r="T92" s="81">
        <v>12944</v>
      </c>
      <c r="U92" s="81">
        <v>700</v>
      </c>
      <c r="V92" s="81">
        <v>0</v>
      </c>
      <c r="W92" s="81" t="s">
        <v>39</v>
      </c>
      <c r="X92" s="83">
        <v>44457</v>
      </c>
      <c r="Y92" s="84">
        <v>1111</v>
      </c>
      <c r="Z92" s="85">
        <v>1132610</v>
      </c>
      <c r="AA92" s="86">
        <v>1020</v>
      </c>
      <c r="AB92" s="19">
        <f t="shared" si="1"/>
        <v>0.99808494111899682</v>
      </c>
      <c r="AC92" s="19">
        <f t="shared" si="2"/>
        <v>0.94619883040935671</v>
      </c>
      <c r="AD92" s="19">
        <f t="shared" si="3"/>
        <v>5.1886110709640124E-2</v>
      </c>
      <c r="AE92" s="20">
        <f t="shared" si="4"/>
        <v>63.393401082455576</v>
      </c>
      <c r="AF92" s="20">
        <f t="shared" si="5"/>
        <v>0.28552631578947368</v>
      </c>
      <c r="AG92" s="21">
        <f t="shared" si="6"/>
        <v>1207.8297030751978</v>
      </c>
      <c r="AH92" s="21">
        <f t="shared" si="7"/>
        <v>1204.6512038565791</v>
      </c>
      <c r="AI92" s="22">
        <f t="shared" si="8"/>
        <v>1221.7797829791366</v>
      </c>
      <c r="AJ92" s="22">
        <f t="shared" si="9"/>
        <v>1218.3364088256328</v>
      </c>
      <c r="AK92" s="23">
        <f t="shared" si="10"/>
        <v>79.619973048510616</v>
      </c>
      <c r="AL92" s="24">
        <f t="shared" si="11"/>
        <v>24.681333116604872</v>
      </c>
      <c r="AM92" s="11">
        <f t="shared" si="12"/>
        <v>7.1407189605883728E-2</v>
      </c>
      <c r="AN92" s="25">
        <f t="shared" si="13"/>
        <v>0.11829103581086396</v>
      </c>
      <c r="AO92" s="26">
        <f t="shared" si="14"/>
        <v>1.3661283754327496</v>
      </c>
      <c r="AP92" s="27">
        <v>9.5979414037862263</v>
      </c>
      <c r="AQ92" s="11">
        <f t="shared" si="15"/>
        <v>10.964069779218976</v>
      </c>
      <c r="AR92" s="21">
        <f t="shared" si="16"/>
        <v>3.178499218618942</v>
      </c>
      <c r="AS92" s="19">
        <f t="shared" si="19"/>
        <v>5.1169590643274851E-2</v>
      </c>
      <c r="AT92" s="21"/>
    </row>
    <row r="93" spans="1:46" ht="16.8" x14ac:dyDescent="0.4">
      <c r="A93" s="80">
        <v>3210</v>
      </c>
      <c r="B93" s="80" t="s">
        <v>173</v>
      </c>
      <c r="C93" s="80" t="s">
        <v>210</v>
      </c>
      <c r="D93" s="80" t="s">
        <v>211</v>
      </c>
      <c r="E93" s="11">
        <f t="shared" si="0"/>
        <v>12.878662280621683</v>
      </c>
      <c r="F93" s="81">
        <v>16510</v>
      </c>
      <c r="G93" s="82"/>
      <c r="H93" s="81"/>
      <c r="I93" s="82"/>
      <c r="J93" s="81"/>
      <c r="K93" s="82"/>
      <c r="L93" s="81">
        <v>2587</v>
      </c>
      <c r="M93" s="81">
        <v>2584</v>
      </c>
      <c r="N93" s="81">
        <v>58</v>
      </c>
      <c r="O93" s="81">
        <v>111</v>
      </c>
      <c r="P93" s="81">
        <v>0</v>
      </c>
      <c r="Q93" s="81">
        <v>111</v>
      </c>
      <c r="R93" s="82">
        <v>11463</v>
      </c>
      <c r="S93" s="81">
        <v>82</v>
      </c>
      <c r="T93" s="81">
        <v>10559</v>
      </c>
      <c r="U93" s="81">
        <v>822</v>
      </c>
      <c r="V93" s="81">
        <v>0</v>
      </c>
      <c r="W93" s="81" t="s">
        <v>39</v>
      </c>
      <c r="X93" s="83">
        <v>44457</v>
      </c>
      <c r="Y93" s="84">
        <v>1204</v>
      </c>
      <c r="Z93" s="85">
        <v>1266981</v>
      </c>
      <c r="AA93" s="86">
        <v>1052</v>
      </c>
      <c r="AB93" s="19">
        <f t="shared" si="1"/>
        <v>1.0017492889761352</v>
      </c>
      <c r="AC93" s="19">
        <f t="shared" si="2"/>
        <v>0.92113757306115329</v>
      </c>
      <c r="AD93" s="19">
        <f t="shared" si="3"/>
        <v>8.0611715914981855E-2</v>
      </c>
      <c r="AE93" s="20">
        <f t="shared" si="4"/>
        <v>78.217431832047993</v>
      </c>
      <c r="AF93" s="20">
        <f t="shared" si="5"/>
        <v>0.23536596004536334</v>
      </c>
      <c r="AG93" s="21">
        <f t="shared" si="6"/>
        <v>904.74916356283165</v>
      </c>
      <c r="AH93" s="21">
        <f t="shared" si="7"/>
        <v>898.27708544958455</v>
      </c>
      <c r="AI93" s="22">
        <f t="shared" si="8"/>
        <v>913.51014735027593</v>
      </c>
      <c r="AJ93" s="22">
        <f t="shared" si="9"/>
        <v>907.03806923702871</v>
      </c>
      <c r="AK93" s="23">
        <f t="shared" si="10"/>
        <v>85.813530683484672</v>
      </c>
      <c r="AL93" s="24">
        <f t="shared" si="11"/>
        <v>21.295986349979529</v>
      </c>
      <c r="AM93" s="11">
        <f t="shared" si="12"/>
        <v>7.4915363476175764E-2</v>
      </c>
      <c r="AN93" s="25">
        <f t="shared" si="13"/>
        <v>0.12423293039672414</v>
      </c>
      <c r="AO93" s="26">
        <f t="shared" si="14"/>
        <v>0.83081998093900999</v>
      </c>
      <c r="AP93" s="27">
        <v>12.047842299682673</v>
      </c>
      <c r="AQ93" s="11">
        <f t="shared" si="15"/>
        <v>12.878662280621683</v>
      </c>
      <c r="AR93" s="21">
        <f t="shared" si="16"/>
        <v>6.4720781132471599</v>
      </c>
      <c r="AS93" s="19">
        <f t="shared" si="19"/>
        <v>7.1708976707668154E-2</v>
      </c>
      <c r="AT93" s="21"/>
    </row>
    <row r="94" spans="1:46" ht="16.8" x14ac:dyDescent="0.4">
      <c r="A94" s="80">
        <v>3218</v>
      </c>
      <c r="B94" s="80" t="s">
        <v>173</v>
      </c>
      <c r="C94" s="80" t="s">
        <v>212</v>
      </c>
      <c r="D94" s="91" t="s">
        <v>213</v>
      </c>
      <c r="E94" s="11">
        <f t="shared" si="0"/>
        <v>8.5069766522307315</v>
      </c>
      <c r="F94" s="81">
        <v>2000</v>
      </c>
      <c r="G94" s="82"/>
      <c r="H94" s="81"/>
      <c r="I94" s="82"/>
      <c r="J94" s="81"/>
      <c r="K94" s="82"/>
      <c r="L94" s="81">
        <v>951</v>
      </c>
      <c r="M94" s="81">
        <v>855</v>
      </c>
      <c r="N94" s="81">
        <v>37</v>
      </c>
      <c r="O94" s="81">
        <v>18</v>
      </c>
      <c r="P94" s="81">
        <v>4</v>
      </c>
      <c r="Q94" s="81">
        <v>12</v>
      </c>
      <c r="R94" s="82">
        <v>6535</v>
      </c>
      <c r="S94" s="81">
        <v>134</v>
      </c>
      <c r="T94" s="81">
        <v>6209</v>
      </c>
      <c r="U94" s="81">
        <v>192</v>
      </c>
      <c r="V94" s="81"/>
      <c r="W94" s="81" t="s">
        <v>39</v>
      </c>
      <c r="X94" s="83">
        <v>44457</v>
      </c>
      <c r="Y94" s="84">
        <v>1010</v>
      </c>
      <c r="Z94" s="85">
        <v>406898</v>
      </c>
      <c r="AA94" s="86">
        <v>403</v>
      </c>
      <c r="AB94" s="19">
        <f t="shared" si="1"/>
        <v>0.9812455464366765</v>
      </c>
      <c r="AC94" s="19">
        <f t="shared" si="2"/>
        <v>0.95011476664116301</v>
      </c>
      <c r="AD94" s="19">
        <f t="shared" si="3"/>
        <v>3.1130779795513507E-2</v>
      </c>
      <c r="AE94" s="20">
        <f t="shared" si="4"/>
        <v>59.228602745651244</v>
      </c>
      <c r="AF94" s="20">
        <f t="shared" si="5"/>
        <v>0.14827850038255547</v>
      </c>
      <c r="AG94" s="21">
        <f t="shared" si="6"/>
        <v>1606.0536055719124</v>
      </c>
      <c r="AH94" s="21">
        <f t="shared" si="7"/>
        <v>1573.1215193979817</v>
      </c>
      <c r="AI94" s="22">
        <f t="shared" si="8"/>
        <v>1610.4773186400523</v>
      </c>
      <c r="AJ94" s="22">
        <f t="shared" si="9"/>
        <v>1577.053708791884</v>
      </c>
      <c r="AK94" s="23">
        <f t="shared" si="10"/>
        <v>70.806366078377806</v>
      </c>
      <c r="AL94" s="24">
        <f t="shared" si="11"/>
        <v>28.080720332568784</v>
      </c>
      <c r="AM94" s="11">
        <f t="shared" si="12"/>
        <v>0.1148227357491154</v>
      </c>
      <c r="AN94" s="25">
        <f t="shared" si="13"/>
        <v>0.19076248465536849</v>
      </c>
      <c r="AO94" s="26">
        <f t="shared" si="14"/>
        <v>8.4307370959812999E-4</v>
      </c>
      <c r="AP94" s="27">
        <v>8.5061335785211334</v>
      </c>
      <c r="AQ94" s="11">
        <f t="shared" si="15"/>
        <v>8.5069766522307315</v>
      </c>
      <c r="AR94" s="21">
        <f t="shared" si="16"/>
        <v>32.932086173930571</v>
      </c>
      <c r="AS94" s="19">
        <f t="shared" si="19"/>
        <v>2.9380260137719969E-2</v>
      </c>
      <c r="AT94" s="21"/>
    </row>
    <row r="95" spans="1:46" ht="16.8" x14ac:dyDescent="0.4">
      <c r="A95" s="80">
        <v>3214</v>
      </c>
      <c r="B95" s="80" t="s">
        <v>173</v>
      </c>
      <c r="C95" s="80" t="s">
        <v>214</v>
      </c>
      <c r="D95" s="80" t="s">
        <v>215</v>
      </c>
      <c r="E95" s="11">
        <f t="shared" si="0"/>
        <v>11.29955903193158</v>
      </c>
      <c r="F95" s="81">
        <v>6049</v>
      </c>
      <c r="G95" s="82"/>
      <c r="H95" s="81"/>
      <c r="I95" s="82"/>
      <c r="J95" s="81"/>
      <c r="K95" s="82"/>
      <c r="L95" s="81">
        <v>4145</v>
      </c>
      <c r="M95" s="81">
        <v>3571</v>
      </c>
      <c r="N95" s="81">
        <v>0</v>
      </c>
      <c r="O95" s="81">
        <v>45</v>
      </c>
      <c r="P95" s="81">
        <v>0</v>
      </c>
      <c r="Q95" s="81">
        <v>45</v>
      </c>
      <c r="R95" s="82">
        <v>12366</v>
      </c>
      <c r="S95" s="81">
        <v>149</v>
      </c>
      <c r="T95" s="81">
        <v>11640</v>
      </c>
      <c r="U95" s="81">
        <v>577</v>
      </c>
      <c r="V95" s="81">
        <v>0</v>
      </c>
      <c r="W95" s="81" t="s">
        <v>39</v>
      </c>
      <c r="X95" s="83">
        <v>44457</v>
      </c>
      <c r="Y95" s="84">
        <v>825.74</v>
      </c>
      <c r="Z95" s="85">
        <v>912708</v>
      </c>
      <c r="AA95" s="86">
        <v>1105</v>
      </c>
      <c r="AB95" s="19">
        <f t="shared" si="1"/>
        <v>0.99140746745649988</v>
      </c>
      <c r="AC95" s="19">
        <f t="shared" si="2"/>
        <v>0.94129063561377968</v>
      </c>
      <c r="AD95" s="19">
        <f t="shared" si="3"/>
        <v>5.0116831842720165E-2</v>
      </c>
      <c r="AE95" s="20">
        <f t="shared" si="4"/>
        <v>68.148849358173692</v>
      </c>
      <c r="AF95" s="20">
        <f t="shared" si="5"/>
        <v>0.33883228206372312</v>
      </c>
      <c r="AG95" s="21">
        <f t="shared" si="6"/>
        <v>1354.8692462430481</v>
      </c>
      <c r="AH95" s="21">
        <f t="shared" si="7"/>
        <v>1338.5442003357043</v>
      </c>
      <c r="AI95" s="22">
        <f t="shared" si="8"/>
        <v>1359.7996292351988</v>
      </c>
      <c r="AJ95" s="22">
        <f t="shared" si="9"/>
        <v>1343.4745833278553</v>
      </c>
      <c r="AK95" s="23">
        <f t="shared" si="10"/>
        <v>82.552316356461915</v>
      </c>
      <c r="AL95" s="24">
        <f t="shared" si="11"/>
        <v>25.917895201268323</v>
      </c>
      <c r="AM95" s="11">
        <f t="shared" si="12"/>
        <v>8.2566621279125355E-2</v>
      </c>
      <c r="AN95" s="25">
        <f t="shared" si="13"/>
        <v>0.13662599553570173</v>
      </c>
      <c r="AO95" s="26">
        <f t="shared" si="14"/>
        <v>2.0258343766765279</v>
      </c>
      <c r="AP95" s="27">
        <v>9.2737246552550516</v>
      </c>
      <c r="AQ95" s="11">
        <f t="shared" si="15"/>
        <v>11.29955903193158</v>
      </c>
      <c r="AR95" s="21">
        <f t="shared" si="16"/>
        <v>16.32504590734386</v>
      </c>
      <c r="AS95" s="19">
        <f t="shared" si="19"/>
        <v>4.666019731521915E-2</v>
      </c>
      <c r="AT95" s="21"/>
    </row>
    <row r="96" spans="1:46" ht="16.8" x14ac:dyDescent="0.4">
      <c r="A96" s="80">
        <v>3213</v>
      </c>
      <c r="B96" s="80" t="s">
        <v>173</v>
      </c>
      <c r="C96" s="80" t="s">
        <v>216</v>
      </c>
      <c r="D96" s="80" t="s">
        <v>217</v>
      </c>
      <c r="E96" s="11">
        <f t="shared" si="0"/>
        <v>7.9463421434214458</v>
      </c>
      <c r="F96" s="81">
        <v>1946</v>
      </c>
      <c r="G96" s="82"/>
      <c r="H96" s="81"/>
      <c r="I96" s="82"/>
      <c r="J96" s="81"/>
      <c r="K96" s="82"/>
      <c r="L96" s="81">
        <v>6549</v>
      </c>
      <c r="M96" s="81">
        <v>6543</v>
      </c>
      <c r="N96" s="81">
        <v>0</v>
      </c>
      <c r="O96" s="81">
        <v>82</v>
      </c>
      <c r="P96" s="81">
        <v>41</v>
      </c>
      <c r="Q96" s="81">
        <v>0</v>
      </c>
      <c r="R96" s="82">
        <v>10438</v>
      </c>
      <c r="S96" s="81">
        <v>97</v>
      </c>
      <c r="T96" s="81">
        <v>9817</v>
      </c>
      <c r="U96" s="81">
        <v>524</v>
      </c>
      <c r="V96" s="81">
        <v>0</v>
      </c>
      <c r="W96" s="81" t="s">
        <v>39</v>
      </c>
      <c r="X96" s="83">
        <v>44457</v>
      </c>
      <c r="Y96" s="84">
        <v>1894</v>
      </c>
      <c r="Z96" s="85">
        <v>1552925</v>
      </c>
      <c r="AA96" s="86">
        <v>820</v>
      </c>
      <c r="AB96" s="19">
        <f t="shared" si="1"/>
        <v>0.99031572996298256</v>
      </c>
      <c r="AC96" s="19">
        <f t="shared" si="2"/>
        <v>0.94050584403142368</v>
      </c>
      <c r="AD96" s="19">
        <f t="shared" si="3"/>
        <v>4.9809885931558932E-2</v>
      </c>
      <c r="AE96" s="20">
        <f t="shared" si="4"/>
        <v>33.742775729671429</v>
      </c>
      <c r="AF96" s="20">
        <f t="shared" si="5"/>
        <v>0.63527495688829283</v>
      </c>
      <c r="AG96" s="21">
        <f t="shared" si="6"/>
        <v>672.15094096624114</v>
      </c>
      <c r="AH96" s="21">
        <f t="shared" si="7"/>
        <v>665.90466377964162</v>
      </c>
      <c r="AI96" s="22">
        <f t="shared" si="8"/>
        <v>677.43129900027373</v>
      </c>
      <c r="AJ96" s="22">
        <f t="shared" si="9"/>
        <v>668.54484279665792</v>
      </c>
      <c r="AK96" s="23">
        <f t="shared" si="10"/>
        <v>58.088532198422286</v>
      </c>
      <c r="AL96" s="24">
        <f t="shared" si="11"/>
        <v>18.283118481220018</v>
      </c>
      <c r="AM96" s="11">
        <f t="shared" si="12"/>
        <v>4.4809335355646109E-2</v>
      </c>
      <c r="AN96" s="25">
        <f t="shared" si="13"/>
        <v>7.3703000095043866E-2</v>
      </c>
      <c r="AO96" s="26">
        <f t="shared" si="14"/>
        <v>0.21532793221724855</v>
      </c>
      <c r="AP96" s="27">
        <v>7.7310142112041973</v>
      </c>
      <c r="AQ96" s="11">
        <f t="shared" si="15"/>
        <v>7.9463421434214458</v>
      </c>
      <c r="AR96" s="21">
        <f t="shared" si="16"/>
        <v>6.2462771865994808</v>
      </c>
      <c r="AS96" s="19">
        <f t="shared" si="19"/>
        <v>5.0201187967043495E-2</v>
      </c>
      <c r="AT96" s="21"/>
    </row>
    <row r="97" spans="1:46" ht="16.8" x14ac:dyDescent="0.4">
      <c r="A97" s="80">
        <v>3202</v>
      </c>
      <c r="B97" s="80" t="s">
        <v>173</v>
      </c>
      <c r="C97" s="80" t="s">
        <v>218</v>
      </c>
      <c r="D97" s="80" t="s">
        <v>219</v>
      </c>
      <c r="E97" s="11">
        <f t="shared" si="0"/>
        <v>8.4719300401575719</v>
      </c>
      <c r="F97" s="81">
        <v>23500</v>
      </c>
      <c r="G97" s="82"/>
      <c r="H97" s="81"/>
      <c r="I97" s="82"/>
      <c r="J97" s="81"/>
      <c r="K97" s="82"/>
      <c r="L97" s="81">
        <v>12578</v>
      </c>
      <c r="M97" s="81">
        <v>12562</v>
      </c>
      <c r="N97" s="81">
        <v>0</v>
      </c>
      <c r="O97" s="81">
        <v>870</v>
      </c>
      <c r="P97" s="81">
        <v>598</v>
      </c>
      <c r="Q97" s="81">
        <v>272</v>
      </c>
      <c r="R97" s="82">
        <v>11637</v>
      </c>
      <c r="S97" s="81">
        <v>14</v>
      </c>
      <c r="T97" s="81">
        <v>11018</v>
      </c>
      <c r="U97" s="81">
        <v>581</v>
      </c>
      <c r="V97" s="81">
        <v>24</v>
      </c>
      <c r="W97" s="81" t="s">
        <v>39</v>
      </c>
      <c r="X97" s="83">
        <v>44457</v>
      </c>
      <c r="Y97" s="84">
        <v>4146</v>
      </c>
      <c r="Z97" s="85">
        <v>2523992</v>
      </c>
      <c r="AA97" s="86">
        <v>609</v>
      </c>
      <c r="AB97" s="19">
        <f t="shared" si="1"/>
        <v>1.0150094034476553</v>
      </c>
      <c r="AC97" s="19">
        <f t="shared" si="2"/>
        <v>0.94680759645956858</v>
      </c>
      <c r="AD97" s="19">
        <f t="shared" si="3"/>
        <v>6.8201806988086672E-2</v>
      </c>
      <c r="AE97" s="20">
        <f t="shared" si="4"/>
        <v>33.795669716861227</v>
      </c>
      <c r="AF97" s="20">
        <f t="shared" si="5"/>
        <v>1.1556243017959955</v>
      </c>
      <c r="AG97" s="21">
        <f t="shared" si="6"/>
        <v>461.05534407399074</v>
      </c>
      <c r="AH97" s="21">
        <f t="shared" si="7"/>
        <v>459.549792550848</v>
      </c>
      <c r="AI97" s="22">
        <f t="shared" si="8"/>
        <v>495.52454999857366</v>
      </c>
      <c r="AJ97" s="22">
        <f t="shared" si="9"/>
        <v>494.01899847543098</v>
      </c>
      <c r="AK97" s="23">
        <f t="shared" si="10"/>
        <v>58.13404313899148</v>
      </c>
      <c r="AL97" s="24">
        <f t="shared" si="11"/>
        <v>15.716535853607038</v>
      </c>
      <c r="AM97" s="11">
        <f t="shared" si="12"/>
        <v>3.5529045758606811E-2</v>
      </c>
      <c r="AN97" s="25">
        <f t="shared" si="13"/>
        <v>5.7857084596584431E-2</v>
      </c>
      <c r="AO97" s="26">
        <f t="shared" si="14"/>
        <v>1.0233746293580461</v>
      </c>
      <c r="AP97" s="27">
        <v>7.4485554107995258</v>
      </c>
      <c r="AQ97" s="11">
        <f t="shared" si="15"/>
        <v>8.4719300401575719</v>
      </c>
      <c r="AR97" s="21">
        <f t="shared" si="16"/>
        <v>1.5055515231427041</v>
      </c>
      <c r="AS97" s="19">
        <f t="shared" si="19"/>
        <v>4.9926957119532524E-2</v>
      </c>
      <c r="AT97" s="21"/>
    </row>
    <row r="98" spans="1:46" ht="16.8" x14ac:dyDescent="0.4">
      <c r="A98" s="80">
        <v>3272</v>
      </c>
      <c r="B98" s="80" t="s">
        <v>173</v>
      </c>
      <c r="C98" s="80" t="s">
        <v>220</v>
      </c>
      <c r="D98" s="87" t="s">
        <v>221</v>
      </c>
      <c r="E98" s="11">
        <f t="shared" si="0"/>
        <v>11.667323515209237</v>
      </c>
      <c r="F98" s="81">
        <v>0</v>
      </c>
      <c r="G98" s="82"/>
      <c r="H98" s="81"/>
      <c r="I98" s="82"/>
      <c r="J98" s="81"/>
      <c r="K98" s="82"/>
      <c r="L98" s="81">
        <v>2218</v>
      </c>
      <c r="M98" s="81">
        <v>2159</v>
      </c>
      <c r="N98" s="81">
        <v>0</v>
      </c>
      <c r="O98" s="81">
        <v>24</v>
      </c>
      <c r="P98" s="81">
        <v>0</v>
      </c>
      <c r="Q98" s="81">
        <v>24</v>
      </c>
      <c r="R98" s="82">
        <v>9168</v>
      </c>
      <c r="S98" s="81">
        <v>-10</v>
      </c>
      <c r="T98" s="81">
        <v>8896</v>
      </c>
      <c r="U98" s="81">
        <v>282</v>
      </c>
      <c r="V98" s="81">
        <v>0</v>
      </c>
      <c r="W98" s="81" t="s">
        <v>39</v>
      </c>
      <c r="X98" s="83">
        <v>44457</v>
      </c>
      <c r="Y98" s="84">
        <v>48.25</v>
      </c>
      <c r="Z98" s="85">
        <v>334033</v>
      </c>
      <c r="AA98" s="86">
        <v>6923</v>
      </c>
      <c r="AB98" s="19">
        <f t="shared" si="1"/>
        <v>1.0036214053650112</v>
      </c>
      <c r="AC98" s="19">
        <f t="shared" si="2"/>
        <v>0.9703315881326352</v>
      </c>
      <c r="AD98" s="19">
        <f t="shared" si="3"/>
        <v>3.3289817232375979E-2</v>
      </c>
      <c r="AE98" s="20">
        <f t="shared" si="4"/>
        <v>91.607715405364146</v>
      </c>
      <c r="AF98" s="20">
        <f t="shared" si="5"/>
        <v>0.24454624781849912</v>
      </c>
      <c r="AG98" s="21">
        <f t="shared" si="6"/>
        <v>2744.6390027332632</v>
      </c>
      <c r="AH98" s="21">
        <f t="shared" si="7"/>
        <v>2747.6327189229805</v>
      </c>
      <c r="AI98" s="22">
        <f t="shared" si="8"/>
        <v>2751.8239215885856</v>
      </c>
      <c r="AJ98" s="22">
        <f t="shared" si="9"/>
        <v>2754.8176377783034</v>
      </c>
      <c r="AK98" s="23">
        <f t="shared" si="10"/>
        <v>95.711919532190009</v>
      </c>
      <c r="AL98" s="24">
        <f t="shared" si="11"/>
        <v>37.113458729807867</v>
      </c>
      <c r="AM98" s="11">
        <f t="shared" si="12"/>
        <v>0.1579280198285834</v>
      </c>
      <c r="AN98" s="25">
        <f t="shared" si="13"/>
        <v>0.26184322633595936</v>
      </c>
      <c r="AO98" s="26">
        <f t="shared" si="14"/>
        <v>0.21818795123831158</v>
      </c>
      <c r="AP98" s="27">
        <v>11.449135563970925</v>
      </c>
      <c r="AQ98" s="11">
        <f t="shared" si="15"/>
        <v>11.667323515209237</v>
      </c>
      <c r="AR98" s="21">
        <f t="shared" si="16"/>
        <v>-2.9937161897177824</v>
      </c>
      <c r="AS98" s="19">
        <f t="shared" si="19"/>
        <v>3.0759162303664923E-2</v>
      </c>
      <c r="AT98" s="21"/>
    </row>
    <row r="99" spans="1:46" ht="16.8" x14ac:dyDescent="0.4">
      <c r="A99" s="80">
        <v>3211</v>
      </c>
      <c r="B99" s="80" t="s">
        <v>173</v>
      </c>
      <c r="C99" s="80" t="s">
        <v>222</v>
      </c>
      <c r="D99" s="80" t="s">
        <v>223</v>
      </c>
      <c r="E99" s="11">
        <f t="shared" si="0"/>
        <v>6.5875099630422191</v>
      </c>
      <c r="F99" s="81">
        <v>4887</v>
      </c>
      <c r="G99" s="82"/>
      <c r="H99" s="81"/>
      <c r="I99" s="82"/>
      <c r="J99" s="81"/>
      <c r="K99" s="82"/>
      <c r="L99" s="81">
        <v>2708</v>
      </c>
      <c r="M99" s="81">
        <v>2545</v>
      </c>
      <c r="N99" s="81">
        <v>0</v>
      </c>
      <c r="O99" s="81">
        <v>160</v>
      </c>
      <c r="P99" s="81">
        <v>0</v>
      </c>
      <c r="Q99" s="81">
        <v>0</v>
      </c>
      <c r="R99" s="82">
        <v>8941</v>
      </c>
      <c r="S99" s="81">
        <v>20</v>
      </c>
      <c r="T99" s="81">
        <v>8527</v>
      </c>
      <c r="U99" s="81">
        <v>316</v>
      </c>
      <c r="V99" s="81">
        <v>78</v>
      </c>
      <c r="W99" s="81" t="s">
        <v>39</v>
      </c>
      <c r="X99" s="83">
        <v>44457</v>
      </c>
      <c r="Y99" s="84">
        <v>1518</v>
      </c>
      <c r="Z99" s="85">
        <v>1135818</v>
      </c>
      <c r="AA99" s="86">
        <v>748</v>
      </c>
      <c r="AB99" s="19">
        <f t="shared" si="1"/>
        <v>0.98841791371559673</v>
      </c>
      <c r="AC99" s="19">
        <f t="shared" si="2"/>
        <v>0.95369645453528684</v>
      </c>
      <c r="AD99" s="19">
        <f t="shared" si="3"/>
        <v>3.4721459180309854E-2</v>
      </c>
      <c r="AE99" s="20">
        <f t="shared" si="4"/>
        <v>27.821358703595116</v>
      </c>
      <c r="AF99" s="20">
        <f t="shared" si="5"/>
        <v>0.32076948887149087</v>
      </c>
      <c r="AG99" s="21">
        <f t="shared" si="6"/>
        <v>787.18597521786057</v>
      </c>
      <c r="AH99" s="21">
        <f t="shared" si="7"/>
        <v>778.55783232877093</v>
      </c>
      <c r="AI99" s="22">
        <f t="shared" si="8"/>
        <v>801.27273911841519</v>
      </c>
      <c r="AJ99" s="22">
        <f t="shared" si="9"/>
        <v>778.55783232877093</v>
      </c>
      <c r="AK99" s="23">
        <f t="shared" si="10"/>
        <v>52.745955962135255</v>
      </c>
      <c r="AL99" s="24">
        <f t="shared" si="11"/>
        <v>19.730152461762312</v>
      </c>
      <c r="AM99" s="11">
        <f t="shared" si="12"/>
        <v>4.7273021295925151E-2</v>
      </c>
      <c r="AN99" s="25">
        <f t="shared" si="13"/>
        <v>7.82536851618445E-2</v>
      </c>
      <c r="AO99" s="26">
        <f t="shared" si="14"/>
        <v>-0.26711891498615437</v>
      </c>
      <c r="AP99" s="27">
        <v>6.8546288780283735</v>
      </c>
      <c r="AQ99" s="11">
        <f t="shared" si="15"/>
        <v>6.5875099630422191</v>
      </c>
      <c r="AR99" s="21">
        <f t="shared" si="16"/>
        <v>8.6281428890896255</v>
      </c>
      <c r="AS99" s="19">
        <f t="shared" si="19"/>
        <v>3.5342802818476682E-2</v>
      </c>
      <c r="AT99" s="21"/>
    </row>
    <row r="100" spans="1:46" ht="16.8" x14ac:dyDescent="0.4">
      <c r="A100" s="80">
        <v>3206</v>
      </c>
      <c r="B100" s="80" t="s">
        <v>173</v>
      </c>
      <c r="C100" s="80" t="s">
        <v>224</v>
      </c>
      <c r="D100" s="80" t="s">
        <v>225</v>
      </c>
      <c r="E100" s="11">
        <f t="shared" si="0"/>
        <v>6.1280505171751765</v>
      </c>
      <c r="F100" s="81">
        <v>3864</v>
      </c>
      <c r="G100" s="82"/>
      <c r="H100" s="81"/>
      <c r="I100" s="82"/>
      <c r="J100" s="81"/>
      <c r="K100" s="82"/>
      <c r="L100" s="81">
        <v>2258</v>
      </c>
      <c r="M100" s="81">
        <v>2249</v>
      </c>
      <c r="N100" s="81">
        <v>0</v>
      </c>
      <c r="O100" s="81">
        <v>18</v>
      </c>
      <c r="P100" s="81">
        <v>8</v>
      </c>
      <c r="Q100" s="81">
        <v>10</v>
      </c>
      <c r="R100" s="82">
        <v>6915</v>
      </c>
      <c r="S100" s="81">
        <v>360</v>
      </c>
      <c r="T100" s="81">
        <v>6225</v>
      </c>
      <c r="U100" s="81">
        <v>330</v>
      </c>
      <c r="V100" s="81"/>
      <c r="W100" s="81" t="s">
        <v>39</v>
      </c>
      <c r="X100" s="83">
        <v>44457</v>
      </c>
      <c r="Y100" s="84">
        <v>2551</v>
      </c>
      <c r="Z100" s="85">
        <v>1713677</v>
      </c>
      <c r="AA100" s="86">
        <v>672</v>
      </c>
      <c r="AB100" s="19">
        <f t="shared" si="1"/>
        <v>0.94925773900985355</v>
      </c>
      <c r="AC100" s="19">
        <f t="shared" si="2"/>
        <v>0.90021691973969631</v>
      </c>
      <c r="AD100" s="19">
        <f t="shared" si="3"/>
        <v>4.9040819270157222E-2</v>
      </c>
      <c r="AE100" s="20">
        <f t="shared" si="4"/>
        <v>19.840378321002149</v>
      </c>
      <c r="AF100" s="20">
        <f t="shared" si="5"/>
        <v>0.32913955169920461</v>
      </c>
      <c r="AG100" s="21">
        <f t="shared" si="6"/>
        <v>403.5182826168525</v>
      </c>
      <c r="AH100" s="21">
        <f t="shared" si="7"/>
        <v>382.51082321814437</v>
      </c>
      <c r="AI100" s="22">
        <f t="shared" si="8"/>
        <v>404.56865558678794</v>
      </c>
      <c r="AJ100" s="22">
        <f t="shared" si="9"/>
        <v>383.56119618807975</v>
      </c>
      <c r="AK100" s="23">
        <f t="shared" si="10"/>
        <v>44.542539578477282</v>
      </c>
      <c r="AL100" s="24">
        <f t="shared" si="11"/>
        <v>13.848487213195522</v>
      </c>
      <c r="AM100" s="11">
        <f t="shared" si="12"/>
        <v>3.2506069456141096E-2</v>
      </c>
      <c r="AN100" s="25">
        <f t="shared" si="13"/>
        <v>5.3799779405879211E-2</v>
      </c>
      <c r="AO100" s="26">
        <f t="shared" si="14"/>
        <v>0.59488581879725011</v>
      </c>
      <c r="AP100" s="27">
        <v>5.5331646983779263</v>
      </c>
      <c r="AQ100" s="11">
        <f t="shared" si="15"/>
        <v>6.1280505171751765</v>
      </c>
      <c r="AR100" s="21">
        <f t="shared" si="16"/>
        <v>21.007459398708161</v>
      </c>
      <c r="AS100" s="19">
        <f t="shared" si="19"/>
        <v>4.7722342733188719E-2</v>
      </c>
      <c r="AT100" s="21"/>
    </row>
    <row r="101" spans="1:46" ht="16.8" x14ac:dyDescent="0.4">
      <c r="A101" s="80">
        <v>3278</v>
      </c>
      <c r="B101" s="80" t="s">
        <v>173</v>
      </c>
      <c r="C101" s="80" t="s">
        <v>226</v>
      </c>
      <c r="D101" s="87" t="s">
        <v>227</v>
      </c>
      <c r="E101" s="11">
        <f t="shared" si="0"/>
        <v>12.096756521503286</v>
      </c>
      <c r="F101" s="81">
        <v>26810</v>
      </c>
      <c r="G101" s="82"/>
      <c r="H101" s="81"/>
      <c r="I101" s="82"/>
      <c r="J101" s="81"/>
      <c r="K101" s="82"/>
      <c r="L101" s="81">
        <v>2690</v>
      </c>
      <c r="M101" s="81">
        <v>2683</v>
      </c>
      <c r="N101" s="81">
        <v>0</v>
      </c>
      <c r="O101" s="81">
        <v>165</v>
      </c>
      <c r="P101" s="81">
        <v>103</v>
      </c>
      <c r="Q101" s="81">
        <v>62</v>
      </c>
      <c r="R101" s="82">
        <v>14610</v>
      </c>
      <c r="S101" s="81">
        <v>80</v>
      </c>
      <c r="T101" s="81">
        <v>13990</v>
      </c>
      <c r="U101" s="81">
        <v>540</v>
      </c>
      <c r="V101" s="81">
        <v>0</v>
      </c>
      <c r="W101" s="81" t="s">
        <v>39</v>
      </c>
      <c r="X101" s="83">
        <v>44457</v>
      </c>
      <c r="Y101" s="84">
        <v>171.61</v>
      </c>
      <c r="Z101" s="85">
        <v>692567</v>
      </c>
      <c r="AA101" s="86">
        <v>4036</v>
      </c>
      <c r="AB101" s="19">
        <f t="shared" si="1"/>
        <v>0.99830781364547605</v>
      </c>
      <c r="AC101" s="19">
        <f t="shared" si="2"/>
        <v>0.95756331279945239</v>
      </c>
      <c r="AD101" s="19">
        <f t="shared" si="3"/>
        <v>4.0744500846023692E-2</v>
      </c>
      <c r="AE101" s="20">
        <f t="shared" si="4"/>
        <v>86.922998063725245</v>
      </c>
      <c r="AF101" s="20">
        <f t="shared" si="5"/>
        <v>0.19541409993155373</v>
      </c>
      <c r="AG101" s="21">
        <f t="shared" si="6"/>
        <v>2109.5431922110065</v>
      </c>
      <c r="AH101" s="21">
        <f t="shared" si="7"/>
        <v>2097.9919632324381</v>
      </c>
      <c r="AI101" s="22">
        <f t="shared" si="8"/>
        <v>2133.3676019793029</v>
      </c>
      <c r="AJ101" s="22">
        <f t="shared" si="9"/>
        <v>2121.816373000735</v>
      </c>
      <c r="AK101" s="23">
        <f t="shared" si="10"/>
        <v>93.232504022859558</v>
      </c>
      <c r="AL101" s="24">
        <f t="shared" si="11"/>
        <v>32.571585569332782</v>
      </c>
      <c r="AM101" s="11">
        <f t="shared" si="12"/>
        <v>0.10672721416177212</v>
      </c>
      <c r="AN101" s="25">
        <f t="shared" si="13"/>
        <v>0.1771358460103542</v>
      </c>
      <c r="AO101" s="26">
        <f t="shared" si="14"/>
        <v>1.0785771412929215</v>
      </c>
      <c r="AP101" s="27">
        <v>11.018179380210364</v>
      </c>
      <c r="AQ101" s="11">
        <f t="shared" si="15"/>
        <v>12.096756521503286</v>
      </c>
      <c r="AR101" s="21">
        <f t="shared" si="16"/>
        <v>11.551228978568139</v>
      </c>
      <c r="AS101" s="19">
        <f t="shared" si="19"/>
        <v>3.6960985626283367E-2</v>
      </c>
      <c r="AT101" s="21"/>
    </row>
    <row r="102" spans="1:46" ht="16.8" x14ac:dyDescent="0.4">
      <c r="A102" s="56">
        <v>3304</v>
      </c>
      <c r="B102" s="56" t="s">
        <v>228</v>
      </c>
      <c r="C102" s="56" t="s">
        <v>229</v>
      </c>
      <c r="D102" s="56" t="s">
        <v>230</v>
      </c>
      <c r="E102" s="11">
        <f t="shared" si="0"/>
        <v>11.926675328145659</v>
      </c>
      <c r="F102" s="58"/>
      <c r="G102" s="57"/>
      <c r="H102" s="58"/>
      <c r="I102" s="57"/>
      <c r="J102" s="58"/>
      <c r="K102" s="92"/>
      <c r="L102" s="92">
        <v>4210</v>
      </c>
      <c r="M102" s="92">
        <v>3866</v>
      </c>
      <c r="N102" s="92"/>
      <c r="O102" s="92"/>
      <c r="P102" s="92">
        <v>0</v>
      </c>
      <c r="Q102" s="92"/>
      <c r="R102" s="57">
        <v>11279</v>
      </c>
      <c r="S102" s="58">
        <v>754</v>
      </c>
      <c r="T102" s="58">
        <v>9890</v>
      </c>
      <c r="U102" s="58">
        <v>635</v>
      </c>
      <c r="V102" s="58"/>
      <c r="W102" s="58" t="s">
        <v>39</v>
      </c>
      <c r="X102" s="59">
        <v>44457</v>
      </c>
      <c r="Y102" s="60">
        <v>1023.73</v>
      </c>
      <c r="Z102" s="61">
        <v>901300</v>
      </c>
      <c r="AA102" s="62">
        <v>880</v>
      </c>
      <c r="AB102" s="19">
        <f t="shared" si="1"/>
        <v>0.93315010195939363</v>
      </c>
      <c r="AC102" s="19">
        <f t="shared" si="2"/>
        <v>0.87685078464402877</v>
      </c>
      <c r="AD102" s="19">
        <f t="shared" si="3"/>
        <v>5.629931731536484E-2</v>
      </c>
      <c r="AE102" s="20">
        <f t="shared" si="4"/>
        <v>70.453788971485636</v>
      </c>
      <c r="AF102" s="20">
        <f t="shared" si="5"/>
        <v>0.37326004078375741</v>
      </c>
      <c r="AG102" s="21">
        <f t="shared" si="6"/>
        <v>1251.4146233218685</v>
      </c>
      <c r="AH102" s="21">
        <f t="shared" si="7"/>
        <v>1167.7576833462776</v>
      </c>
      <c r="AI102" s="22">
        <f t="shared" si="8"/>
        <v>1251.4146233218685</v>
      </c>
      <c r="AJ102" s="22">
        <f t="shared" si="9"/>
        <v>1167.7576833462776</v>
      </c>
      <c r="AK102" s="23">
        <f t="shared" si="10"/>
        <v>83.936755340843163</v>
      </c>
      <c r="AL102" s="24">
        <f t="shared" si="11"/>
        <v>24.163585033540425</v>
      </c>
      <c r="AM102" s="11">
        <f t="shared" si="12"/>
        <v>8.4541021163428057E-2</v>
      </c>
      <c r="AN102" s="25">
        <f t="shared" si="13"/>
        <v>0.13979366657443862</v>
      </c>
      <c r="AO102" s="26">
        <f t="shared" si="14"/>
        <v>4.4129559021002143</v>
      </c>
      <c r="AP102" s="27">
        <v>7.5137194260454452</v>
      </c>
      <c r="AQ102" s="11">
        <f t="shared" si="15"/>
        <v>11.926675328145659</v>
      </c>
      <c r="AR102" s="21">
        <f t="shared" si="16"/>
        <v>83.656939975590817</v>
      </c>
      <c r="AS102" s="19"/>
      <c r="AT102" s="21"/>
    </row>
    <row r="103" spans="1:46" ht="16.8" x14ac:dyDescent="0.4">
      <c r="A103" s="56">
        <v>3302</v>
      </c>
      <c r="B103" s="56" t="s">
        <v>228</v>
      </c>
      <c r="C103" s="56" t="s">
        <v>231</v>
      </c>
      <c r="D103" s="56" t="s">
        <v>232</v>
      </c>
      <c r="E103" s="11">
        <f t="shared" si="0"/>
        <v>12.243629940085384</v>
      </c>
      <c r="F103" s="58">
        <v>3153</v>
      </c>
      <c r="G103" s="57"/>
      <c r="H103" s="58"/>
      <c r="I103" s="57"/>
      <c r="J103" s="58"/>
      <c r="K103" s="92"/>
      <c r="L103" s="92">
        <v>2400</v>
      </c>
      <c r="M103" s="92">
        <v>2174</v>
      </c>
      <c r="N103" s="92">
        <v>0</v>
      </c>
      <c r="O103" s="92"/>
      <c r="P103" s="92">
        <v>0</v>
      </c>
      <c r="Q103" s="92"/>
      <c r="R103" s="57">
        <v>34705</v>
      </c>
      <c r="S103" s="58">
        <v>-658</v>
      </c>
      <c r="T103" s="58">
        <v>33621</v>
      </c>
      <c r="U103" s="58">
        <v>1447</v>
      </c>
      <c r="V103" s="58">
        <v>295</v>
      </c>
      <c r="W103" s="58" t="s">
        <v>39</v>
      </c>
      <c r="X103" s="59">
        <v>44457</v>
      </c>
      <c r="Y103" s="60">
        <v>1335.3</v>
      </c>
      <c r="Z103" s="61">
        <v>1634626</v>
      </c>
      <c r="AA103" s="62">
        <v>1224</v>
      </c>
      <c r="AB103" s="19">
        <f t="shared" si="1"/>
        <v>1.010459587955626</v>
      </c>
      <c r="AC103" s="19">
        <f t="shared" si="2"/>
        <v>0.96876530759256596</v>
      </c>
      <c r="AD103" s="19">
        <f t="shared" si="3"/>
        <v>4.1694280363060075E-2</v>
      </c>
      <c r="AE103" s="20">
        <f t="shared" si="4"/>
        <v>88.521778070335358</v>
      </c>
      <c r="AF103" s="20">
        <f t="shared" si="5"/>
        <v>6.91543005330644E-2</v>
      </c>
      <c r="AG103" s="21">
        <f t="shared" si="6"/>
        <v>2123.1156240020655</v>
      </c>
      <c r="AH103" s="21">
        <f t="shared" si="7"/>
        <v>2145.3225386112786</v>
      </c>
      <c r="AI103" s="22">
        <f t="shared" si="8"/>
        <v>2123.1156240020655</v>
      </c>
      <c r="AJ103" s="22">
        <f t="shared" si="9"/>
        <v>2145.3225386112786</v>
      </c>
      <c r="AK103" s="23">
        <f t="shared" si="10"/>
        <v>94.086012812923144</v>
      </c>
      <c r="AL103" s="24">
        <f t="shared" si="11"/>
        <v>32.751507893616733</v>
      </c>
      <c r="AM103" s="11">
        <f t="shared" si="12"/>
        <v>6.9917528484885055E-2</v>
      </c>
      <c r="AN103" s="25">
        <f t="shared" si="13"/>
        <v>0.11635521887948826</v>
      </c>
      <c r="AO103" s="26">
        <f t="shared" si="14"/>
        <v>4.9931813331662038</v>
      </c>
      <c r="AP103" s="27">
        <v>7.2504486069191802</v>
      </c>
      <c r="AQ103" s="11">
        <f t="shared" si="15"/>
        <v>12.243629940085384</v>
      </c>
      <c r="AR103" s="21">
        <f t="shared" si="16"/>
        <v>-22.206914609213364</v>
      </c>
      <c r="AS103" s="21"/>
      <c r="AT103" s="21"/>
    </row>
    <row r="104" spans="1:46" ht="16.8" x14ac:dyDescent="0.4">
      <c r="A104" s="56">
        <v>3325</v>
      </c>
      <c r="B104" s="56" t="s">
        <v>228</v>
      </c>
      <c r="C104" s="56" t="s">
        <v>233</v>
      </c>
      <c r="D104" s="56" t="s">
        <v>234</v>
      </c>
      <c r="E104" s="11">
        <f t="shared" si="0"/>
        <v>13.440001058418577</v>
      </c>
      <c r="F104" s="58">
        <v>7170</v>
      </c>
      <c r="G104" s="57"/>
      <c r="H104" s="58"/>
      <c r="I104" s="57"/>
      <c r="J104" s="58"/>
      <c r="K104" s="92"/>
      <c r="L104" s="92">
        <v>1149</v>
      </c>
      <c r="M104" s="92">
        <v>1008</v>
      </c>
      <c r="N104" s="92"/>
      <c r="O104" s="92">
        <v>120</v>
      </c>
      <c r="P104" s="92">
        <v>0</v>
      </c>
      <c r="Q104" s="92">
        <v>120</v>
      </c>
      <c r="R104" s="57">
        <v>8309</v>
      </c>
      <c r="S104" s="58">
        <v>69</v>
      </c>
      <c r="T104" s="58">
        <v>7231</v>
      </c>
      <c r="U104" s="58">
        <v>486</v>
      </c>
      <c r="V104" s="58">
        <v>523</v>
      </c>
      <c r="W104" s="58" t="s">
        <v>39</v>
      </c>
      <c r="X104" s="59">
        <v>44457</v>
      </c>
      <c r="Y104" s="60">
        <v>788.65</v>
      </c>
      <c r="Z104" s="61">
        <v>742571</v>
      </c>
      <c r="AA104" s="62">
        <v>942</v>
      </c>
      <c r="AB104" s="19">
        <f t="shared" si="1"/>
        <v>0.94215581201938225</v>
      </c>
      <c r="AC104" s="19">
        <f t="shared" si="2"/>
        <v>0.8702611625947767</v>
      </c>
      <c r="AD104" s="19">
        <f t="shared" si="3"/>
        <v>7.1894649424605522E-2</v>
      </c>
      <c r="AE104" s="20">
        <f t="shared" si="4"/>
        <v>81.608357988663712</v>
      </c>
      <c r="AF104" s="20">
        <f t="shared" si="5"/>
        <v>0.15272595980262366</v>
      </c>
      <c r="AG104" s="21">
        <f t="shared" si="6"/>
        <v>1118.9502417950607</v>
      </c>
      <c r="AH104" s="21">
        <f t="shared" si="7"/>
        <v>1039.2272254100956</v>
      </c>
      <c r="AI104" s="22">
        <f t="shared" si="8"/>
        <v>1135.110312683905</v>
      </c>
      <c r="AJ104" s="22">
        <f t="shared" si="9"/>
        <v>1055.3872962989396</v>
      </c>
      <c r="AK104" s="23">
        <f t="shared" si="10"/>
        <v>90.337344431117586</v>
      </c>
      <c r="AL104" s="24">
        <f t="shared" si="11"/>
        <v>22.971583492425371</v>
      </c>
      <c r="AM104" s="11">
        <f t="shared" si="12"/>
        <v>9.9780185158960019E-2</v>
      </c>
      <c r="AN104" s="25">
        <f t="shared" si="13"/>
        <v>0.16575564659933084</v>
      </c>
      <c r="AO104" s="26">
        <f t="shared" si="14"/>
        <v>0.34230460636764448</v>
      </c>
      <c r="AP104" s="27">
        <v>13.097696452050933</v>
      </c>
      <c r="AQ104" s="11">
        <f t="shared" si="15"/>
        <v>13.440001058418577</v>
      </c>
      <c r="AR104" s="21">
        <f t="shared" si="16"/>
        <v>79.723016384965206</v>
      </c>
      <c r="AS104" s="21"/>
      <c r="AT104" s="21"/>
    </row>
    <row r="105" spans="1:46" ht="16.8" x14ac:dyDescent="0.4">
      <c r="A105" s="56">
        <v>3316</v>
      </c>
      <c r="B105" s="56" t="s">
        <v>228</v>
      </c>
      <c r="C105" s="56" t="s">
        <v>235</v>
      </c>
      <c r="D105" s="56" t="s">
        <v>236</v>
      </c>
      <c r="E105" s="11">
        <f t="shared" si="0"/>
        <v>15.95237075410064</v>
      </c>
      <c r="F105" s="58"/>
      <c r="G105" s="57"/>
      <c r="H105" s="58"/>
      <c r="I105" s="57"/>
      <c r="J105" s="58"/>
      <c r="K105" s="92"/>
      <c r="L105" s="92"/>
      <c r="M105" s="92"/>
      <c r="N105" s="92"/>
      <c r="O105" s="92"/>
      <c r="P105" s="92">
        <v>0</v>
      </c>
      <c r="Q105" s="92"/>
      <c r="R105" s="57">
        <v>13051</v>
      </c>
      <c r="S105" s="58">
        <v>47</v>
      </c>
      <c r="T105" s="58">
        <v>11980</v>
      </c>
      <c r="U105" s="58">
        <v>985</v>
      </c>
      <c r="V105" s="58">
        <v>39</v>
      </c>
      <c r="W105" s="58" t="s">
        <v>39</v>
      </c>
      <c r="X105" s="59">
        <v>44457</v>
      </c>
      <c r="Y105" s="60">
        <v>1804.59</v>
      </c>
      <c r="Z105" s="61">
        <v>851841</v>
      </c>
      <c r="AA105" s="62">
        <v>472</v>
      </c>
      <c r="AB105" s="19">
        <f t="shared" si="1"/>
        <v>0.99341046663090959</v>
      </c>
      <c r="AC105" s="19">
        <f t="shared" si="2"/>
        <v>0.91793732281051266</v>
      </c>
      <c r="AD105" s="19">
        <f t="shared" si="3"/>
        <v>7.547314382039691E-2</v>
      </c>
      <c r="AE105" s="20">
        <f t="shared" si="4"/>
        <v>115.63190783256501</v>
      </c>
      <c r="AF105" s="20">
        <f t="shared" si="5"/>
        <v>0</v>
      </c>
      <c r="AG105" s="21">
        <f t="shared" si="6"/>
        <v>1532.0934305815288</v>
      </c>
      <c r="AH105" s="21">
        <f t="shared" si="7"/>
        <v>1521.9976497961475</v>
      </c>
      <c r="AI105" s="22">
        <f t="shared" si="8"/>
        <v>1532.0934305815288</v>
      </c>
      <c r="AJ105" s="22">
        <f t="shared" si="9"/>
        <v>1521.9976497961475</v>
      </c>
      <c r="AK105" s="23">
        <f t="shared" si="10"/>
        <v>107.53227786695723</v>
      </c>
      <c r="AL105" s="24">
        <f t="shared" si="11"/>
        <v>27.586207149553449</v>
      </c>
      <c r="AM105" s="11">
        <f t="shared" si="12"/>
        <v>0.11053016814035869</v>
      </c>
      <c r="AN105" s="25">
        <f t="shared" si="13"/>
        <v>0.18421694690059784</v>
      </c>
      <c r="AO105" s="26">
        <f t="shared" si="14"/>
        <v>1.1912861306221156</v>
      </c>
      <c r="AP105" s="27">
        <v>14.761084623478524</v>
      </c>
      <c r="AQ105" s="11">
        <f t="shared" si="15"/>
        <v>15.95237075410064</v>
      </c>
      <c r="AR105" s="21">
        <f t="shared" si="16"/>
        <v>10.09578078538131</v>
      </c>
      <c r="AS105" s="21"/>
      <c r="AT105" s="21"/>
    </row>
    <row r="106" spans="1:46" ht="16.8" x14ac:dyDescent="0.4">
      <c r="A106" s="56">
        <v>3309</v>
      </c>
      <c r="B106" s="56" t="s">
        <v>228</v>
      </c>
      <c r="C106" s="56" t="s">
        <v>237</v>
      </c>
      <c r="D106" s="56" t="s">
        <v>238</v>
      </c>
      <c r="E106" s="11">
        <f t="shared" si="0"/>
        <v>18.319211798975427</v>
      </c>
      <c r="F106" s="58">
        <v>255</v>
      </c>
      <c r="G106" s="57"/>
      <c r="H106" s="58"/>
      <c r="I106" s="57"/>
      <c r="J106" s="58"/>
      <c r="K106" s="92"/>
      <c r="L106" s="92">
        <v>3100</v>
      </c>
      <c r="M106" s="92">
        <v>3097</v>
      </c>
      <c r="N106" s="92"/>
      <c r="O106" s="92">
        <v>172</v>
      </c>
      <c r="P106" s="92">
        <v>0</v>
      </c>
      <c r="Q106" s="92">
        <v>172</v>
      </c>
      <c r="R106" s="57">
        <v>24516</v>
      </c>
      <c r="S106" s="58">
        <v>83</v>
      </c>
      <c r="T106" s="58">
        <v>22996</v>
      </c>
      <c r="U106" s="58">
        <v>1394</v>
      </c>
      <c r="V106" s="58">
        <v>43</v>
      </c>
      <c r="W106" s="58" t="s">
        <v>39</v>
      </c>
      <c r="X106" s="59">
        <v>44457</v>
      </c>
      <c r="Y106" s="60">
        <v>1008.45</v>
      </c>
      <c r="Z106" s="61">
        <v>963182</v>
      </c>
      <c r="AA106" s="62">
        <v>955</v>
      </c>
      <c r="AB106" s="19">
        <f t="shared" si="1"/>
        <v>1.0014313003837243</v>
      </c>
      <c r="AC106" s="19">
        <f t="shared" si="2"/>
        <v>0.93799967368249304</v>
      </c>
      <c r="AD106" s="19">
        <f t="shared" si="3"/>
        <v>6.3431626701231369E-2</v>
      </c>
      <c r="AE106" s="20">
        <f t="shared" si="4"/>
        <v>162.5860948398122</v>
      </c>
      <c r="AF106" s="20">
        <f t="shared" si="5"/>
        <v>0.13346386033610702</v>
      </c>
      <c r="AG106" s="21">
        <f t="shared" si="6"/>
        <v>2545.3133468025771</v>
      </c>
      <c r="AH106" s="21">
        <f t="shared" si="7"/>
        <v>2532.23170698788</v>
      </c>
      <c r="AI106" s="22">
        <f t="shared" si="8"/>
        <v>2563.1708233750219</v>
      </c>
      <c r="AJ106" s="22">
        <f t="shared" si="9"/>
        <v>2550.0891835603243</v>
      </c>
      <c r="AK106" s="23">
        <f t="shared" si="10"/>
        <v>127.50925254263403</v>
      </c>
      <c r="AL106" s="24">
        <f t="shared" si="11"/>
        <v>35.70776654707155</v>
      </c>
      <c r="AM106" s="11">
        <f t="shared" si="12"/>
        <v>0.12361054093137648</v>
      </c>
      <c r="AN106" s="25">
        <f t="shared" si="13"/>
        <v>0.20542700068532616</v>
      </c>
      <c r="AO106" s="26">
        <f t="shared" si="14"/>
        <v>2.6322524540512244</v>
      </c>
      <c r="AP106" s="27">
        <v>15.686959344924203</v>
      </c>
      <c r="AQ106" s="11">
        <f t="shared" si="15"/>
        <v>18.319211798975427</v>
      </c>
      <c r="AR106" s="21">
        <f t="shared" si="16"/>
        <v>13.081639814697533</v>
      </c>
      <c r="AS106" s="21"/>
      <c r="AT106" s="21"/>
    </row>
    <row r="107" spans="1:46" ht="16.8" x14ac:dyDescent="0.4">
      <c r="A107" s="56">
        <v>3329</v>
      </c>
      <c r="B107" s="56" t="s">
        <v>228</v>
      </c>
      <c r="C107" s="56" t="s">
        <v>239</v>
      </c>
      <c r="D107" s="56" t="s">
        <v>240</v>
      </c>
      <c r="E107" s="11">
        <f t="shared" si="0"/>
        <v>13.616027679859068</v>
      </c>
      <c r="F107" s="58">
        <v>4047</v>
      </c>
      <c r="G107" s="57"/>
      <c r="H107" s="58"/>
      <c r="I107" s="57"/>
      <c r="J107" s="58"/>
      <c r="K107" s="92"/>
      <c r="L107" s="92">
        <v>2958</v>
      </c>
      <c r="M107" s="92">
        <v>1912</v>
      </c>
      <c r="N107" s="92">
        <v>56</v>
      </c>
      <c r="O107" s="92">
        <v>121</v>
      </c>
      <c r="P107" s="92">
        <v>65</v>
      </c>
      <c r="Q107" s="92">
        <v>56</v>
      </c>
      <c r="R107" s="57">
        <v>13180</v>
      </c>
      <c r="S107" s="58">
        <v>191</v>
      </c>
      <c r="T107" s="58">
        <v>11501</v>
      </c>
      <c r="U107" s="58">
        <v>1299</v>
      </c>
      <c r="V107" s="58">
        <v>189</v>
      </c>
      <c r="W107" s="58" t="s">
        <v>39</v>
      </c>
      <c r="X107" s="59">
        <v>44457</v>
      </c>
      <c r="Y107" s="60">
        <v>1902.37</v>
      </c>
      <c r="Z107" s="61">
        <v>1780626</v>
      </c>
      <c r="AA107" s="62">
        <v>936</v>
      </c>
      <c r="AB107" s="19">
        <f t="shared" si="1"/>
        <v>0.97448205487077033</v>
      </c>
      <c r="AC107" s="19">
        <f t="shared" si="2"/>
        <v>0.87261001517450687</v>
      </c>
      <c r="AD107" s="19">
        <f t="shared" si="3"/>
        <v>0.10187203969626343</v>
      </c>
      <c r="AE107" s="20">
        <f t="shared" si="4"/>
        <v>79.241794739602824</v>
      </c>
      <c r="AF107" s="20">
        <f t="shared" si="5"/>
        <v>0.23361153262518969</v>
      </c>
      <c r="AG107" s="21">
        <f t="shared" si="6"/>
        <v>740.18912449891218</v>
      </c>
      <c r="AH107" s="21">
        <f t="shared" si="7"/>
        <v>718.84831514310133</v>
      </c>
      <c r="AI107" s="22">
        <f t="shared" si="8"/>
        <v>746.98448747799932</v>
      </c>
      <c r="AJ107" s="22">
        <f t="shared" si="9"/>
        <v>725.64367812218848</v>
      </c>
      <c r="AK107" s="23">
        <f t="shared" si="10"/>
        <v>87.233498932951065</v>
      </c>
      <c r="AL107" s="24">
        <f t="shared" si="11"/>
        <v>19.047882797337195</v>
      </c>
      <c r="AM107" s="11">
        <f t="shared" si="12"/>
        <v>6.3603198649853726E-2</v>
      </c>
      <c r="AN107" s="25">
        <f t="shared" si="13"/>
        <v>0.10547773631853602</v>
      </c>
      <c r="AO107" s="26">
        <f t="shared" si="14"/>
        <v>2.8372316544642953</v>
      </c>
      <c r="AP107" s="27">
        <v>10.778796025394772</v>
      </c>
      <c r="AQ107" s="11">
        <f t="shared" si="15"/>
        <v>13.616027679859068</v>
      </c>
      <c r="AR107" s="21">
        <f t="shared" si="16"/>
        <v>21.340809355810823</v>
      </c>
      <c r="AS107" s="21"/>
      <c r="AT107" s="21"/>
    </row>
    <row r="108" spans="1:46" ht="16.8" x14ac:dyDescent="0.4">
      <c r="A108" s="56">
        <v>3301</v>
      </c>
      <c r="B108" s="56" t="s">
        <v>228</v>
      </c>
      <c r="C108" s="56" t="s">
        <v>241</v>
      </c>
      <c r="D108" s="56" t="s">
        <v>242</v>
      </c>
      <c r="E108" s="11">
        <f t="shared" si="0"/>
        <v>13.046827563727593</v>
      </c>
      <c r="F108" s="58">
        <v>21653</v>
      </c>
      <c r="G108" s="57"/>
      <c r="H108" s="58"/>
      <c r="I108" s="57"/>
      <c r="J108" s="58"/>
      <c r="K108" s="92"/>
      <c r="L108" s="92">
        <v>771</v>
      </c>
      <c r="M108" s="92">
        <v>676</v>
      </c>
      <c r="N108" s="92">
        <v>77</v>
      </c>
      <c r="O108" s="92"/>
      <c r="P108" s="92">
        <v>0</v>
      </c>
      <c r="Q108" s="92"/>
      <c r="R108" s="57">
        <v>27311</v>
      </c>
      <c r="S108" s="58">
        <v>759</v>
      </c>
      <c r="T108" s="58">
        <v>25076</v>
      </c>
      <c r="U108" s="58">
        <v>1476</v>
      </c>
      <c r="V108" s="58"/>
      <c r="W108" s="58" t="s">
        <v>39</v>
      </c>
      <c r="X108" s="59">
        <v>44457</v>
      </c>
      <c r="Y108" s="60">
        <v>2124.4699999999998</v>
      </c>
      <c r="Z108" s="61">
        <v>1693937</v>
      </c>
      <c r="AA108" s="62">
        <v>797</v>
      </c>
      <c r="AB108" s="19">
        <f t="shared" si="1"/>
        <v>0.97220900003661526</v>
      </c>
      <c r="AC108" s="19">
        <f t="shared" si="2"/>
        <v>0.91816484200505288</v>
      </c>
      <c r="AD108" s="19">
        <f t="shared" si="3"/>
        <v>5.4044158031562373E-2</v>
      </c>
      <c r="AE108" s="20">
        <f t="shared" si="4"/>
        <v>91.679914896480796</v>
      </c>
      <c r="AF108" s="20">
        <f t="shared" si="5"/>
        <v>2.8230383362015304E-2</v>
      </c>
      <c r="AG108" s="21">
        <f t="shared" si="6"/>
        <v>1612.2795593932951</v>
      </c>
      <c r="AH108" s="21">
        <f t="shared" si="7"/>
        <v>1567.4726982172301</v>
      </c>
      <c r="AI108" s="22">
        <f t="shared" si="8"/>
        <v>1612.2795593932951</v>
      </c>
      <c r="AJ108" s="22">
        <f t="shared" si="9"/>
        <v>1567.4726982172301</v>
      </c>
      <c r="AK108" s="23">
        <f t="shared" si="10"/>
        <v>93.345750465090262</v>
      </c>
      <c r="AL108" s="24">
        <f t="shared" si="11"/>
        <v>27.995291552484591</v>
      </c>
      <c r="AM108" s="11">
        <f t="shared" si="12"/>
        <v>6.9835366979269037E-2</v>
      </c>
      <c r="AN108" s="25">
        <f t="shared" si="13"/>
        <v>0.11632109396770973</v>
      </c>
      <c r="AO108" s="26">
        <f t="shared" si="14"/>
        <v>7.5381914759824165</v>
      </c>
      <c r="AP108" s="27">
        <v>5.5086360877451765</v>
      </c>
      <c r="AQ108" s="11">
        <f t="shared" si="15"/>
        <v>13.046827563727593</v>
      </c>
      <c r="AR108" s="21">
        <f t="shared" si="16"/>
        <v>44.806861176064984</v>
      </c>
      <c r="AS108" s="21"/>
      <c r="AT108" s="21"/>
    </row>
    <row r="109" spans="1:46" ht="16.8" x14ac:dyDescent="0.4">
      <c r="A109" s="56">
        <v>3321</v>
      </c>
      <c r="B109" s="56" t="s">
        <v>228</v>
      </c>
      <c r="C109" s="56" t="s">
        <v>243</v>
      </c>
      <c r="D109" s="56" t="s">
        <v>244</v>
      </c>
      <c r="E109" s="11">
        <f t="shared" si="0"/>
        <v>16.616178804983122</v>
      </c>
      <c r="F109" s="58">
        <v>66108</v>
      </c>
      <c r="G109" s="57"/>
      <c r="H109" s="58"/>
      <c r="I109" s="57"/>
      <c r="J109" s="58"/>
      <c r="K109" s="92"/>
      <c r="L109" s="92">
        <v>5201</v>
      </c>
      <c r="M109" s="92">
        <v>5188</v>
      </c>
      <c r="N109" s="92"/>
      <c r="O109" s="92"/>
      <c r="P109" s="92">
        <v>0</v>
      </c>
      <c r="Q109" s="92"/>
      <c r="R109" s="57">
        <v>12778</v>
      </c>
      <c r="S109" s="58">
        <v>16</v>
      </c>
      <c r="T109" s="58">
        <v>11470</v>
      </c>
      <c r="U109" s="58">
        <v>1282</v>
      </c>
      <c r="V109" s="58">
        <v>10</v>
      </c>
      <c r="W109" s="58" t="s">
        <v>39</v>
      </c>
      <c r="X109" s="59">
        <v>44457</v>
      </c>
      <c r="Y109" s="60">
        <v>900.12</v>
      </c>
      <c r="Z109" s="61">
        <v>1116964</v>
      </c>
      <c r="AA109" s="62">
        <v>1241</v>
      </c>
      <c r="AB109" s="19">
        <f t="shared" si="1"/>
        <v>0.99796525277821257</v>
      </c>
      <c r="AC109" s="19">
        <f t="shared" si="2"/>
        <v>0.89763656284238535</v>
      </c>
      <c r="AD109" s="19">
        <f t="shared" si="3"/>
        <v>0.10032868993582721</v>
      </c>
      <c r="AE109" s="20">
        <f t="shared" si="4"/>
        <v>114.77540905526051</v>
      </c>
      <c r="AF109" s="20">
        <f t="shared" si="5"/>
        <v>0.40702770386601972</v>
      </c>
      <c r="AG109" s="21">
        <f t="shared" si="6"/>
        <v>1143.9938977442423</v>
      </c>
      <c r="AH109" s="21">
        <f t="shared" si="7"/>
        <v>1141.6661593390656</v>
      </c>
      <c r="AI109" s="22">
        <f t="shared" si="8"/>
        <v>1143.9938977442423</v>
      </c>
      <c r="AJ109" s="22">
        <f t="shared" si="9"/>
        <v>1141.6661593390656</v>
      </c>
      <c r="AK109" s="23">
        <f t="shared" si="10"/>
        <v>107.13328570302532</v>
      </c>
      <c r="AL109" s="24">
        <f t="shared" si="11"/>
        <v>23.892113336193866</v>
      </c>
      <c r="AM109" s="11">
        <f t="shared" si="12"/>
        <v>9.6996556170807713E-2</v>
      </c>
      <c r="AN109" s="25">
        <f t="shared" si="13"/>
        <v>0.16027834191583756</v>
      </c>
      <c r="AO109" s="26">
        <f t="shared" si="14"/>
        <v>0.82470275633602874</v>
      </c>
      <c r="AP109" s="27">
        <v>15.791476048647093</v>
      </c>
      <c r="AQ109" s="11">
        <f t="shared" si="15"/>
        <v>16.616178804983122</v>
      </c>
      <c r="AR109" s="21">
        <f t="shared" si="16"/>
        <v>2.3277384051768903</v>
      </c>
      <c r="AS109" s="21"/>
      <c r="AT109" s="21"/>
    </row>
    <row r="110" spans="1:46" ht="16.8" x14ac:dyDescent="0.4">
      <c r="A110" s="56">
        <v>3315</v>
      </c>
      <c r="B110" s="56" t="s">
        <v>228</v>
      </c>
      <c r="C110" s="56" t="s">
        <v>245</v>
      </c>
      <c r="D110" s="56" t="s">
        <v>246</v>
      </c>
      <c r="E110" s="11">
        <f t="shared" si="0"/>
        <v>12.437587915948257</v>
      </c>
      <c r="F110" s="58"/>
      <c r="G110" s="57"/>
      <c r="H110" s="58"/>
      <c r="I110" s="57"/>
      <c r="J110" s="58"/>
      <c r="K110" s="92"/>
      <c r="L110" s="92">
        <v>2285</v>
      </c>
      <c r="M110" s="92"/>
      <c r="N110" s="92"/>
      <c r="O110" s="92">
        <v>109</v>
      </c>
      <c r="P110" s="92">
        <v>0</v>
      </c>
      <c r="Q110" s="92">
        <v>109</v>
      </c>
      <c r="R110" s="57">
        <v>7246</v>
      </c>
      <c r="S110" s="58">
        <v>29</v>
      </c>
      <c r="T110" s="58">
        <v>6488</v>
      </c>
      <c r="U110" s="58">
        <v>729</v>
      </c>
      <c r="V110" s="58"/>
      <c r="W110" s="58" t="s">
        <v>39</v>
      </c>
      <c r="X110" s="59">
        <v>44457</v>
      </c>
      <c r="Y110" s="60">
        <v>2013.86</v>
      </c>
      <c r="Z110" s="61">
        <v>1350859</v>
      </c>
      <c r="AA110" s="62">
        <v>671</v>
      </c>
      <c r="AB110" s="19">
        <f t="shared" si="1"/>
        <v>1.0093266582017262</v>
      </c>
      <c r="AC110" s="19">
        <f t="shared" si="2"/>
        <v>0.89539056030913611</v>
      </c>
      <c r="AD110" s="19">
        <f t="shared" si="3"/>
        <v>0.11393609789259007</v>
      </c>
      <c r="AE110" s="20">
        <f t="shared" si="4"/>
        <v>62.034601686778565</v>
      </c>
      <c r="AF110" s="20">
        <f t="shared" si="5"/>
        <v>0.33038918023737235</v>
      </c>
      <c r="AG110" s="21">
        <f t="shared" si="6"/>
        <v>536.39943176897077</v>
      </c>
      <c r="AH110" s="21">
        <f t="shared" si="7"/>
        <v>534.25264961035907</v>
      </c>
      <c r="AI110" s="22">
        <f t="shared" si="8"/>
        <v>544.46837160651114</v>
      </c>
      <c r="AJ110" s="22">
        <f t="shared" si="9"/>
        <v>542.32158944789944</v>
      </c>
      <c r="AK110" s="23">
        <f t="shared" si="10"/>
        <v>78.762047768438933</v>
      </c>
      <c r="AL110" s="24">
        <f t="shared" si="11"/>
        <v>16.466960700868565</v>
      </c>
      <c r="AM110" s="11">
        <f t="shared" si="12"/>
        <v>6.4740672610636638E-2</v>
      </c>
      <c r="AN110" s="25">
        <f t="shared" si="13"/>
        <v>0.1071474878290786</v>
      </c>
      <c r="AO110" s="26">
        <f t="shared" si="14"/>
        <v>1.2710478797755531</v>
      </c>
      <c r="AP110" s="27">
        <v>11.166540036172703</v>
      </c>
      <c r="AQ110" s="11">
        <f t="shared" si="15"/>
        <v>12.437587915948257</v>
      </c>
      <c r="AR110" s="21">
        <f t="shared" si="16"/>
        <v>2.1467821586116687</v>
      </c>
      <c r="AS110" s="21"/>
      <c r="AT110" s="21"/>
    </row>
    <row r="111" spans="1:46" ht="16.8" x14ac:dyDescent="0.4">
      <c r="A111" s="56">
        <v>3320</v>
      </c>
      <c r="B111" s="56" t="s">
        <v>228</v>
      </c>
      <c r="C111" s="56" t="s">
        <v>247</v>
      </c>
      <c r="D111" s="56" t="s">
        <v>248</v>
      </c>
      <c r="E111" s="11">
        <f t="shared" si="0"/>
        <v>14.586679053300811</v>
      </c>
      <c r="F111" s="58"/>
      <c r="G111" s="57"/>
      <c r="H111" s="58"/>
      <c r="I111" s="57"/>
      <c r="J111" s="58"/>
      <c r="K111" s="92"/>
      <c r="L111" s="92">
        <v>3472</v>
      </c>
      <c r="M111" s="92">
        <v>3439</v>
      </c>
      <c r="N111" s="92"/>
      <c r="O111" s="92">
        <v>233</v>
      </c>
      <c r="P111" s="92">
        <v>15</v>
      </c>
      <c r="Q111" s="92">
        <v>208</v>
      </c>
      <c r="R111" s="57">
        <v>18225</v>
      </c>
      <c r="S111" s="58">
        <v>144</v>
      </c>
      <c r="T111" s="58">
        <v>17082</v>
      </c>
      <c r="U111" s="58">
        <v>999</v>
      </c>
      <c r="V111" s="58"/>
      <c r="W111" s="58" t="s">
        <v>39</v>
      </c>
      <c r="X111" s="59">
        <v>44457</v>
      </c>
      <c r="Y111" s="60">
        <v>1059.25</v>
      </c>
      <c r="Z111" s="61">
        <v>1186738</v>
      </c>
      <c r="AA111" s="62">
        <v>1120</v>
      </c>
      <c r="AB111" s="19">
        <f t="shared" si="1"/>
        <v>1.0026756506931318</v>
      </c>
      <c r="AC111" s="19">
        <f t="shared" si="2"/>
        <v>0.93728395061728398</v>
      </c>
      <c r="AD111" s="19">
        <f t="shared" si="3"/>
        <v>6.5391700075847867E-2</v>
      </c>
      <c r="AE111" s="20">
        <f t="shared" si="4"/>
        <v>101.70736927611655</v>
      </c>
      <c r="AF111" s="20">
        <f t="shared" si="5"/>
        <v>0.20329218106995886</v>
      </c>
      <c r="AG111" s="21">
        <f t="shared" si="6"/>
        <v>1535.7222908510555</v>
      </c>
      <c r="AH111" s="21">
        <f t="shared" si="7"/>
        <v>1523.5881887998867</v>
      </c>
      <c r="AI111" s="22">
        <f t="shared" si="8"/>
        <v>1555.3559420866275</v>
      </c>
      <c r="AJ111" s="22">
        <f t="shared" si="9"/>
        <v>1542.379194059683</v>
      </c>
      <c r="AK111" s="23">
        <f t="shared" si="10"/>
        <v>100.85007153002746</v>
      </c>
      <c r="AL111" s="24">
        <f t="shared" si="11"/>
        <v>27.770300629086488</v>
      </c>
      <c r="AM111" s="11">
        <f t="shared" si="12"/>
        <v>8.8208356758181936E-2</v>
      </c>
      <c r="AN111" s="25">
        <f t="shared" si="13"/>
        <v>0.14637563443692045</v>
      </c>
      <c r="AO111" s="26">
        <f t="shared" si="14"/>
        <v>2.2836285331608313</v>
      </c>
      <c r="AP111" s="27">
        <v>12.30305052013998</v>
      </c>
      <c r="AQ111" s="11">
        <f t="shared" si="15"/>
        <v>14.586679053300811</v>
      </c>
      <c r="AR111" s="21">
        <f t="shared" si="16"/>
        <v>12.134102051168833</v>
      </c>
      <c r="AS111" s="21"/>
      <c r="AT111" s="21"/>
    </row>
    <row r="112" spans="1:46" ht="16.8" x14ac:dyDescent="0.4">
      <c r="A112" s="56">
        <v>3313</v>
      </c>
      <c r="B112" s="56" t="s">
        <v>228</v>
      </c>
      <c r="C112" s="56" t="s">
        <v>249</v>
      </c>
      <c r="D112" s="56" t="s">
        <v>250</v>
      </c>
      <c r="E112" s="11">
        <f t="shared" si="0"/>
        <v>18.868857037945904</v>
      </c>
      <c r="F112" s="58">
        <v>2155</v>
      </c>
      <c r="G112" s="57"/>
      <c r="H112" s="58"/>
      <c r="I112" s="57"/>
      <c r="J112" s="58"/>
      <c r="K112" s="92"/>
      <c r="L112" s="92">
        <v>6997</v>
      </c>
      <c r="M112" s="92">
        <v>6924</v>
      </c>
      <c r="N112" s="92"/>
      <c r="O112" s="92">
        <v>92</v>
      </c>
      <c r="P112" s="92">
        <v>0</v>
      </c>
      <c r="Q112" s="92">
        <v>92</v>
      </c>
      <c r="R112" s="57">
        <v>22452</v>
      </c>
      <c r="S112" s="58">
        <v>170</v>
      </c>
      <c r="T112" s="58">
        <v>20792</v>
      </c>
      <c r="U112" s="58">
        <v>1368</v>
      </c>
      <c r="V112" s="58">
        <v>122</v>
      </c>
      <c r="W112" s="58" t="s">
        <v>39</v>
      </c>
      <c r="X112" s="59">
        <v>44457</v>
      </c>
      <c r="Y112" s="60">
        <v>775.44</v>
      </c>
      <c r="Z112" s="61">
        <v>855621</v>
      </c>
      <c r="AA112" s="62">
        <v>1103</v>
      </c>
      <c r="AB112" s="19">
        <f t="shared" si="1"/>
        <v>0.99082673586626002</v>
      </c>
      <c r="AC112" s="19">
        <f t="shared" si="2"/>
        <v>0.92606449314092287</v>
      </c>
      <c r="AD112" s="19">
        <f t="shared" si="3"/>
        <v>6.4762242725337121E-2</v>
      </c>
      <c r="AE112" s="20">
        <f t="shared" si="4"/>
        <v>170.63629808057539</v>
      </c>
      <c r="AF112" s="20">
        <f t="shared" si="5"/>
        <v>0.31574024585783006</v>
      </c>
      <c r="AG112" s="21">
        <f t="shared" si="6"/>
        <v>2624.0590167843006</v>
      </c>
      <c r="AH112" s="21">
        <f t="shared" si="7"/>
        <v>2589.9317571681854</v>
      </c>
      <c r="AI112" s="22">
        <f t="shared" si="8"/>
        <v>2634.8114410469125</v>
      </c>
      <c r="AJ112" s="22">
        <f t="shared" si="9"/>
        <v>2600.6841814307973</v>
      </c>
      <c r="AK112" s="23">
        <f t="shared" si="10"/>
        <v>130.62782937819009</v>
      </c>
      <c r="AL112" s="24">
        <f t="shared" si="11"/>
        <v>36.060256387266556</v>
      </c>
      <c r="AM112" s="11">
        <f t="shared" si="12"/>
        <v>0.13487399115166679</v>
      </c>
      <c r="AN112" s="25">
        <f t="shared" si="13"/>
        <v>0.22328780119401934</v>
      </c>
      <c r="AO112" s="26">
        <f t="shared" si="14"/>
        <v>3.8980743438581449</v>
      </c>
      <c r="AP112" s="27">
        <v>14.97078269408776</v>
      </c>
      <c r="AQ112" s="11">
        <f t="shared" si="15"/>
        <v>18.868857037945904</v>
      </c>
      <c r="AR112" s="21">
        <f t="shared" si="16"/>
        <v>34.127259616115076</v>
      </c>
      <c r="AS112" s="21"/>
      <c r="AT112" s="21"/>
    </row>
    <row r="113" spans="1:46" ht="16.8" x14ac:dyDescent="0.4">
      <c r="A113" s="56">
        <v>3305</v>
      </c>
      <c r="B113" s="56" t="s">
        <v>228</v>
      </c>
      <c r="C113" s="56" t="s">
        <v>251</v>
      </c>
      <c r="D113" s="56" t="s">
        <v>252</v>
      </c>
      <c r="E113" s="11">
        <f t="shared" si="0"/>
        <v>16.617660413872507</v>
      </c>
      <c r="F113" s="58">
        <v>10589</v>
      </c>
      <c r="G113" s="57"/>
      <c r="H113" s="58"/>
      <c r="I113" s="57"/>
      <c r="J113" s="58"/>
      <c r="K113" s="92"/>
      <c r="L113" s="92">
        <v>2575</v>
      </c>
      <c r="M113" s="92">
        <v>2384</v>
      </c>
      <c r="N113" s="92">
        <v>0</v>
      </c>
      <c r="O113" s="92">
        <v>291</v>
      </c>
      <c r="P113" s="92">
        <v>0</v>
      </c>
      <c r="Q113" s="92">
        <v>291</v>
      </c>
      <c r="R113" s="57">
        <v>18062</v>
      </c>
      <c r="S113" s="58">
        <v>113</v>
      </c>
      <c r="T113" s="58">
        <v>16712</v>
      </c>
      <c r="U113" s="58">
        <v>1167</v>
      </c>
      <c r="V113" s="58">
        <v>70</v>
      </c>
      <c r="W113" s="58" t="s">
        <v>39</v>
      </c>
      <c r="X113" s="59">
        <v>44457</v>
      </c>
      <c r="Y113" s="60">
        <v>1211.74</v>
      </c>
      <c r="Z113" s="61">
        <v>1184552</v>
      </c>
      <c r="AA113" s="62">
        <v>978</v>
      </c>
      <c r="AB113" s="19">
        <f t="shared" si="1"/>
        <v>1.0046994996432583</v>
      </c>
      <c r="AC113" s="19">
        <f t="shared" si="2"/>
        <v>0.92525744657291553</v>
      </c>
      <c r="AD113" s="19">
        <f t="shared" si="3"/>
        <v>7.9442053070342716E-2</v>
      </c>
      <c r="AE113" s="20">
        <f t="shared" si="4"/>
        <v>123.08450789834468</v>
      </c>
      <c r="AF113" s="20">
        <f t="shared" si="5"/>
        <v>0.15867567268298086</v>
      </c>
      <c r="AG113" s="21">
        <f t="shared" si="6"/>
        <v>1524.79587219472</v>
      </c>
      <c r="AH113" s="21">
        <f t="shared" si="7"/>
        <v>1509.3469936313475</v>
      </c>
      <c r="AI113" s="22">
        <f t="shared" si="8"/>
        <v>1549.3621217135255</v>
      </c>
      <c r="AJ113" s="22">
        <f t="shared" si="9"/>
        <v>1533.913243150153</v>
      </c>
      <c r="AK113" s="23">
        <f t="shared" si="10"/>
        <v>110.94345762519964</v>
      </c>
      <c r="AL113" s="24">
        <f t="shared" si="11"/>
        <v>27.693981685107623</v>
      </c>
      <c r="AM113" s="11">
        <f t="shared" si="12"/>
        <v>9.7034347624525813E-2</v>
      </c>
      <c r="AN113" s="25">
        <f t="shared" si="13"/>
        <v>0.1611738707294976</v>
      </c>
      <c r="AO113" s="26">
        <f t="shared" si="14"/>
        <v>3.5134217518762032</v>
      </c>
      <c r="AP113" s="27">
        <v>13.104238661996304</v>
      </c>
      <c r="AQ113" s="11">
        <f t="shared" si="15"/>
        <v>16.617660413872507</v>
      </c>
      <c r="AR113" s="21">
        <f t="shared" si="16"/>
        <v>15.448878563372482</v>
      </c>
      <c r="AS113" s="21"/>
      <c r="AT113" s="21"/>
    </row>
    <row r="114" spans="1:46" ht="16.8" x14ac:dyDescent="0.4">
      <c r="A114" s="56">
        <v>3324</v>
      </c>
      <c r="B114" s="56" t="s">
        <v>228</v>
      </c>
      <c r="C114" s="56" t="s">
        <v>253</v>
      </c>
      <c r="D114" s="56" t="s">
        <v>254</v>
      </c>
      <c r="E114" s="11">
        <f t="shared" si="0"/>
        <v>15.459034570222654</v>
      </c>
      <c r="F114" s="58">
        <v>18873</v>
      </c>
      <c r="G114" s="57"/>
      <c r="H114" s="58"/>
      <c r="I114" s="57"/>
      <c r="J114" s="58"/>
      <c r="K114" s="92"/>
      <c r="L114" s="92">
        <v>4080</v>
      </c>
      <c r="M114" s="92"/>
      <c r="N114" s="92"/>
      <c r="O114" s="92">
        <v>177</v>
      </c>
      <c r="P114" s="92">
        <v>0</v>
      </c>
      <c r="Q114" s="92">
        <v>177</v>
      </c>
      <c r="R114" s="57">
        <v>16342</v>
      </c>
      <c r="S114" s="58">
        <v>79</v>
      </c>
      <c r="T114" s="58">
        <v>15289</v>
      </c>
      <c r="U114" s="58">
        <v>900</v>
      </c>
      <c r="V114" s="58">
        <v>74</v>
      </c>
      <c r="W114" s="58" t="s">
        <v>39</v>
      </c>
      <c r="X114" s="59">
        <v>44457</v>
      </c>
      <c r="Y114" s="60">
        <v>1118.1300000000001</v>
      </c>
      <c r="Z114" s="61">
        <v>941584</v>
      </c>
      <c r="AA114" s="62">
        <v>842</v>
      </c>
      <c r="AB114" s="19">
        <f t="shared" si="1"/>
        <v>1.0007624535393129</v>
      </c>
      <c r="AC114" s="19">
        <f t="shared" si="2"/>
        <v>0.93556480234977357</v>
      </c>
      <c r="AD114" s="19">
        <f t="shared" si="3"/>
        <v>6.5197651189539324E-2</v>
      </c>
      <c r="AE114" s="20">
        <f t="shared" si="4"/>
        <v>114.38172271406482</v>
      </c>
      <c r="AF114" s="20">
        <f t="shared" si="5"/>
        <v>0.260494431526129</v>
      </c>
      <c r="AG114" s="21">
        <f t="shared" si="6"/>
        <v>1735.5859912657818</v>
      </c>
      <c r="AH114" s="21">
        <f t="shared" si="7"/>
        <v>1719.3367771754831</v>
      </c>
      <c r="AI114" s="22">
        <f t="shared" si="8"/>
        <v>1754.3841016839708</v>
      </c>
      <c r="AJ114" s="22">
        <f t="shared" si="9"/>
        <v>1738.1348875936719</v>
      </c>
      <c r="AK114" s="23">
        <f t="shared" si="10"/>
        <v>106.94939116893785</v>
      </c>
      <c r="AL114" s="24">
        <f t="shared" si="11"/>
        <v>29.479949860826355</v>
      </c>
      <c r="AM114" s="11">
        <f t="shared" si="12"/>
        <v>0.10514333714075103</v>
      </c>
      <c r="AN114" s="25">
        <f t="shared" si="13"/>
        <v>0.17426845699822791</v>
      </c>
      <c r="AO114" s="26">
        <f t="shared" si="14"/>
        <v>1.7994170587534626</v>
      </c>
      <c r="AP114" s="27">
        <v>13.659617511469191</v>
      </c>
      <c r="AQ114" s="11">
        <f t="shared" si="15"/>
        <v>15.459034570222654</v>
      </c>
      <c r="AR114" s="21">
        <f t="shared" si="16"/>
        <v>16.249214090298903</v>
      </c>
      <c r="AS114" s="21"/>
      <c r="AT114" s="21"/>
    </row>
    <row r="115" spans="1:46" ht="16.8" x14ac:dyDescent="0.4">
      <c r="A115" s="56">
        <v>3310</v>
      </c>
      <c r="B115" s="56" t="s">
        <v>228</v>
      </c>
      <c r="C115" s="56" t="s">
        <v>255</v>
      </c>
      <c r="D115" s="56" t="s">
        <v>256</v>
      </c>
      <c r="E115" s="11">
        <f t="shared" si="0"/>
        <v>26.554016021628168</v>
      </c>
      <c r="F115" s="58">
        <v>2474</v>
      </c>
      <c r="G115" s="57"/>
      <c r="H115" s="58"/>
      <c r="I115" s="57"/>
      <c r="J115" s="58"/>
      <c r="K115" s="92"/>
      <c r="L115" s="92">
        <v>4125</v>
      </c>
      <c r="M115" s="92">
        <v>3337</v>
      </c>
      <c r="N115" s="92"/>
      <c r="O115" s="92">
        <v>554</v>
      </c>
      <c r="P115" s="92">
        <v>0</v>
      </c>
      <c r="Q115" s="92">
        <v>554</v>
      </c>
      <c r="R115" s="57">
        <v>36126</v>
      </c>
      <c r="S115" s="58">
        <v>253</v>
      </c>
      <c r="T115" s="58">
        <v>32973</v>
      </c>
      <c r="U115" s="58">
        <v>2900</v>
      </c>
      <c r="V115" s="58"/>
      <c r="W115" s="58" t="s">
        <v>39</v>
      </c>
      <c r="X115" s="59">
        <v>44457</v>
      </c>
      <c r="Y115" s="60">
        <v>658.22</v>
      </c>
      <c r="Z115" s="61">
        <v>1158400</v>
      </c>
      <c r="AA115" s="62">
        <v>1760</v>
      </c>
      <c r="AB115" s="19">
        <f t="shared" si="1"/>
        <v>1.0068878970857542</v>
      </c>
      <c r="AC115" s="19">
        <f t="shared" si="2"/>
        <v>0.91272213917953826</v>
      </c>
      <c r="AD115" s="19">
        <f t="shared" si="3"/>
        <v>9.4165757906215924E-2</v>
      </c>
      <c r="AE115" s="20">
        <f t="shared" si="4"/>
        <v>298.16988950276243</v>
      </c>
      <c r="AF115" s="20">
        <f t="shared" si="5"/>
        <v>0.12951890605104358</v>
      </c>
      <c r="AG115" s="21">
        <f t="shared" si="6"/>
        <v>3118.6118784530386</v>
      </c>
      <c r="AH115" s="21">
        <f t="shared" si="7"/>
        <v>3096.7714088397788</v>
      </c>
      <c r="AI115" s="22">
        <f t="shared" si="8"/>
        <v>3166.4364640883978</v>
      </c>
      <c r="AJ115" s="22">
        <f t="shared" si="9"/>
        <v>3144.5959944751385</v>
      </c>
      <c r="AK115" s="23">
        <f t="shared" si="10"/>
        <v>172.67596517835435</v>
      </c>
      <c r="AL115" s="24">
        <f t="shared" si="11"/>
        <v>39.652213018160403</v>
      </c>
      <c r="AM115" s="11">
        <f t="shared" si="12"/>
        <v>0.15262795681253721</v>
      </c>
      <c r="AN115" s="25">
        <f t="shared" si="13"/>
        <v>0.25367205205309246</v>
      </c>
      <c r="AO115" s="26">
        <f t="shared" si="14"/>
        <v>10.288955102741884</v>
      </c>
      <c r="AP115" s="27">
        <v>16.265060918886284</v>
      </c>
      <c r="AQ115" s="11">
        <f t="shared" si="15"/>
        <v>26.554016021628168</v>
      </c>
      <c r="AR115" s="21">
        <f t="shared" si="16"/>
        <v>21.840469613259671</v>
      </c>
      <c r="AS115" s="21"/>
      <c r="AT115" s="21"/>
    </row>
    <row r="116" spans="1:46" ht="16.8" x14ac:dyDescent="0.4">
      <c r="A116" s="56">
        <v>3319</v>
      </c>
      <c r="B116" s="56" t="s">
        <v>228</v>
      </c>
      <c r="C116" s="56" t="s">
        <v>257</v>
      </c>
      <c r="D116" s="56" t="s">
        <v>258</v>
      </c>
      <c r="E116" s="11">
        <f t="shared" si="0"/>
        <v>20.571427751665297</v>
      </c>
      <c r="F116" s="58">
        <v>15085</v>
      </c>
      <c r="G116" s="57"/>
      <c r="H116" s="58"/>
      <c r="I116" s="57"/>
      <c r="J116" s="58"/>
      <c r="K116" s="92"/>
      <c r="L116" s="92">
        <v>2887</v>
      </c>
      <c r="M116" s="92">
        <v>2827</v>
      </c>
      <c r="N116" s="92">
        <v>0</v>
      </c>
      <c r="O116" s="92">
        <v>133</v>
      </c>
      <c r="P116" s="92">
        <v>0</v>
      </c>
      <c r="Q116" s="92">
        <v>133</v>
      </c>
      <c r="R116" s="57">
        <v>16838</v>
      </c>
      <c r="S116" s="58">
        <v>17</v>
      </c>
      <c r="T116" s="58">
        <v>15424</v>
      </c>
      <c r="U116" s="58">
        <v>1381</v>
      </c>
      <c r="V116" s="58">
        <v>16</v>
      </c>
      <c r="W116" s="58" t="s">
        <v>39</v>
      </c>
      <c r="X116" s="59">
        <v>44457</v>
      </c>
      <c r="Y116" s="60">
        <v>425.15</v>
      </c>
      <c r="Z116" s="61">
        <v>830396</v>
      </c>
      <c r="AA116" s="62">
        <v>1953</v>
      </c>
      <c r="AB116" s="19">
        <f t="shared" si="1"/>
        <v>1.005234287686626</v>
      </c>
      <c r="AC116" s="19">
        <f t="shared" si="2"/>
        <v>0.91602328067466443</v>
      </c>
      <c r="AD116" s="19">
        <f t="shared" si="3"/>
        <v>8.9211007011961579E-2</v>
      </c>
      <c r="AE116" s="20">
        <f t="shared" si="4"/>
        <v>182.3226508798212</v>
      </c>
      <c r="AF116" s="20">
        <f t="shared" si="5"/>
        <v>0.17935621807815655</v>
      </c>
      <c r="AG116" s="21">
        <f t="shared" si="6"/>
        <v>2027.7072625590683</v>
      </c>
      <c r="AH116" s="21">
        <f t="shared" si="7"/>
        <v>2023.7332549771434</v>
      </c>
      <c r="AI116" s="22">
        <f t="shared" si="8"/>
        <v>2043.7237173589469</v>
      </c>
      <c r="AJ116" s="22">
        <f t="shared" si="9"/>
        <v>2039.749709777022</v>
      </c>
      <c r="AK116" s="23">
        <f t="shared" si="10"/>
        <v>135.02690505222327</v>
      </c>
      <c r="AL116" s="24">
        <f t="shared" si="11"/>
        <v>31.935479562525924</v>
      </c>
      <c r="AM116" s="11">
        <f t="shared" si="12"/>
        <v>0.1411136255550651</v>
      </c>
      <c r="AN116" s="25">
        <f t="shared" si="13"/>
        <v>0.23428673137086067</v>
      </c>
      <c r="AO116" s="26">
        <f t="shared" si="14"/>
        <v>0.11848261309312136</v>
      </c>
      <c r="AP116" s="27">
        <v>20.452945138572176</v>
      </c>
      <c r="AQ116" s="11">
        <f t="shared" si="15"/>
        <v>20.571427751665297</v>
      </c>
      <c r="AR116" s="21">
        <f t="shared" si="16"/>
        <v>3.9740075819247687</v>
      </c>
      <c r="AS116" s="21"/>
      <c r="AT116" s="21"/>
    </row>
    <row r="117" spans="1:46" ht="16.8" x14ac:dyDescent="0.4">
      <c r="A117" s="56">
        <v>3308</v>
      </c>
      <c r="B117" s="56" t="s">
        <v>228</v>
      </c>
      <c r="C117" s="56" t="s">
        <v>259</v>
      </c>
      <c r="D117" s="56" t="s">
        <v>260</v>
      </c>
      <c r="E117" s="11">
        <f t="shared" si="0"/>
        <v>14.246905589406339</v>
      </c>
      <c r="F117" s="58"/>
      <c r="G117" s="57"/>
      <c r="H117" s="58"/>
      <c r="I117" s="57"/>
      <c r="J117" s="58"/>
      <c r="K117" s="92"/>
      <c r="L117" s="92">
        <v>2246</v>
      </c>
      <c r="M117" s="92">
        <v>2186</v>
      </c>
      <c r="N117" s="92">
        <v>0</v>
      </c>
      <c r="O117" s="92">
        <v>215</v>
      </c>
      <c r="P117" s="92">
        <v>0</v>
      </c>
      <c r="Q117" s="92">
        <v>215</v>
      </c>
      <c r="R117" s="57">
        <v>23460</v>
      </c>
      <c r="S117" s="58">
        <v>288</v>
      </c>
      <c r="T117" s="58">
        <v>21877</v>
      </c>
      <c r="U117" s="58">
        <v>1077</v>
      </c>
      <c r="V117" s="58">
        <v>218</v>
      </c>
      <c r="W117" s="58" t="s">
        <v>39</v>
      </c>
      <c r="X117" s="59">
        <v>44457</v>
      </c>
      <c r="Y117" s="60">
        <v>1102.93</v>
      </c>
      <c r="Z117" s="61">
        <v>1244558</v>
      </c>
      <c r="AA117" s="62">
        <v>1128</v>
      </c>
      <c r="AB117" s="19">
        <f t="shared" si="1"/>
        <v>0.98709577784559488</v>
      </c>
      <c r="AC117" s="19">
        <f t="shared" si="2"/>
        <v>0.93252344416027277</v>
      </c>
      <c r="AD117" s="19">
        <f t="shared" si="3"/>
        <v>5.4572333685322071E-2</v>
      </c>
      <c r="AE117" s="20">
        <f t="shared" si="4"/>
        <v>103.81195573046817</v>
      </c>
      <c r="AF117" s="20">
        <f t="shared" si="5"/>
        <v>0.10490196078431373</v>
      </c>
      <c r="AG117" s="21">
        <f t="shared" si="6"/>
        <v>1885.0065645795535</v>
      </c>
      <c r="AH117" s="21">
        <f t="shared" si="7"/>
        <v>1844.3495602454848</v>
      </c>
      <c r="AI117" s="22">
        <f t="shared" si="8"/>
        <v>1902.281773930986</v>
      </c>
      <c r="AJ117" s="22">
        <f t="shared" si="9"/>
        <v>1861.6247695969171</v>
      </c>
      <c r="AK117" s="23">
        <f t="shared" si="10"/>
        <v>101.88815227025572</v>
      </c>
      <c r="AL117" s="24">
        <f t="shared" si="11"/>
        <v>30.509218029940698</v>
      </c>
      <c r="AM117" s="11">
        <f t="shared" si="12"/>
        <v>8.6839893329244702E-2</v>
      </c>
      <c r="AN117" s="25">
        <f t="shared" si="13"/>
        <v>0.14440629328332974</v>
      </c>
      <c r="AO117" s="26">
        <f t="shared" si="14"/>
        <v>1.7781183950523456</v>
      </c>
      <c r="AP117" s="27">
        <v>12.468787194353993</v>
      </c>
      <c r="AQ117" s="11">
        <f t="shared" si="15"/>
        <v>14.246905589406339</v>
      </c>
      <c r="AR117" s="21">
        <f t="shared" si="16"/>
        <v>40.657004334068802</v>
      </c>
      <c r="AS117" s="21"/>
      <c r="AT117" s="21"/>
    </row>
    <row r="118" spans="1:46" ht="16.8" x14ac:dyDescent="0.4">
      <c r="A118" s="56">
        <v>3371</v>
      </c>
      <c r="B118" s="56" t="s">
        <v>228</v>
      </c>
      <c r="C118" s="56" t="s">
        <v>261</v>
      </c>
      <c r="D118" s="93" t="s">
        <v>262</v>
      </c>
      <c r="E118" s="11">
        <f t="shared" si="0"/>
        <v>23.766569665896064</v>
      </c>
      <c r="F118" s="58">
        <v>2770</v>
      </c>
      <c r="G118" s="57"/>
      <c r="H118" s="58"/>
      <c r="I118" s="57"/>
      <c r="J118" s="58"/>
      <c r="K118" s="92"/>
      <c r="L118" s="92">
        <v>750</v>
      </c>
      <c r="M118" s="92">
        <v>730</v>
      </c>
      <c r="N118" s="92">
        <v>0</v>
      </c>
      <c r="O118" s="92">
        <v>46</v>
      </c>
      <c r="P118" s="92">
        <v>0</v>
      </c>
      <c r="Q118" s="92">
        <v>46</v>
      </c>
      <c r="R118" s="57">
        <v>6600</v>
      </c>
      <c r="S118" s="58">
        <v>35</v>
      </c>
      <c r="T118" s="58">
        <v>6254</v>
      </c>
      <c r="U118" s="58">
        <v>311</v>
      </c>
      <c r="V118" s="58"/>
      <c r="W118" s="58" t="s">
        <v>39</v>
      </c>
      <c r="X118" s="59">
        <v>44457</v>
      </c>
      <c r="Y118" s="60">
        <v>16.059999999999999</v>
      </c>
      <c r="Z118" s="61">
        <v>120769</v>
      </c>
      <c r="AA118" s="62">
        <v>7520</v>
      </c>
      <c r="AB118" s="19">
        <f t="shared" si="1"/>
        <v>1.0012922787915266</v>
      </c>
      <c r="AC118" s="19">
        <f t="shared" si="2"/>
        <v>0.94757575757575763</v>
      </c>
      <c r="AD118" s="19">
        <f t="shared" si="3"/>
        <v>5.3716521215768885E-2</v>
      </c>
      <c r="AE118" s="20">
        <f t="shared" si="4"/>
        <v>295.60566039298169</v>
      </c>
      <c r="AF118" s="20">
        <f t="shared" si="5"/>
        <v>0.12060606060606061</v>
      </c>
      <c r="AG118" s="21">
        <f t="shared" si="6"/>
        <v>5464.9785955005009</v>
      </c>
      <c r="AH118" s="21">
        <f t="shared" si="7"/>
        <v>5435.9976484031504</v>
      </c>
      <c r="AI118" s="22">
        <f t="shared" si="8"/>
        <v>5503.0678402570202</v>
      </c>
      <c r="AJ118" s="22">
        <f t="shared" si="9"/>
        <v>5474.0868931596688</v>
      </c>
      <c r="AK118" s="23">
        <f t="shared" si="10"/>
        <v>171.93186452574218</v>
      </c>
      <c r="AL118" s="24">
        <f t="shared" si="11"/>
        <v>52.316760665964729</v>
      </c>
      <c r="AM118" s="11">
        <f t="shared" si="12"/>
        <v>0.47057358074564115</v>
      </c>
      <c r="AN118" s="25">
        <f t="shared" si="13"/>
        <v>0.78225553029714523</v>
      </c>
      <c r="AO118" s="26">
        <f t="shared" si="14"/>
        <v>5.6914007217949738</v>
      </c>
      <c r="AP118" s="27">
        <v>18.07516894410109</v>
      </c>
      <c r="AQ118" s="11">
        <f t="shared" si="15"/>
        <v>23.766569665896064</v>
      </c>
      <c r="AR118" s="21">
        <f t="shared" si="16"/>
        <v>28.980947097351141</v>
      </c>
      <c r="AS118" s="21"/>
      <c r="AT118" s="21"/>
    </row>
    <row r="119" spans="1:46" ht="16.8" x14ac:dyDescent="0.4">
      <c r="A119" s="56">
        <v>3318</v>
      </c>
      <c r="B119" s="56" t="s">
        <v>228</v>
      </c>
      <c r="C119" s="56" t="s">
        <v>263</v>
      </c>
      <c r="D119" s="56" t="s">
        <v>264</v>
      </c>
      <c r="E119" s="11">
        <f t="shared" si="0"/>
        <v>19.089263641721313</v>
      </c>
      <c r="F119" s="58">
        <v>7113</v>
      </c>
      <c r="G119" s="57"/>
      <c r="H119" s="58"/>
      <c r="I119" s="57"/>
      <c r="J119" s="58"/>
      <c r="K119" s="92"/>
      <c r="L119" s="92">
        <v>2114</v>
      </c>
      <c r="M119" s="92">
        <v>2100</v>
      </c>
      <c r="N119" s="92"/>
      <c r="O119" s="92">
        <v>251</v>
      </c>
      <c r="P119" s="92">
        <v>0</v>
      </c>
      <c r="Q119" s="92">
        <v>251</v>
      </c>
      <c r="R119" s="57">
        <v>9928</v>
      </c>
      <c r="S119" s="58">
        <v>39</v>
      </c>
      <c r="T119" s="58">
        <v>8448</v>
      </c>
      <c r="U119" s="58">
        <v>1403</v>
      </c>
      <c r="V119" s="58">
        <v>38</v>
      </c>
      <c r="W119" s="58" t="s">
        <v>39</v>
      </c>
      <c r="X119" s="59">
        <v>44457</v>
      </c>
      <c r="Y119" s="60">
        <v>1489.19</v>
      </c>
      <c r="Z119" s="61">
        <v>1232214</v>
      </c>
      <c r="AA119" s="62">
        <v>827</v>
      </c>
      <c r="AB119" s="19">
        <f t="shared" si="1"/>
        <v>1.0134180759093927</v>
      </c>
      <c r="AC119" s="19">
        <f t="shared" si="2"/>
        <v>0.85092667203867844</v>
      </c>
      <c r="AD119" s="19">
        <f t="shared" si="3"/>
        <v>0.1624914038707142</v>
      </c>
      <c r="AE119" s="20">
        <f t="shared" si="4"/>
        <v>134.22993083993526</v>
      </c>
      <c r="AF119" s="20">
        <f t="shared" si="5"/>
        <v>0.23821514907332797</v>
      </c>
      <c r="AG119" s="21">
        <f t="shared" si="6"/>
        <v>805.70420397755584</v>
      </c>
      <c r="AH119" s="21">
        <f t="shared" si="7"/>
        <v>799.45528942212957</v>
      </c>
      <c r="AI119" s="22">
        <f t="shared" si="8"/>
        <v>826.07404233355567</v>
      </c>
      <c r="AJ119" s="22">
        <f t="shared" si="9"/>
        <v>819.82512777812951</v>
      </c>
      <c r="AK119" s="23">
        <f t="shared" si="10"/>
        <v>115.85764145706371</v>
      </c>
      <c r="AL119" s="24">
        <f t="shared" si="11"/>
        <v>20.246297535328893</v>
      </c>
      <c r="AM119" s="11">
        <f t="shared" si="12"/>
        <v>9.9520319951917444E-2</v>
      </c>
      <c r="AN119" s="25">
        <f t="shared" si="13"/>
        <v>0.16502571312826145</v>
      </c>
      <c r="AO119" s="26">
        <f t="shared" si="14"/>
        <v>4.169672884887401</v>
      </c>
      <c r="AP119" s="27">
        <v>14.919590756833912</v>
      </c>
      <c r="AQ119" s="11">
        <f t="shared" si="15"/>
        <v>19.089263641721313</v>
      </c>
      <c r="AR119" s="21">
        <f t="shared" si="16"/>
        <v>6.2489145554262491</v>
      </c>
      <c r="AS119" s="21"/>
      <c r="AT119" s="21"/>
    </row>
    <row r="120" spans="1:46" ht="16.8" x14ac:dyDescent="0.4">
      <c r="A120" s="56">
        <v>3326</v>
      </c>
      <c r="B120" s="56" t="s">
        <v>228</v>
      </c>
      <c r="C120" s="56" t="s">
        <v>265</v>
      </c>
      <c r="D120" s="56" t="s">
        <v>266</v>
      </c>
      <c r="E120" s="11">
        <f t="shared" si="0"/>
        <v>12.434178103147065</v>
      </c>
      <c r="F120" s="58"/>
      <c r="G120" s="57"/>
      <c r="H120" s="58"/>
      <c r="I120" s="57"/>
      <c r="J120" s="58"/>
      <c r="K120" s="92"/>
      <c r="L120" s="92">
        <v>2135</v>
      </c>
      <c r="M120" s="92">
        <v>1641</v>
      </c>
      <c r="N120" s="92"/>
      <c r="O120" s="92">
        <v>46</v>
      </c>
      <c r="P120" s="92">
        <v>0</v>
      </c>
      <c r="Q120" s="92">
        <v>46</v>
      </c>
      <c r="R120" s="57">
        <v>7973</v>
      </c>
      <c r="S120" s="58">
        <v>60</v>
      </c>
      <c r="T120" s="58">
        <v>7334</v>
      </c>
      <c r="U120" s="58">
        <v>565</v>
      </c>
      <c r="V120" s="58">
        <v>14</v>
      </c>
      <c r="W120" s="58" t="s">
        <v>39</v>
      </c>
      <c r="X120" s="59">
        <v>44457</v>
      </c>
      <c r="Y120" s="60">
        <v>837</v>
      </c>
      <c r="Z120" s="61">
        <v>873423</v>
      </c>
      <c r="AA120" s="62">
        <v>1044</v>
      </c>
      <c r="AB120" s="19">
        <f t="shared" si="1"/>
        <v>0.99604854812476828</v>
      </c>
      <c r="AC120" s="19">
        <f t="shared" si="2"/>
        <v>0.91985450896776622</v>
      </c>
      <c r="AD120" s="19">
        <f t="shared" si="3"/>
        <v>7.6194039157002125E-2</v>
      </c>
      <c r="AE120" s="20">
        <f t="shared" si="4"/>
        <v>69.954649694363439</v>
      </c>
      <c r="AF120" s="20">
        <f t="shared" si="5"/>
        <v>0.27354822526025335</v>
      </c>
      <c r="AG120" s="21">
        <f t="shared" si="6"/>
        <v>912.84520787751183</v>
      </c>
      <c r="AH120" s="21">
        <f t="shared" si="7"/>
        <v>904.37279531223703</v>
      </c>
      <c r="AI120" s="22">
        <f t="shared" si="8"/>
        <v>918.11184271538525</v>
      </c>
      <c r="AJ120" s="22">
        <f t="shared" si="9"/>
        <v>909.63943015011057</v>
      </c>
      <c r="AK120" s="23">
        <f t="shared" si="10"/>
        <v>83.638896271031371</v>
      </c>
      <c r="AL120" s="24">
        <f t="shared" si="11"/>
        <v>21.326502645184355</v>
      </c>
      <c r="AM120" s="11">
        <f t="shared" si="12"/>
        <v>8.5397961313054077E-2</v>
      </c>
      <c r="AN120" s="25">
        <f t="shared" si="13"/>
        <v>0.14150311011169017</v>
      </c>
      <c r="AO120" s="26">
        <f t="shared" si="14"/>
        <v>2.787550681632478</v>
      </c>
      <c r="AP120" s="27">
        <v>9.6466274215145873</v>
      </c>
      <c r="AQ120" s="11">
        <f t="shared" si="15"/>
        <v>12.434178103147065</v>
      </c>
      <c r="AR120" s="21">
        <f t="shared" si="16"/>
        <v>8.4724125652747855</v>
      </c>
      <c r="AS120" s="21"/>
      <c r="AT120" s="21"/>
    </row>
    <row r="121" spans="1:46" ht="16.8" x14ac:dyDescent="0.4">
      <c r="A121" s="56">
        <v>3375</v>
      </c>
      <c r="B121" s="56" t="s">
        <v>228</v>
      </c>
      <c r="C121" s="56" t="s">
        <v>267</v>
      </c>
      <c r="D121" s="93" t="s">
        <v>268</v>
      </c>
      <c r="E121" s="11">
        <f t="shared" si="0"/>
        <v>14.887440176372621</v>
      </c>
      <c r="F121" s="58"/>
      <c r="G121" s="57"/>
      <c r="H121" s="58"/>
      <c r="I121" s="57"/>
      <c r="J121" s="58"/>
      <c r="K121" s="92"/>
      <c r="L121" s="92">
        <v>432</v>
      </c>
      <c r="M121" s="92">
        <v>357</v>
      </c>
      <c r="N121" s="92"/>
      <c r="O121" s="92">
        <v>10</v>
      </c>
      <c r="P121" s="92">
        <v>0</v>
      </c>
      <c r="Q121" s="92">
        <v>10</v>
      </c>
      <c r="R121" s="57">
        <v>5618</v>
      </c>
      <c r="S121" s="58">
        <v>4</v>
      </c>
      <c r="T121" s="58">
        <v>5294</v>
      </c>
      <c r="U121" s="58">
        <v>320</v>
      </c>
      <c r="V121" s="58"/>
      <c r="W121" s="58" t="s">
        <v>39</v>
      </c>
      <c r="X121" s="59">
        <v>44457</v>
      </c>
      <c r="Y121" s="60">
        <v>45.25</v>
      </c>
      <c r="Z121" s="61">
        <v>296168</v>
      </c>
      <c r="AA121" s="62">
        <v>6545</v>
      </c>
      <c r="AB121" s="19">
        <f t="shared" si="1"/>
        <v>1.0009636251433673</v>
      </c>
      <c r="AC121" s="19">
        <f t="shared" si="2"/>
        <v>0.94232823068707727</v>
      </c>
      <c r="AD121" s="19">
        <f t="shared" si="3"/>
        <v>5.8635394456289978E-2</v>
      </c>
      <c r="AE121" s="20">
        <f t="shared" si="4"/>
        <v>111.42324626563303</v>
      </c>
      <c r="AF121" s="20">
        <f t="shared" si="5"/>
        <v>7.867568529725881E-2</v>
      </c>
      <c r="AG121" s="21">
        <f t="shared" si="6"/>
        <v>1896.8963561222008</v>
      </c>
      <c r="AH121" s="21">
        <f t="shared" si="7"/>
        <v>1895.5457713189812</v>
      </c>
      <c r="AI121" s="22">
        <f t="shared" si="8"/>
        <v>1900.2728181302505</v>
      </c>
      <c r="AJ121" s="22">
        <f t="shared" si="9"/>
        <v>1898.9222333270307</v>
      </c>
      <c r="AK121" s="23">
        <f t="shared" si="10"/>
        <v>105.55721020642457</v>
      </c>
      <c r="AL121" s="24">
        <f t="shared" si="11"/>
        <v>30.813326932733428</v>
      </c>
      <c r="AM121" s="11">
        <f t="shared" si="12"/>
        <v>0.18432230446069356</v>
      </c>
      <c r="AN121" s="25">
        <f t="shared" si="13"/>
        <v>0.30668239182803259</v>
      </c>
      <c r="AO121" s="26">
        <f t="shared" si="14"/>
        <v>1.9088811011185349</v>
      </c>
      <c r="AP121" s="27">
        <v>12.978559075254086</v>
      </c>
      <c r="AQ121" s="11">
        <f t="shared" si="15"/>
        <v>14.887440176372621</v>
      </c>
      <c r="AR121" s="21">
        <f t="shared" si="16"/>
        <v>1.3505848032197942</v>
      </c>
      <c r="AS121" s="21"/>
      <c r="AT121" s="21"/>
    </row>
    <row r="122" spans="1:46" ht="16.8" x14ac:dyDescent="0.4">
      <c r="A122" s="56">
        <v>3327</v>
      </c>
      <c r="B122" s="56" t="s">
        <v>228</v>
      </c>
      <c r="C122" s="56" t="s">
        <v>269</v>
      </c>
      <c r="D122" s="56" t="s">
        <v>270</v>
      </c>
      <c r="E122" s="11">
        <f t="shared" si="0"/>
        <v>15.556737191558998</v>
      </c>
      <c r="F122" s="58">
        <v>15647</v>
      </c>
      <c r="G122" s="57"/>
      <c r="H122" s="58"/>
      <c r="I122" s="57"/>
      <c r="J122" s="58"/>
      <c r="K122" s="92"/>
      <c r="L122" s="92">
        <v>4117</v>
      </c>
      <c r="M122" s="92">
        <v>3953</v>
      </c>
      <c r="N122" s="92"/>
      <c r="O122" s="92"/>
      <c r="P122" s="92">
        <v>-372</v>
      </c>
      <c r="Q122" s="92">
        <v>372</v>
      </c>
      <c r="R122" s="57">
        <v>12819</v>
      </c>
      <c r="S122" s="58">
        <v>53</v>
      </c>
      <c r="T122" s="58">
        <v>11845</v>
      </c>
      <c r="U122" s="58">
        <v>921</v>
      </c>
      <c r="V122" s="58">
        <v>0</v>
      </c>
      <c r="W122" s="58" t="s">
        <v>39</v>
      </c>
      <c r="X122" s="59">
        <v>44457</v>
      </c>
      <c r="Y122" s="60">
        <v>1118.03</v>
      </c>
      <c r="Z122" s="61">
        <v>1288303</v>
      </c>
      <c r="AA122" s="62">
        <v>1152</v>
      </c>
      <c r="AB122" s="19">
        <f t="shared" si="1"/>
        <v>1.0248849364224979</v>
      </c>
      <c r="AC122" s="19">
        <f t="shared" si="2"/>
        <v>0.92401903424604104</v>
      </c>
      <c r="AD122" s="19">
        <f t="shared" si="3"/>
        <v>0.10086590217645683</v>
      </c>
      <c r="AE122" s="20">
        <f t="shared" si="4"/>
        <v>100.36458814424867</v>
      </c>
      <c r="AF122" s="20">
        <f t="shared" si="5"/>
        <v>0.3211638973398861</v>
      </c>
      <c r="AG122" s="21">
        <f t="shared" si="6"/>
        <v>995.0298959173424</v>
      </c>
      <c r="AH122" s="21">
        <f t="shared" si="7"/>
        <v>990.91595688281393</v>
      </c>
      <c r="AI122" s="22">
        <f t="shared" si="8"/>
        <v>995.0298959173424</v>
      </c>
      <c r="AJ122" s="22">
        <f t="shared" si="9"/>
        <v>990.91595688281393</v>
      </c>
      <c r="AK122" s="23">
        <f t="shared" si="10"/>
        <v>100.18212821868413</v>
      </c>
      <c r="AL122" s="24">
        <f t="shared" si="11"/>
        <v>22.258885381829138</v>
      </c>
      <c r="AM122" s="11">
        <f t="shared" si="12"/>
        <v>8.4306947416687955E-2</v>
      </c>
      <c r="AN122" s="25">
        <f t="shared" si="13"/>
        <v>0.1395568790600131</v>
      </c>
      <c r="AO122" s="26">
        <f t="shared" si="14"/>
        <v>2.394904800328252</v>
      </c>
      <c r="AP122" s="27">
        <v>13.161832391230746</v>
      </c>
      <c r="AQ122" s="11">
        <f t="shared" si="15"/>
        <v>15.556737191558998</v>
      </c>
      <c r="AR122" s="21">
        <f t="shared" si="16"/>
        <v>4.113939034528368</v>
      </c>
      <c r="AS122" s="21"/>
      <c r="AT122" s="21"/>
    </row>
    <row r="123" spans="1:46" ht="16.8" x14ac:dyDescent="0.4">
      <c r="A123" s="56">
        <v>3303</v>
      </c>
      <c r="B123" s="56" t="s">
        <v>228</v>
      </c>
      <c r="C123" s="56" t="s">
        <v>271</v>
      </c>
      <c r="D123" s="56" t="s">
        <v>272</v>
      </c>
      <c r="E123" s="11">
        <f t="shared" si="0"/>
        <v>17.18416286675798</v>
      </c>
      <c r="F123" s="58"/>
      <c r="G123" s="57"/>
      <c r="H123" s="58"/>
      <c r="I123" s="57"/>
      <c r="J123" s="58"/>
      <c r="K123" s="92"/>
      <c r="L123" s="92">
        <v>1877</v>
      </c>
      <c r="M123" s="92">
        <v>1548</v>
      </c>
      <c r="N123" s="92"/>
      <c r="O123" s="92">
        <v>128</v>
      </c>
      <c r="P123" s="92">
        <v>0</v>
      </c>
      <c r="Q123" s="92">
        <v>128</v>
      </c>
      <c r="R123" s="57">
        <v>18122</v>
      </c>
      <c r="S123" s="58">
        <v>180</v>
      </c>
      <c r="T123" s="58">
        <v>16692</v>
      </c>
      <c r="U123" s="58">
        <v>1117</v>
      </c>
      <c r="V123" s="58">
        <v>133</v>
      </c>
      <c r="W123" s="58" t="s">
        <v>39</v>
      </c>
      <c r="X123" s="59">
        <v>44457</v>
      </c>
      <c r="Y123" s="60">
        <v>677.55</v>
      </c>
      <c r="Z123" s="61">
        <v>898551</v>
      </c>
      <c r="AA123" s="62">
        <v>1326</v>
      </c>
      <c r="AB123" s="19">
        <f t="shared" si="1"/>
        <v>0.98930956545665383</v>
      </c>
      <c r="AC123" s="19">
        <f t="shared" si="2"/>
        <v>0.92109038737446203</v>
      </c>
      <c r="AD123" s="19">
        <f t="shared" si="3"/>
        <v>6.8219178082191786E-2</v>
      </c>
      <c r="AE123" s="20">
        <f t="shared" si="4"/>
        <v>138.55640915206817</v>
      </c>
      <c r="AF123" s="20">
        <f t="shared" si="5"/>
        <v>0.11063900231762498</v>
      </c>
      <c r="AG123" s="21">
        <f t="shared" si="6"/>
        <v>2016.8026077540396</v>
      </c>
      <c r="AH123" s="21">
        <f t="shared" si="7"/>
        <v>1981.9687474611903</v>
      </c>
      <c r="AI123" s="22">
        <f t="shared" si="8"/>
        <v>2031.0477646789109</v>
      </c>
      <c r="AJ123" s="22">
        <f t="shared" si="9"/>
        <v>1996.2139043860616</v>
      </c>
      <c r="AK123" s="23">
        <f t="shared" si="10"/>
        <v>117.70998647186575</v>
      </c>
      <c r="AL123" s="24">
        <f t="shared" si="11"/>
        <v>31.592830708770475</v>
      </c>
      <c r="AM123" s="11">
        <f t="shared" si="12"/>
        <v>0.11808599352343729</v>
      </c>
      <c r="AN123" s="25">
        <f t="shared" si="13"/>
        <v>0.19634142930537446</v>
      </c>
      <c r="AO123" s="26">
        <f t="shared" si="14"/>
        <v>2.7913035814006495</v>
      </c>
      <c r="AP123" s="27">
        <v>14.39285928535733</v>
      </c>
      <c r="AQ123" s="11">
        <f t="shared" si="15"/>
        <v>17.18416286675798</v>
      </c>
      <c r="AR123" s="21">
        <f t="shared" si="16"/>
        <v>34.833860292849259</v>
      </c>
      <c r="AS123" s="21"/>
      <c r="AT123" s="21"/>
    </row>
    <row r="124" spans="1:46" ht="16.8" x14ac:dyDescent="0.4">
      <c r="A124" s="56">
        <v>3306</v>
      </c>
      <c r="B124" s="56" t="s">
        <v>228</v>
      </c>
      <c r="C124" s="56" t="s">
        <v>273</v>
      </c>
      <c r="D124" s="56" t="s">
        <v>274</v>
      </c>
      <c r="E124" s="11">
        <f t="shared" si="0"/>
        <v>18.069008643589523</v>
      </c>
      <c r="F124" s="58">
        <v>2956</v>
      </c>
      <c r="G124" s="57"/>
      <c r="H124" s="58"/>
      <c r="I124" s="57"/>
      <c r="J124" s="58"/>
      <c r="K124" s="92"/>
      <c r="L124" s="92">
        <v>2577</v>
      </c>
      <c r="M124" s="92">
        <v>2331</v>
      </c>
      <c r="N124" s="92"/>
      <c r="O124" s="92">
        <v>121</v>
      </c>
      <c r="P124" s="92">
        <v>0</v>
      </c>
      <c r="Q124" s="92">
        <v>121</v>
      </c>
      <c r="R124" s="57">
        <v>17376</v>
      </c>
      <c r="S124" s="58">
        <v>103</v>
      </c>
      <c r="T124" s="58">
        <v>16274</v>
      </c>
      <c r="U124" s="58">
        <v>999</v>
      </c>
      <c r="V124" s="58"/>
      <c r="W124" s="58" t="s">
        <v>39</v>
      </c>
      <c r="X124" s="59">
        <v>44457</v>
      </c>
      <c r="Y124" s="60">
        <v>1091.49</v>
      </c>
      <c r="Z124" s="61">
        <v>710275</v>
      </c>
      <c r="AA124" s="62">
        <v>651</v>
      </c>
      <c r="AB124" s="19">
        <f t="shared" si="1"/>
        <v>1.0005901629966347</v>
      </c>
      <c r="AC124" s="19">
        <f t="shared" si="2"/>
        <v>0.93657918968692444</v>
      </c>
      <c r="AD124" s="19">
        <f t="shared" si="3"/>
        <v>6.4010973309710242E-2</v>
      </c>
      <c r="AE124" s="20">
        <f t="shared" si="4"/>
        <v>157.68540354088205</v>
      </c>
      <c r="AF124" s="20">
        <f t="shared" si="5"/>
        <v>0.15527163904235727</v>
      </c>
      <c r="AG124" s="21">
        <f t="shared" si="6"/>
        <v>2446.3764035056847</v>
      </c>
      <c r="AH124" s="21">
        <f t="shared" si="7"/>
        <v>2431.8749780014782</v>
      </c>
      <c r="AI124" s="22">
        <f t="shared" si="8"/>
        <v>2463.412058709655</v>
      </c>
      <c r="AJ124" s="22">
        <f t="shared" si="9"/>
        <v>2448.9106332054484</v>
      </c>
      <c r="AK124" s="23">
        <f t="shared" si="10"/>
        <v>125.57284879339247</v>
      </c>
      <c r="AL124" s="24">
        <f t="shared" si="11"/>
        <v>34.992217943461718</v>
      </c>
      <c r="AM124" s="11">
        <f t="shared" si="12"/>
        <v>0.14182472420976883</v>
      </c>
      <c r="AN124" s="25">
        <f t="shared" si="13"/>
        <v>0.23558763198312641</v>
      </c>
      <c r="AO124" s="26">
        <f t="shared" si="14"/>
        <v>4.8500509070320437</v>
      </c>
      <c r="AP124" s="27">
        <v>13.21895773655748</v>
      </c>
      <c r="AQ124" s="11">
        <f t="shared" si="15"/>
        <v>18.069008643589523</v>
      </c>
      <c r="AR124" s="21">
        <f t="shared" si="16"/>
        <v>14.501425504206118</v>
      </c>
      <c r="AS124" s="21"/>
      <c r="AT124" s="21"/>
    </row>
    <row r="125" spans="1:46" ht="16.8" x14ac:dyDescent="0.4">
      <c r="A125" s="56">
        <v>3317</v>
      </c>
      <c r="B125" s="56" t="s">
        <v>228</v>
      </c>
      <c r="C125" s="56" t="s">
        <v>275</v>
      </c>
      <c r="D125" s="56" t="s">
        <v>276</v>
      </c>
      <c r="E125" s="11">
        <f t="shared" si="0"/>
        <v>18.043666702806888</v>
      </c>
      <c r="F125" s="58">
        <v>5673</v>
      </c>
      <c r="G125" s="57"/>
      <c r="H125" s="58"/>
      <c r="I125" s="57"/>
      <c r="J125" s="58"/>
      <c r="K125" s="92"/>
      <c r="L125" s="92">
        <v>671</v>
      </c>
      <c r="M125" s="92">
        <v>569</v>
      </c>
      <c r="N125" s="92">
        <v>96</v>
      </c>
      <c r="O125" s="92">
        <v>77</v>
      </c>
      <c r="P125" s="92">
        <v>0</v>
      </c>
      <c r="Q125" s="92">
        <v>77</v>
      </c>
      <c r="R125" s="57">
        <v>8108</v>
      </c>
      <c r="S125" s="58">
        <v>-9</v>
      </c>
      <c r="T125" s="58">
        <v>7339</v>
      </c>
      <c r="U125" s="58">
        <v>758</v>
      </c>
      <c r="V125" s="58">
        <v>20</v>
      </c>
      <c r="W125" s="58" t="s">
        <v>39</v>
      </c>
      <c r="X125" s="59">
        <v>44457</v>
      </c>
      <c r="Y125" s="60">
        <v>887.13</v>
      </c>
      <c r="Z125" s="61">
        <v>618780</v>
      </c>
      <c r="AA125" s="62">
        <v>698</v>
      </c>
      <c r="AB125" s="19">
        <f t="shared" si="1"/>
        <v>1.0071712847843062</v>
      </c>
      <c r="AC125" s="19">
        <f t="shared" si="2"/>
        <v>0.9051554020720276</v>
      </c>
      <c r="AD125" s="19">
        <f t="shared" si="3"/>
        <v>0.10201588271227856</v>
      </c>
      <c r="AE125" s="20">
        <f t="shared" si="4"/>
        <v>150.45735156275251</v>
      </c>
      <c r="AF125" s="20">
        <f t="shared" si="5"/>
        <v>9.225456339417859E-2</v>
      </c>
      <c r="AG125" s="21">
        <f t="shared" si="6"/>
        <v>1310.3203077022529</v>
      </c>
      <c r="AH125" s="21">
        <f t="shared" si="7"/>
        <v>1308.5426161155822</v>
      </c>
      <c r="AI125" s="22">
        <f t="shared" si="8"/>
        <v>1322.7641488089466</v>
      </c>
      <c r="AJ125" s="22">
        <f t="shared" si="9"/>
        <v>1320.9864572222762</v>
      </c>
      <c r="AK125" s="23">
        <f t="shared" si="10"/>
        <v>116.16494835401102</v>
      </c>
      <c r="AL125" s="24">
        <f t="shared" si="11"/>
        <v>25.700062813369506</v>
      </c>
      <c r="AM125" s="11">
        <f t="shared" si="12"/>
        <v>0.1482259118071399</v>
      </c>
      <c r="AN125" s="25">
        <f t="shared" si="13"/>
        <v>0.24655202660707129</v>
      </c>
      <c r="AO125" s="26">
        <f t="shared" si="14"/>
        <v>0.75198855319915836</v>
      </c>
      <c r="AP125" s="27">
        <v>17.29167814960773</v>
      </c>
      <c r="AQ125" s="11">
        <f t="shared" si="15"/>
        <v>18.043666702806888</v>
      </c>
      <c r="AR125" s="21">
        <f t="shared" si="16"/>
        <v>1.7776915866705454</v>
      </c>
      <c r="AS125" s="21"/>
      <c r="AT125" s="21"/>
    </row>
    <row r="126" spans="1:46" ht="16.8" x14ac:dyDescent="0.4">
      <c r="A126" s="56">
        <v>3373</v>
      </c>
      <c r="B126" s="56" t="s">
        <v>228</v>
      </c>
      <c r="C126" s="56" t="s">
        <v>277</v>
      </c>
      <c r="D126" s="56" t="s">
        <v>278</v>
      </c>
      <c r="E126" s="11">
        <f t="shared" si="0"/>
        <v>16.354583190286352</v>
      </c>
      <c r="F126" s="58">
        <v>12590</v>
      </c>
      <c r="G126" s="57"/>
      <c r="H126" s="58"/>
      <c r="I126" s="57"/>
      <c r="J126" s="58"/>
      <c r="K126" s="92"/>
      <c r="L126" s="92">
        <v>5155</v>
      </c>
      <c r="M126" s="92">
        <v>5130</v>
      </c>
      <c r="N126" s="92"/>
      <c r="O126" s="92">
        <v>38</v>
      </c>
      <c r="P126" s="92">
        <v>0</v>
      </c>
      <c r="Q126" s="92">
        <v>38</v>
      </c>
      <c r="R126" s="57">
        <v>9243</v>
      </c>
      <c r="S126" s="58">
        <v>41</v>
      </c>
      <c r="T126" s="58">
        <v>8918</v>
      </c>
      <c r="U126" s="58">
        <v>284</v>
      </c>
      <c r="V126" s="58">
        <v>0</v>
      </c>
      <c r="W126" s="58" t="s">
        <v>39</v>
      </c>
      <c r="X126" s="59">
        <v>44457</v>
      </c>
      <c r="Y126" s="60">
        <v>57.36</v>
      </c>
      <c r="Z126" s="61">
        <v>183631</v>
      </c>
      <c r="AA126" s="62">
        <v>3201</v>
      </c>
      <c r="AB126" s="19">
        <f t="shared" si="1"/>
        <v>0.9995327932040885</v>
      </c>
      <c r="AC126" s="19">
        <f t="shared" si="2"/>
        <v>0.96483825597749651</v>
      </c>
      <c r="AD126" s="19">
        <f t="shared" si="3"/>
        <v>3.4694537226591965E-2</v>
      </c>
      <c r="AE126" s="20">
        <f t="shared" si="4"/>
        <v>175.35165631075364</v>
      </c>
      <c r="AF126" s="20">
        <f t="shared" si="5"/>
        <v>0.56183057448880236</v>
      </c>
      <c r="AG126" s="21">
        <f t="shared" si="6"/>
        <v>5033.4638486965714</v>
      </c>
      <c r="AH126" s="21">
        <f t="shared" si="7"/>
        <v>5011.1364638868163</v>
      </c>
      <c r="AI126" s="22">
        <f t="shared" si="8"/>
        <v>5054.1575224226845</v>
      </c>
      <c r="AJ126" s="22">
        <f t="shared" si="9"/>
        <v>5031.8301376129302</v>
      </c>
      <c r="AK126" s="23">
        <f t="shared" si="10"/>
        <v>132.42041244111635</v>
      </c>
      <c r="AL126" s="24">
        <f t="shared" si="11"/>
        <v>50.158898201679683</v>
      </c>
      <c r="AM126" s="11">
        <f t="shared" si="12"/>
        <v>0.29661824238880508</v>
      </c>
      <c r="AN126" s="25">
        <f t="shared" si="13"/>
        <v>0.48859828800492189</v>
      </c>
      <c r="AO126" s="26">
        <f t="shared" si="14"/>
        <v>1.964617054883627</v>
      </c>
      <c r="AP126" s="27">
        <v>14.389966135402725</v>
      </c>
      <c r="AQ126" s="11">
        <f t="shared" si="15"/>
        <v>16.354583190286352</v>
      </c>
      <c r="AR126" s="21">
        <f t="shared" si="16"/>
        <v>22.327384809754342</v>
      </c>
      <c r="AS126" s="21"/>
      <c r="AT126" s="21"/>
    </row>
    <row r="127" spans="1:46" ht="16.8" x14ac:dyDescent="0.4">
      <c r="A127" s="56">
        <v>3322</v>
      </c>
      <c r="B127" s="56" t="s">
        <v>228</v>
      </c>
      <c r="C127" s="56" t="s">
        <v>279</v>
      </c>
      <c r="D127" s="56" t="s">
        <v>280</v>
      </c>
      <c r="E127" s="11">
        <f t="shared" si="0"/>
        <v>13.843757527001983</v>
      </c>
      <c r="F127" s="58"/>
      <c r="G127" s="57"/>
      <c r="H127" s="58"/>
      <c r="I127" s="57"/>
      <c r="J127" s="58"/>
      <c r="K127" s="92"/>
      <c r="L127" s="92">
        <v>1133</v>
      </c>
      <c r="M127" s="92">
        <v>864</v>
      </c>
      <c r="N127" s="92">
        <v>254</v>
      </c>
      <c r="O127" s="92"/>
      <c r="P127" s="92">
        <v>0</v>
      </c>
      <c r="Q127" s="92"/>
      <c r="R127" s="57">
        <v>28396</v>
      </c>
      <c r="S127" s="58">
        <v>64</v>
      </c>
      <c r="T127" s="58">
        <v>27138</v>
      </c>
      <c r="U127" s="58">
        <v>1145</v>
      </c>
      <c r="V127" s="58">
        <v>49</v>
      </c>
      <c r="W127" s="58" t="s">
        <v>39</v>
      </c>
      <c r="X127" s="59">
        <v>44457</v>
      </c>
      <c r="Y127" s="60">
        <v>950.21</v>
      </c>
      <c r="Z127" s="61">
        <v>999817</v>
      </c>
      <c r="AA127" s="62">
        <v>1052</v>
      </c>
      <c r="AB127" s="19">
        <f t="shared" si="1"/>
        <v>0.99602056627694036</v>
      </c>
      <c r="AC127" s="19">
        <f t="shared" si="2"/>
        <v>0.9556979856317791</v>
      </c>
      <c r="AD127" s="19">
        <f t="shared" si="3"/>
        <v>4.0322580645161289E-2</v>
      </c>
      <c r="AE127" s="20">
        <f t="shared" si="4"/>
        <v>139.92560638596865</v>
      </c>
      <c r="AF127" s="20">
        <f t="shared" si="5"/>
        <v>3.9899985913508948E-2</v>
      </c>
      <c r="AG127" s="21">
        <f t="shared" si="6"/>
        <v>2840.1197419127702</v>
      </c>
      <c r="AH127" s="21">
        <f t="shared" si="7"/>
        <v>2828.8176736342753</v>
      </c>
      <c r="AI127" s="22">
        <f t="shared" si="8"/>
        <v>2840.1197419127702</v>
      </c>
      <c r="AJ127" s="22">
        <f t="shared" si="9"/>
        <v>2828.8176736342753</v>
      </c>
      <c r="AK127" s="23">
        <f t="shared" si="10"/>
        <v>107.01446506673402</v>
      </c>
      <c r="AL127" s="24">
        <f t="shared" si="11"/>
        <v>37.60862715943162</v>
      </c>
      <c r="AM127" s="11">
        <f t="shared" si="12"/>
        <v>0.11232716612152377</v>
      </c>
      <c r="AN127" s="25">
        <f t="shared" si="13"/>
        <v>0.18705027229247997</v>
      </c>
      <c r="AO127" s="26">
        <f t="shared" si="14"/>
        <v>3.0677929508254156</v>
      </c>
      <c r="AP127" s="27">
        <v>10.775964576176568</v>
      </c>
      <c r="AQ127" s="11">
        <f t="shared" si="15"/>
        <v>13.843757527001983</v>
      </c>
      <c r="AR127" s="21">
        <f t="shared" si="16"/>
        <v>11.302068278494964</v>
      </c>
      <c r="AS127" s="21"/>
      <c r="AT127" s="21"/>
    </row>
    <row r="128" spans="1:46" ht="16.8" x14ac:dyDescent="0.4">
      <c r="A128" s="56">
        <v>3374</v>
      </c>
      <c r="B128" s="56" t="s">
        <v>228</v>
      </c>
      <c r="C128" s="56" t="s">
        <v>281</v>
      </c>
      <c r="D128" s="93" t="s">
        <v>282</v>
      </c>
      <c r="E128" s="11">
        <f t="shared" si="0"/>
        <v>30.119031207033483</v>
      </c>
      <c r="F128" s="58"/>
      <c r="G128" s="57"/>
      <c r="H128" s="58"/>
      <c r="I128" s="57"/>
      <c r="J128" s="58"/>
      <c r="K128" s="92"/>
      <c r="L128" s="92">
        <v>43</v>
      </c>
      <c r="M128" s="92"/>
      <c r="N128" s="92"/>
      <c r="O128" s="92">
        <v>463</v>
      </c>
      <c r="P128" s="92">
        <v>0</v>
      </c>
      <c r="Q128" s="92">
        <v>443</v>
      </c>
      <c r="R128" s="57">
        <v>87801</v>
      </c>
      <c r="S128" s="58">
        <v>61</v>
      </c>
      <c r="T128" s="58">
        <v>81266</v>
      </c>
      <c r="U128" s="58">
        <v>6474</v>
      </c>
      <c r="V128" s="58"/>
      <c r="W128" s="58" t="s">
        <v>39</v>
      </c>
      <c r="X128" s="59">
        <v>44457</v>
      </c>
      <c r="Y128" s="60">
        <v>373.78</v>
      </c>
      <c r="Z128" s="61">
        <v>1698777</v>
      </c>
      <c r="AA128" s="62">
        <v>4545</v>
      </c>
      <c r="AB128" s="19">
        <f t="shared" si="1"/>
        <v>1.0039374950140441</v>
      </c>
      <c r="AC128" s="19">
        <f t="shared" si="2"/>
        <v>0.92557032380041226</v>
      </c>
      <c r="AD128" s="19">
        <f t="shared" si="3"/>
        <v>7.8367171213631834E-2</v>
      </c>
      <c r="AE128" s="20">
        <f t="shared" si="4"/>
        <v>407.17527962763802</v>
      </c>
      <c r="AF128" s="20">
        <f t="shared" si="5"/>
        <v>5.7630323117048785E-3</v>
      </c>
      <c r="AG128" s="21">
        <f t="shared" si="6"/>
        <v>5168.4829733390552</v>
      </c>
      <c r="AH128" s="21">
        <f t="shared" si="7"/>
        <v>5164.8921547678128</v>
      </c>
      <c r="AI128" s="22">
        <f t="shared" si="8"/>
        <v>5195.7378749535692</v>
      </c>
      <c r="AJ128" s="22">
        <f t="shared" si="9"/>
        <v>5190.9697388179848</v>
      </c>
      <c r="AK128" s="23">
        <f t="shared" si="10"/>
        <v>201.78584678506022</v>
      </c>
      <c r="AL128" s="24">
        <f t="shared" si="11"/>
        <v>50.9459013995139</v>
      </c>
      <c r="AM128" s="11">
        <f t="shared" si="12"/>
        <v>0.14689198393761335</v>
      </c>
      <c r="AN128" s="25">
        <f t="shared" si="13"/>
        <v>0.24478935037891081</v>
      </c>
      <c r="AO128" s="26">
        <f t="shared" si="14"/>
        <v>2.1312839200081832</v>
      </c>
      <c r="AP128" s="27">
        <v>27.9877472870253</v>
      </c>
      <c r="AQ128" s="11">
        <f t="shared" si="15"/>
        <v>30.119031207033483</v>
      </c>
      <c r="AR128" s="21">
        <f t="shared" si="16"/>
        <v>3.5908185712427239</v>
      </c>
      <c r="AS128" s="21"/>
      <c r="AT128" s="21"/>
    </row>
    <row r="129" spans="1:46" ht="16.8" x14ac:dyDescent="0.4">
      <c r="A129" s="56">
        <v>3314</v>
      </c>
      <c r="B129" s="56" t="s">
        <v>228</v>
      </c>
      <c r="C129" s="56" t="s">
        <v>283</v>
      </c>
      <c r="D129" s="56" t="s">
        <v>284</v>
      </c>
      <c r="E129" s="11">
        <f t="shared" si="0"/>
        <v>19.692176307305857</v>
      </c>
      <c r="F129" s="58"/>
      <c r="G129" s="57"/>
      <c r="H129" s="58"/>
      <c r="I129" s="57"/>
      <c r="J129" s="58"/>
      <c r="K129" s="92"/>
      <c r="L129" s="92">
        <v>953</v>
      </c>
      <c r="M129" s="92">
        <v>835</v>
      </c>
      <c r="N129" s="92"/>
      <c r="O129" s="92">
        <v>104</v>
      </c>
      <c r="P129" s="92">
        <v>0</v>
      </c>
      <c r="Q129" s="92">
        <v>104</v>
      </c>
      <c r="R129" s="57">
        <v>16519</v>
      </c>
      <c r="S129" s="58">
        <v>72</v>
      </c>
      <c r="T129" s="58">
        <v>15049</v>
      </c>
      <c r="U129" s="58">
        <v>1366</v>
      </c>
      <c r="V129" s="58">
        <v>32</v>
      </c>
      <c r="W129" s="58" t="s">
        <v>39</v>
      </c>
      <c r="X129" s="59">
        <v>44457</v>
      </c>
      <c r="Y129" s="60">
        <v>941.54</v>
      </c>
      <c r="Z129" s="61">
        <v>878766</v>
      </c>
      <c r="AA129" s="62">
        <v>933</v>
      </c>
      <c r="AB129" s="19">
        <f t="shared" si="1"/>
        <v>0.99944325347374718</v>
      </c>
      <c r="AC129" s="19">
        <f t="shared" si="2"/>
        <v>0.91101156244324721</v>
      </c>
      <c r="AD129" s="19">
        <f t="shared" si="3"/>
        <v>8.8431691030499915E-2</v>
      </c>
      <c r="AE129" s="20">
        <f t="shared" si="4"/>
        <v>167.28002676480426</v>
      </c>
      <c r="AF129" s="20">
        <f t="shared" si="5"/>
        <v>6.3986924147950847E-2</v>
      </c>
      <c r="AG129" s="21">
        <f t="shared" si="6"/>
        <v>1879.7950762774165</v>
      </c>
      <c r="AH129" s="21">
        <f t="shared" si="7"/>
        <v>1867.9602988736478</v>
      </c>
      <c r="AI129" s="22">
        <f t="shared" si="8"/>
        <v>1891.6298536811846</v>
      </c>
      <c r="AJ129" s="22">
        <f t="shared" si="9"/>
        <v>1879.7950762774165</v>
      </c>
      <c r="AK129" s="23">
        <f t="shared" si="10"/>
        <v>129.33678006074075</v>
      </c>
      <c r="AL129" s="24">
        <f t="shared" si="11"/>
        <v>30.657748419261129</v>
      </c>
      <c r="AM129" s="11">
        <f t="shared" si="12"/>
        <v>0.13107122451461961</v>
      </c>
      <c r="AN129" s="25">
        <f t="shared" si="13"/>
        <v>0.21815010495036008</v>
      </c>
      <c r="AO129" s="26">
        <f t="shared" si="14"/>
        <v>3.2936561306469123</v>
      </c>
      <c r="AP129" s="27">
        <v>16.398520176658945</v>
      </c>
      <c r="AQ129" s="11">
        <f t="shared" si="15"/>
        <v>19.692176307305857</v>
      </c>
      <c r="AR129" s="21">
        <f t="shared" si="16"/>
        <v>11.834777403768467</v>
      </c>
      <c r="AS129" s="21"/>
      <c r="AT129" s="21"/>
    </row>
    <row r="130" spans="1:46" ht="16.8" x14ac:dyDescent="0.4">
      <c r="A130" s="56">
        <v>3311</v>
      </c>
      <c r="B130" s="56" t="s">
        <v>228</v>
      </c>
      <c r="C130" s="56" t="s">
        <v>285</v>
      </c>
      <c r="D130" s="56" t="s">
        <v>286</v>
      </c>
      <c r="E130" s="11">
        <f t="shared" si="0"/>
        <v>20.622422283191966</v>
      </c>
      <c r="F130" s="58">
        <v>24082</v>
      </c>
      <c r="G130" s="57"/>
      <c r="H130" s="58"/>
      <c r="I130" s="57"/>
      <c r="J130" s="58"/>
      <c r="K130" s="92"/>
      <c r="L130" s="92">
        <v>1011</v>
      </c>
      <c r="M130" s="92">
        <v>778</v>
      </c>
      <c r="N130" s="92">
        <v>27</v>
      </c>
      <c r="O130" s="92">
        <v>0</v>
      </c>
      <c r="P130" s="92">
        <v>0</v>
      </c>
      <c r="Q130" s="92">
        <v>0</v>
      </c>
      <c r="R130" s="57">
        <v>14624</v>
      </c>
      <c r="S130" s="58">
        <v>246</v>
      </c>
      <c r="T130" s="58">
        <v>12869</v>
      </c>
      <c r="U130" s="58">
        <v>1509</v>
      </c>
      <c r="V130" s="58"/>
      <c r="W130" s="58" t="s">
        <v>39</v>
      </c>
      <c r="X130" s="59">
        <v>44457</v>
      </c>
      <c r="Y130" s="60">
        <v>489.12</v>
      </c>
      <c r="Z130" s="61">
        <v>863528</v>
      </c>
      <c r="AA130" s="62">
        <v>1765</v>
      </c>
      <c r="AB130" s="19">
        <f t="shared" si="1"/>
        <v>0.98317833698030632</v>
      </c>
      <c r="AC130" s="19">
        <f t="shared" si="2"/>
        <v>0.87999179431072205</v>
      </c>
      <c r="AD130" s="19">
        <f t="shared" si="3"/>
        <v>0.10318654266958424</v>
      </c>
      <c r="AE130" s="20">
        <f t="shared" si="4"/>
        <v>177.87495020427826</v>
      </c>
      <c r="AF130" s="20">
        <f t="shared" si="5"/>
        <v>6.9132932166301966E-2</v>
      </c>
      <c r="AG130" s="21">
        <f t="shared" si="6"/>
        <v>1693.5177550698993</v>
      </c>
      <c r="AH130" s="21">
        <f t="shared" si="7"/>
        <v>1665.0299700762453</v>
      </c>
      <c r="AI130" s="22">
        <f t="shared" si="8"/>
        <v>1693.5177550698993</v>
      </c>
      <c r="AJ130" s="22">
        <f t="shared" si="9"/>
        <v>1665.0299700762453</v>
      </c>
      <c r="AK130" s="23">
        <f t="shared" si="10"/>
        <v>132.19237576169763</v>
      </c>
      <c r="AL130" s="24">
        <f t="shared" si="11"/>
        <v>28.853335769683937</v>
      </c>
      <c r="AM130" s="11">
        <f t="shared" si="12"/>
        <v>0.13636068964813094</v>
      </c>
      <c r="AN130" s="25">
        <f t="shared" si="13"/>
        <v>0.22692857605387926</v>
      </c>
      <c r="AO130" s="26">
        <f t="shared" si="14"/>
        <v>6.3975090919818047</v>
      </c>
      <c r="AP130" s="27">
        <v>14.224913191210161</v>
      </c>
      <c r="AQ130" s="11">
        <f t="shared" si="15"/>
        <v>20.622422283191966</v>
      </c>
      <c r="AR130" s="21">
        <f t="shared" si="16"/>
        <v>28.487784993653939</v>
      </c>
      <c r="AS130" s="21"/>
      <c r="AT130" s="21"/>
    </row>
    <row r="131" spans="1:46" ht="16.8" x14ac:dyDescent="0.4">
      <c r="A131" s="56">
        <v>3372</v>
      </c>
      <c r="B131" s="56" t="s">
        <v>228</v>
      </c>
      <c r="C131" s="56" t="s">
        <v>287</v>
      </c>
      <c r="D131" s="93" t="s">
        <v>288</v>
      </c>
      <c r="E131" s="11">
        <f t="shared" si="0"/>
        <v>19.023664339105792</v>
      </c>
      <c r="F131" s="58"/>
      <c r="G131" s="57"/>
      <c r="H131" s="58"/>
      <c r="I131" s="57"/>
      <c r="J131" s="58"/>
      <c r="K131" s="92"/>
      <c r="L131" s="92">
        <v>2032</v>
      </c>
      <c r="M131" s="92">
        <v>1879</v>
      </c>
      <c r="N131" s="92">
        <v>151</v>
      </c>
      <c r="O131" s="92">
        <v>19</v>
      </c>
      <c r="P131" s="92">
        <v>0</v>
      </c>
      <c r="Q131" s="92">
        <v>19</v>
      </c>
      <c r="R131" s="57">
        <v>26801</v>
      </c>
      <c r="S131" s="58">
        <v>408</v>
      </c>
      <c r="T131" s="58">
        <v>25167</v>
      </c>
      <c r="U131" s="58">
        <v>1074</v>
      </c>
      <c r="V131" s="58">
        <v>152</v>
      </c>
      <c r="W131" s="58" t="s">
        <v>39</v>
      </c>
      <c r="X131" s="59">
        <v>44457</v>
      </c>
      <c r="Y131" s="60">
        <v>46.01</v>
      </c>
      <c r="Z131" s="61">
        <v>512056</v>
      </c>
      <c r="AA131" s="62">
        <v>11129</v>
      </c>
      <c r="AB131" s="19">
        <f t="shared" si="1"/>
        <v>0.97978529494361188</v>
      </c>
      <c r="AC131" s="19">
        <f t="shared" si="2"/>
        <v>0.93903212566695271</v>
      </c>
      <c r="AD131" s="19">
        <f t="shared" si="3"/>
        <v>4.0753169276659208E-2</v>
      </c>
      <c r="AE131" s="20">
        <f t="shared" si="4"/>
        <v>242.94217819925944</v>
      </c>
      <c r="AF131" s="20">
        <f t="shared" si="5"/>
        <v>7.6526995261370842E-2</v>
      </c>
      <c r="AG131" s="21">
        <f t="shared" si="6"/>
        <v>5233.9978439858141</v>
      </c>
      <c r="AH131" s="21">
        <f t="shared" si="7"/>
        <v>5124.634805568141</v>
      </c>
      <c r="AI131" s="22">
        <f t="shared" si="8"/>
        <v>5237.7083756464135</v>
      </c>
      <c r="AJ131" s="22">
        <f t="shared" si="9"/>
        <v>5128.3453372287413</v>
      </c>
      <c r="AK131" s="23">
        <f t="shared" si="10"/>
        <v>146.1003819483351</v>
      </c>
      <c r="AL131" s="24">
        <f t="shared" si="11"/>
        <v>50.637660576041334</v>
      </c>
      <c r="AM131" s="11">
        <f t="shared" si="12"/>
        <v>0.20698160242950284</v>
      </c>
      <c r="AN131" s="25">
        <f t="shared" si="13"/>
        <v>0.34439967676481476</v>
      </c>
      <c r="AO131" s="26">
        <f t="shared" si="14"/>
        <v>1.8093294643198519</v>
      </c>
      <c r="AP131" s="27">
        <v>17.214334874785941</v>
      </c>
      <c r="AQ131" s="11">
        <f t="shared" si="15"/>
        <v>19.023664339105792</v>
      </c>
      <c r="AR131" s="21">
        <f t="shared" si="16"/>
        <v>109.36303841767307</v>
      </c>
      <c r="AS131" s="21"/>
      <c r="AT131" s="21"/>
    </row>
    <row r="132" spans="1:46" ht="16.8" x14ac:dyDescent="0.4">
      <c r="A132" s="56">
        <v>3328</v>
      </c>
      <c r="B132" s="56" t="s">
        <v>228</v>
      </c>
      <c r="C132" s="56" t="s">
        <v>289</v>
      </c>
      <c r="D132" s="56" t="s">
        <v>290</v>
      </c>
      <c r="E132" s="11">
        <f t="shared" si="0"/>
        <v>12.381641721844165</v>
      </c>
      <c r="F132" s="58">
        <v>1982</v>
      </c>
      <c r="G132" s="57"/>
      <c r="H132" s="58"/>
      <c r="I132" s="57"/>
      <c r="J132" s="58"/>
      <c r="K132" s="92"/>
      <c r="L132" s="92">
        <v>4439</v>
      </c>
      <c r="M132" s="92">
        <v>4217</v>
      </c>
      <c r="N132" s="92">
        <v>193</v>
      </c>
      <c r="O132" s="92">
        <v>68</v>
      </c>
      <c r="P132" s="92">
        <v>27</v>
      </c>
      <c r="Q132" s="92">
        <v>38</v>
      </c>
      <c r="R132" s="57">
        <v>16815</v>
      </c>
      <c r="S132" s="58">
        <v>290</v>
      </c>
      <c r="T132" s="58">
        <v>15475</v>
      </c>
      <c r="U132" s="58">
        <v>1019</v>
      </c>
      <c r="V132" s="58">
        <v>31</v>
      </c>
      <c r="W132" s="58" t="s">
        <v>39</v>
      </c>
      <c r="X132" s="59">
        <v>44457</v>
      </c>
      <c r="Y132" s="60">
        <v>876.1</v>
      </c>
      <c r="Z132" s="61">
        <v>1424474</v>
      </c>
      <c r="AA132" s="62">
        <v>1626</v>
      </c>
      <c r="AB132" s="19">
        <f t="shared" si="1"/>
        <v>0.98291660420797811</v>
      </c>
      <c r="AC132" s="19">
        <f t="shared" si="2"/>
        <v>0.92030924769550992</v>
      </c>
      <c r="AD132" s="19">
        <f t="shared" si="3"/>
        <v>6.2607356512468168E-2</v>
      </c>
      <c r="AE132" s="20">
        <f t="shared" si="4"/>
        <v>87.751689395524252</v>
      </c>
      <c r="AF132" s="20">
        <f t="shared" si="5"/>
        <v>0.26803449301219151</v>
      </c>
      <c r="AG132" s="21">
        <f t="shared" si="6"/>
        <v>1180.4357257485922</v>
      </c>
      <c r="AH132" s="21">
        <f t="shared" si="7"/>
        <v>1157.9010919118214</v>
      </c>
      <c r="AI132" s="22">
        <f t="shared" si="8"/>
        <v>1185.2094176517087</v>
      </c>
      <c r="AJ132" s="22">
        <f t="shared" si="9"/>
        <v>1162.4641797603888</v>
      </c>
      <c r="AK132" s="23">
        <f t="shared" si="10"/>
        <v>86.141063699524466</v>
      </c>
      <c r="AL132" s="24">
        <f t="shared" si="11"/>
        <v>24.108755461039344</v>
      </c>
      <c r="AM132" s="11">
        <f t="shared" si="12"/>
        <v>7.4886227968082364E-2</v>
      </c>
      <c r="AN132" s="25">
        <f t="shared" si="13"/>
        <v>0.12409962926430169</v>
      </c>
      <c r="AO132" s="26">
        <f t="shared" si="14"/>
        <v>2.4879373628973891</v>
      </c>
      <c r="AP132" s="27">
        <v>9.8937043589467759</v>
      </c>
      <c r="AQ132" s="11">
        <f t="shared" si="15"/>
        <v>12.381641721844165</v>
      </c>
      <c r="AR132" s="21">
        <f t="shared" si="16"/>
        <v>22.534633836770624</v>
      </c>
      <c r="AS132" s="21"/>
      <c r="AT132" s="21"/>
    </row>
    <row r="133" spans="1:46" ht="16.8" x14ac:dyDescent="0.4">
      <c r="A133" s="56">
        <v>3376</v>
      </c>
      <c r="B133" s="56" t="s">
        <v>228</v>
      </c>
      <c r="C133" s="56" t="s">
        <v>291</v>
      </c>
      <c r="D133" s="93" t="s">
        <v>292</v>
      </c>
      <c r="E133" s="11">
        <f t="shared" si="0"/>
        <v>17.485857363325469</v>
      </c>
      <c r="F133" s="58"/>
      <c r="G133" s="57"/>
      <c r="H133" s="58"/>
      <c r="I133" s="57"/>
      <c r="J133" s="58"/>
      <c r="K133" s="92"/>
      <c r="L133" s="92">
        <v>1872</v>
      </c>
      <c r="M133" s="92">
        <v>1401</v>
      </c>
      <c r="N133" s="92">
        <v>286</v>
      </c>
      <c r="O133" s="92">
        <v>49</v>
      </c>
      <c r="P133" s="92">
        <v>1</v>
      </c>
      <c r="Q133" s="92">
        <v>48</v>
      </c>
      <c r="R133" s="57">
        <v>4792</v>
      </c>
      <c r="S133" s="58">
        <v>9</v>
      </c>
      <c r="T133" s="58">
        <v>4481</v>
      </c>
      <c r="U133" s="58">
        <v>302</v>
      </c>
      <c r="V133" s="58"/>
      <c r="W133" s="58" t="s">
        <v>39</v>
      </c>
      <c r="X133" s="59">
        <v>44457</v>
      </c>
      <c r="Y133" s="60">
        <v>39.68</v>
      </c>
      <c r="Z133" s="61">
        <v>245995</v>
      </c>
      <c r="AA133" s="62">
        <v>6199</v>
      </c>
      <c r="AB133" s="19">
        <f t="shared" si="1"/>
        <v>1.0073992786986781</v>
      </c>
      <c r="AC133" s="19">
        <f t="shared" si="2"/>
        <v>0.93510016694490816</v>
      </c>
      <c r="AD133" s="19">
        <f t="shared" si="3"/>
        <v>7.2299111753769879E-2</v>
      </c>
      <c r="AE133" s="20">
        <f t="shared" si="4"/>
        <v>258.54184028130652</v>
      </c>
      <c r="AF133" s="20">
        <f t="shared" si="5"/>
        <v>0.40087646076794659</v>
      </c>
      <c r="AG133" s="21">
        <f t="shared" si="6"/>
        <v>1948.0070733144985</v>
      </c>
      <c r="AH133" s="21">
        <f t="shared" si="7"/>
        <v>1944.3484623671213</v>
      </c>
      <c r="AI133" s="22">
        <f t="shared" si="8"/>
        <v>1967.9261773613284</v>
      </c>
      <c r="AJ133" s="22">
        <f t="shared" si="9"/>
        <v>1964.2675664139515</v>
      </c>
      <c r="AK133" s="23">
        <f t="shared" si="10"/>
        <v>119.28089311378241</v>
      </c>
      <c r="AL133" s="24">
        <f t="shared" si="11"/>
        <v>31.339013756131124</v>
      </c>
      <c r="AM133" s="11">
        <f t="shared" si="12"/>
        <v>0.31016939402908555</v>
      </c>
      <c r="AN133" s="25">
        <f t="shared" si="13"/>
        <v>0.51259254102394325</v>
      </c>
      <c r="AO133" s="26">
        <f t="shared" si="14"/>
        <v>-9.3237301450373415</v>
      </c>
      <c r="AP133" s="27">
        <v>26.80958750836281</v>
      </c>
      <c r="AQ133" s="11">
        <f t="shared" si="15"/>
        <v>17.485857363325469</v>
      </c>
      <c r="AR133" s="21">
        <f t="shared" si="16"/>
        <v>3.658610947376979</v>
      </c>
      <c r="AS133" s="21"/>
      <c r="AT133" s="21"/>
    </row>
    <row r="134" spans="1:46" ht="16.8" x14ac:dyDescent="0.4">
      <c r="A134" s="56">
        <v>3323</v>
      </c>
      <c r="B134" s="56" t="s">
        <v>228</v>
      </c>
      <c r="C134" s="56" t="s">
        <v>293</v>
      </c>
      <c r="D134" s="56" t="s">
        <v>294</v>
      </c>
      <c r="E134" s="11">
        <f t="shared" si="0"/>
        <v>17.225619523724113</v>
      </c>
      <c r="F134" s="58"/>
      <c r="G134" s="57"/>
      <c r="H134" s="58"/>
      <c r="I134" s="57"/>
      <c r="J134" s="58"/>
      <c r="K134" s="92"/>
      <c r="L134" s="92">
        <v>5122</v>
      </c>
      <c r="M134" s="92">
        <v>4674</v>
      </c>
      <c r="N134" s="92"/>
      <c r="O134" s="92">
        <v>422</v>
      </c>
      <c r="P134" s="92">
        <v>0</v>
      </c>
      <c r="Q134" s="92">
        <v>422</v>
      </c>
      <c r="R134" s="57">
        <v>11715</v>
      </c>
      <c r="S134" s="58">
        <v>71</v>
      </c>
      <c r="T134" s="58">
        <v>11084</v>
      </c>
      <c r="U134" s="58">
        <v>560</v>
      </c>
      <c r="V134" s="58"/>
      <c r="W134" s="58" t="s">
        <v>39</v>
      </c>
      <c r="X134" s="59">
        <v>44457</v>
      </c>
      <c r="Y134" s="60">
        <v>837.71</v>
      </c>
      <c r="Z134" s="61">
        <v>745244</v>
      </c>
      <c r="AA134" s="62">
        <v>890</v>
      </c>
      <c r="AB134" s="19">
        <f t="shared" si="1"/>
        <v>1.0270470458706409</v>
      </c>
      <c r="AC134" s="19">
        <f t="shared" si="2"/>
        <v>0.94613743064447287</v>
      </c>
      <c r="AD134" s="19">
        <f t="shared" si="3"/>
        <v>8.0909615226167922E-2</v>
      </c>
      <c r="AE134" s="20">
        <f t="shared" si="4"/>
        <v>131.76892400341364</v>
      </c>
      <c r="AF134" s="20">
        <f t="shared" si="5"/>
        <v>0.47323943661971829</v>
      </c>
      <c r="AG134" s="21">
        <f t="shared" si="6"/>
        <v>1571.9683754582391</v>
      </c>
      <c r="AH134" s="21">
        <f t="shared" si="7"/>
        <v>1562.441294394856</v>
      </c>
      <c r="AI134" s="22">
        <f t="shared" si="8"/>
        <v>1628.5941248772212</v>
      </c>
      <c r="AJ134" s="22">
        <f t="shared" si="9"/>
        <v>1619.0670438138382</v>
      </c>
      <c r="AK134" s="23">
        <f t="shared" si="10"/>
        <v>114.79064596186122</v>
      </c>
      <c r="AL134" s="24">
        <f t="shared" si="11"/>
        <v>28.452302576538845</v>
      </c>
      <c r="AM134" s="11">
        <f t="shared" si="12"/>
        <v>0.12740775010243119</v>
      </c>
      <c r="AN134" s="25">
        <f t="shared" si="13"/>
        <v>0.21024576670181039</v>
      </c>
      <c r="AO134" s="26">
        <f t="shared" si="14"/>
        <v>1.4335230640184911</v>
      </c>
      <c r="AP134" s="27">
        <v>15.792096459705622</v>
      </c>
      <c r="AQ134" s="11">
        <f t="shared" si="15"/>
        <v>17.225619523724113</v>
      </c>
      <c r="AR134" s="21">
        <f t="shared" si="16"/>
        <v>9.5270810633832692</v>
      </c>
      <c r="AS134" s="21"/>
      <c r="AT134" s="21"/>
    </row>
    <row r="135" spans="1:46" ht="16.8" x14ac:dyDescent="0.4">
      <c r="A135" s="56">
        <v>3312</v>
      </c>
      <c r="B135" s="56" t="s">
        <v>228</v>
      </c>
      <c r="C135" s="56" t="s">
        <v>295</v>
      </c>
      <c r="D135" s="56" t="s">
        <v>296</v>
      </c>
      <c r="E135" s="11">
        <f t="shared" si="0"/>
        <v>18.185552787832439</v>
      </c>
      <c r="F135" s="58">
        <v>0</v>
      </c>
      <c r="G135" s="57"/>
      <c r="H135" s="58"/>
      <c r="I135" s="57"/>
      <c r="J135" s="58"/>
      <c r="K135" s="92"/>
      <c r="L135" s="92">
        <v>255</v>
      </c>
      <c r="M135" s="92">
        <v>252</v>
      </c>
      <c r="N135" s="92">
        <v>0</v>
      </c>
      <c r="O135" s="92">
        <v>66</v>
      </c>
      <c r="P135" s="92">
        <v>0</v>
      </c>
      <c r="Q135" s="92">
        <v>66</v>
      </c>
      <c r="R135" s="57">
        <v>11048</v>
      </c>
      <c r="S135" s="58">
        <v>318</v>
      </c>
      <c r="T135" s="58">
        <v>9425</v>
      </c>
      <c r="U135" s="58">
        <v>1185</v>
      </c>
      <c r="V135" s="58">
        <v>120</v>
      </c>
      <c r="W135" s="58" t="s">
        <v>39</v>
      </c>
      <c r="X135" s="59">
        <v>44457</v>
      </c>
      <c r="Y135" s="60">
        <v>1793.67</v>
      </c>
      <c r="Z135" s="61">
        <v>948650</v>
      </c>
      <c r="AA135" s="62">
        <v>529</v>
      </c>
      <c r="AB135" s="19">
        <f t="shared" si="1"/>
        <v>0.96565631712003974</v>
      </c>
      <c r="AC135" s="19">
        <f t="shared" si="2"/>
        <v>0.85309558291093412</v>
      </c>
      <c r="AD135" s="19">
        <f t="shared" si="3"/>
        <v>0.11256073420910563</v>
      </c>
      <c r="AE135" s="20">
        <f t="shared" si="4"/>
        <v>131.87160702050281</v>
      </c>
      <c r="AF135" s="20">
        <f t="shared" si="5"/>
        <v>2.9055032585083271E-2</v>
      </c>
      <c r="AG135" s="21">
        <f t="shared" si="6"/>
        <v>1164.6023296263111</v>
      </c>
      <c r="AH135" s="21">
        <f t="shared" si="7"/>
        <v>1118.4314552258472</v>
      </c>
      <c r="AI135" s="22">
        <f t="shared" si="8"/>
        <v>1171.5595846729564</v>
      </c>
      <c r="AJ135" s="22">
        <f t="shared" si="9"/>
        <v>1125.3887102724925</v>
      </c>
      <c r="AK135" s="23">
        <f t="shared" si="10"/>
        <v>114.83536346461521</v>
      </c>
      <c r="AL135" s="24">
        <f t="shared" si="11"/>
        <v>23.721179463429856</v>
      </c>
      <c r="AM135" s="11">
        <f t="shared" si="12"/>
        <v>0.11192248262075213</v>
      </c>
      <c r="AN135" s="25">
        <f t="shared" si="13"/>
        <v>0.18642006202316339</v>
      </c>
      <c r="AO135" s="26">
        <f t="shared" si="14"/>
        <v>4.4565684563504728</v>
      </c>
      <c r="AP135" s="27">
        <v>13.728984331481966</v>
      </c>
      <c r="AQ135" s="11">
        <f t="shared" si="15"/>
        <v>18.185552787832439</v>
      </c>
      <c r="AR135" s="21">
        <f t="shared" si="16"/>
        <v>46.170874400463816</v>
      </c>
      <c r="AS135" s="21"/>
      <c r="AT135" s="21"/>
    </row>
    <row r="136" spans="1:46" ht="16.8" x14ac:dyDescent="0.4">
      <c r="A136" s="56">
        <v>3307</v>
      </c>
      <c r="B136" s="56" t="s">
        <v>228</v>
      </c>
      <c r="C136" s="56" t="s">
        <v>297</v>
      </c>
      <c r="D136" s="56" t="s">
        <v>298</v>
      </c>
      <c r="E136" s="11">
        <f t="shared" si="0"/>
        <v>15.94733286825619</v>
      </c>
      <c r="F136" s="58"/>
      <c r="G136" s="57"/>
      <c r="H136" s="58"/>
      <c r="I136" s="57"/>
      <c r="J136" s="58"/>
      <c r="K136" s="92"/>
      <c r="L136" s="92">
        <v>10272</v>
      </c>
      <c r="M136" s="92">
        <v>9728</v>
      </c>
      <c r="N136" s="92"/>
      <c r="O136" s="92">
        <v>260</v>
      </c>
      <c r="P136" s="92">
        <v>0</v>
      </c>
      <c r="Q136" s="92">
        <v>260</v>
      </c>
      <c r="R136" s="57">
        <v>14552</v>
      </c>
      <c r="S136" s="58">
        <v>106</v>
      </c>
      <c r="T136" s="58">
        <v>13754</v>
      </c>
      <c r="U136" s="58">
        <v>692</v>
      </c>
      <c r="V136" s="58"/>
      <c r="W136" s="58" t="s">
        <v>39</v>
      </c>
      <c r="X136" s="59">
        <v>44457</v>
      </c>
      <c r="Y136" s="60">
        <v>981.41</v>
      </c>
      <c r="Z136" s="61">
        <v>776847</v>
      </c>
      <c r="AA136" s="62">
        <v>792</v>
      </c>
      <c r="AB136" s="19">
        <f t="shared" si="1"/>
        <v>1.0094343887405677</v>
      </c>
      <c r="AC136" s="19">
        <f t="shared" si="2"/>
        <v>0.94516217702034089</v>
      </c>
      <c r="AD136" s="19">
        <f t="shared" si="3"/>
        <v>6.4272211720226846E-2</v>
      </c>
      <c r="AE136" s="20">
        <f t="shared" si="4"/>
        <v>122.54665333070733</v>
      </c>
      <c r="AF136" s="20">
        <f t="shared" si="5"/>
        <v>0.72374931280923582</v>
      </c>
      <c r="AG136" s="21">
        <f t="shared" si="6"/>
        <v>1873.2131294836693</v>
      </c>
      <c r="AH136" s="21">
        <f t="shared" si="7"/>
        <v>1859.5682290077712</v>
      </c>
      <c r="AI136" s="22">
        <f t="shared" si="8"/>
        <v>1906.6817532924761</v>
      </c>
      <c r="AJ136" s="22">
        <f t="shared" si="9"/>
        <v>1893.0368528165777</v>
      </c>
      <c r="AK136" s="23">
        <f t="shared" si="10"/>
        <v>110.70079192612279</v>
      </c>
      <c r="AL136" s="24">
        <f t="shared" si="11"/>
        <v>30.765539592347292</v>
      </c>
      <c r="AM136" s="11">
        <f t="shared" si="12"/>
        <v>0.12094722775807069</v>
      </c>
      <c r="AN136" s="25">
        <f t="shared" si="13"/>
        <v>0.19858799249455186</v>
      </c>
      <c r="AO136" s="26">
        <f t="shared" si="14"/>
        <v>1.1664571274126789</v>
      </c>
      <c r="AP136" s="27">
        <v>14.780875740843511</v>
      </c>
      <c r="AQ136" s="11">
        <f t="shared" si="15"/>
        <v>15.94733286825619</v>
      </c>
      <c r="AR136" s="21">
        <f t="shared" si="16"/>
        <v>13.644900475898085</v>
      </c>
      <c r="AS136" s="21"/>
      <c r="AT136" s="21"/>
    </row>
    <row r="137" spans="1:46" ht="16.8" x14ac:dyDescent="0.4">
      <c r="A137" s="80">
        <v>3526</v>
      </c>
      <c r="B137" s="80" t="s">
        <v>299</v>
      </c>
      <c r="C137" s="80" t="s">
        <v>300</v>
      </c>
      <c r="D137" s="94" t="s">
        <v>301</v>
      </c>
      <c r="E137" s="11">
        <f t="shared" si="0"/>
        <v>13.70743354082704</v>
      </c>
      <c r="F137" s="95">
        <v>3075</v>
      </c>
      <c r="G137" s="96"/>
      <c r="H137" s="81"/>
      <c r="I137" s="96"/>
      <c r="J137" s="81"/>
      <c r="K137" s="96"/>
      <c r="L137" s="96">
        <v>3118</v>
      </c>
      <c r="M137" s="96">
        <v>3108</v>
      </c>
      <c r="N137" s="96">
        <v>5</v>
      </c>
      <c r="O137" s="82">
        <v>5</v>
      </c>
      <c r="P137" s="82"/>
      <c r="Q137" s="96">
        <v>5</v>
      </c>
      <c r="R137" s="82">
        <v>6174</v>
      </c>
      <c r="S137" s="81">
        <v>61</v>
      </c>
      <c r="T137" s="95">
        <v>5403</v>
      </c>
      <c r="U137" s="81">
        <v>710</v>
      </c>
      <c r="V137" s="81"/>
      <c r="W137" s="81" t="s">
        <v>39</v>
      </c>
      <c r="X137" s="83">
        <v>44457</v>
      </c>
      <c r="Y137" s="84">
        <v>1001.44</v>
      </c>
      <c r="Z137" s="85">
        <v>953659</v>
      </c>
      <c r="AA137" s="86">
        <v>952</v>
      </c>
      <c r="AB137" s="19">
        <f t="shared" si="1"/>
        <v>0.99083599407441514</v>
      </c>
      <c r="AC137" s="19">
        <f t="shared" si="2"/>
        <v>0.87512147716229349</v>
      </c>
      <c r="AD137" s="19">
        <f t="shared" si="3"/>
        <v>0.1157145169121217</v>
      </c>
      <c r="AE137" s="20">
        <f t="shared" si="4"/>
        <v>75.498684540281175</v>
      </c>
      <c r="AF137" s="20">
        <f t="shared" si="5"/>
        <v>0.50583090379008744</v>
      </c>
      <c r="AG137" s="21">
        <f t="shared" si="6"/>
        <v>647.40121993291098</v>
      </c>
      <c r="AH137" s="21">
        <f t="shared" si="7"/>
        <v>641.00480360380391</v>
      </c>
      <c r="AI137" s="22">
        <f t="shared" si="8"/>
        <v>647.92551635332973</v>
      </c>
      <c r="AJ137" s="22">
        <f t="shared" si="9"/>
        <v>641.52910002422243</v>
      </c>
      <c r="AK137" s="23">
        <f t="shared" si="10"/>
        <v>86.587752089924678</v>
      </c>
      <c r="AL137" s="24">
        <f t="shared" si="11"/>
        <v>17.909900893419572</v>
      </c>
      <c r="AM137" s="11">
        <f t="shared" si="12"/>
        <v>8.5309772186028129E-2</v>
      </c>
      <c r="AN137" s="25">
        <f t="shared" si="13"/>
        <v>0.14068349236990096</v>
      </c>
      <c r="AO137" s="26">
        <f t="shared" si="14"/>
        <v>1.1726884850817108</v>
      </c>
      <c r="AP137" s="27">
        <v>12.534745055745329</v>
      </c>
      <c r="AQ137" s="11">
        <f t="shared" si="15"/>
        <v>13.70743354082704</v>
      </c>
      <c r="AR137" s="21">
        <f t="shared" si="16"/>
        <v>6.3964163291071543</v>
      </c>
      <c r="AS137" s="21"/>
      <c r="AT137" s="21"/>
    </row>
    <row r="138" spans="1:46" ht="16.8" x14ac:dyDescent="0.4">
      <c r="A138" s="80">
        <v>3510</v>
      </c>
      <c r="B138" s="80" t="s">
        <v>299</v>
      </c>
      <c r="C138" s="80" t="s">
        <v>302</v>
      </c>
      <c r="D138" s="94" t="s">
        <v>303</v>
      </c>
      <c r="E138" s="11">
        <f t="shared" si="0"/>
        <v>16.454877114126017</v>
      </c>
      <c r="F138" s="95">
        <v>63660</v>
      </c>
      <c r="G138" s="96"/>
      <c r="H138" s="81"/>
      <c r="I138" s="96"/>
      <c r="J138" s="81"/>
      <c r="K138" s="96"/>
      <c r="L138" s="96">
        <v>3410</v>
      </c>
      <c r="M138" s="96">
        <v>3389</v>
      </c>
      <c r="N138" s="96">
        <v>6</v>
      </c>
      <c r="O138" s="82">
        <v>6</v>
      </c>
      <c r="P138" s="82"/>
      <c r="Q138" s="96">
        <v>6</v>
      </c>
      <c r="R138" s="82">
        <v>13520</v>
      </c>
      <c r="S138" s="81">
        <v>110</v>
      </c>
      <c r="T138" s="95">
        <v>11728</v>
      </c>
      <c r="U138" s="81">
        <v>1682</v>
      </c>
      <c r="V138" s="81"/>
      <c r="W138" s="81" t="s">
        <v>39</v>
      </c>
      <c r="X138" s="83">
        <v>44457</v>
      </c>
      <c r="Y138" s="84">
        <v>5782.4</v>
      </c>
      <c r="Z138" s="85">
        <v>1593563</v>
      </c>
      <c r="AA138" s="86">
        <v>276</v>
      </c>
      <c r="AB138" s="19">
        <f t="shared" si="1"/>
        <v>0.99225230916219209</v>
      </c>
      <c r="AC138" s="19">
        <f t="shared" si="2"/>
        <v>0.86745562130177511</v>
      </c>
      <c r="AD138" s="19">
        <f t="shared" si="3"/>
        <v>0.12479668786041698</v>
      </c>
      <c r="AE138" s="20">
        <f t="shared" si="4"/>
        <v>106.30266892491856</v>
      </c>
      <c r="AF138" s="20">
        <f t="shared" si="5"/>
        <v>0.25266272189349115</v>
      </c>
      <c r="AG138" s="21">
        <f t="shared" si="6"/>
        <v>848.4132726475201</v>
      </c>
      <c r="AH138" s="21">
        <f t="shared" si="7"/>
        <v>841.51050193810988</v>
      </c>
      <c r="AI138" s="22">
        <f t="shared" si="8"/>
        <v>848.78978741348783</v>
      </c>
      <c r="AJ138" s="22">
        <f t="shared" si="9"/>
        <v>841.8870167040775</v>
      </c>
      <c r="AK138" s="23">
        <f t="shared" si="10"/>
        <v>102.92043245097192</v>
      </c>
      <c r="AL138" s="24">
        <f t="shared" si="11"/>
        <v>20.516907865271481</v>
      </c>
      <c r="AM138" s="11">
        <f t="shared" si="12"/>
        <v>7.7902108868136921E-2</v>
      </c>
      <c r="AN138" s="25">
        <f t="shared" si="13"/>
        <v>0.12913901507035916</v>
      </c>
      <c r="AO138" s="26">
        <f t="shared" si="14"/>
        <v>3.1661226035841405</v>
      </c>
      <c r="AP138" s="27">
        <v>13.288754510541876</v>
      </c>
      <c r="AQ138" s="11">
        <f t="shared" si="15"/>
        <v>16.454877114126017</v>
      </c>
      <c r="AR138" s="21">
        <f t="shared" si="16"/>
        <v>6.9027707094102961</v>
      </c>
      <c r="AS138" s="21"/>
      <c r="AT138" s="21"/>
    </row>
    <row r="139" spans="1:46" ht="16.8" x14ac:dyDescent="0.4">
      <c r="A139" s="80">
        <v>3579</v>
      </c>
      <c r="B139" s="80" t="s">
        <v>299</v>
      </c>
      <c r="C139" s="80" t="s">
        <v>304</v>
      </c>
      <c r="D139" s="97" t="s">
        <v>305</v>
      </c>
      <c r="E139" s="11">
        <f t="shared" si="0"/>
        <v>17.238503345021606</v>
      </c>
      <c r="F139" s="95">
        <v>0</v>
      </c>
      <c r="G139" s="96"/>
      <c r="H139" s="81"/>
      <c r="I139" s="96"/>
      <c r="J139" s="81"/>
      <c r="K139" s="96"/>
      <c r="L139" s="96">
        <v>65</v>
      </c>
      <c r="M139" s="96">
        <v>0</v>
      </c>
      <c r="N139" s="96">
        <v>65</v>
      </c>
      <c r="O139" s="82">
        <v>2</v>
      </c>
      <c r="P139" s="82"/>
      <c r="Q139" s="96">
        <v>2</v>
      </c>
      <c r="R139" s="82">
        <v>3044</v>
      </c>
      <c r="S139" s="81">
        <v>18</v>
      </c>
      <c r="T139" s="95">
        <v>2767</v>
      </c>
      <c r="U139" s="81">
        <v>259</v>
      </c>
      <c r="V139" s="81"/>
      <c r="W139" s="81" t="s">
        <v>39</v>
      </c>
      <c r="X139" s="83">
        <v>44457</v>
      </c>
      <c r="Y139" s="84">
        <v>136.74</v>
      </c>
      <c r="Z139" s="85">
        <v>200369</v>
      </c>
      <c r="AA139" s="86">
        <v>1465</v>
      </c>
      <c r="AB139" s="19">
        <f t="shared" si="1"/>
        <v>0.99468745982538442</v>
      </c>
      <c r="AC139" s="19">
        <f t="shared" si="2"/>
        <v>0.90900131406044682</v>
      </c>
      <c r="AD139" s="19">
        <f t="shared" si="3"/>
        <v>8.5686145764937618E-2</v>
      </c>
      <c r="AE139" s="20">
        <f t="shared" si="4"/>
        <v>162.69981883425081</v>
      </c>
      <c r="AF139" s="20">
        <f t="shared" si="5"/>
        <v>2.2010512483574246E-2</v>
      </c>
      <c r="AG139" s="21">
        <f t="shared" si="6"/>
        <v>1519.197081384845</v>
      </c>
      <c r="AH139" s="21">
        <f t="shared" si="7"/>
        <v>1510.2136558050397</v>
      </c>
      <c r="AI139" s="22">
        <f t="shared" si="8"/>
        <v>1520.1952397826012</v>
      </c>
      <c r="AJ139" s="22">
        <f t="shared" si="9"/>
        <v>1511.2118142027957</v>
      </c>
      <c r="AK139" s="23">
        <f t="shared" si="10"/>
        <v>114.13135892784956</v>
      </c>
      <c r="AL139" s="24">
        <f t="shared" si="11"/>
        <v>27.488286725465411</v>
      </c>
      <c r="AM139" s="11">
        <f t="shared" si="12"/>
        <v>0.27046231997483594</v>
      </c>
      <c r="AN139" s="25">
        <f t="shared" si="13"/>
        <v>0.45055547727612028</v>
      </c>
      <c r="AO139" s="26">
        <f t="shared" si="14"/>
        <v>6.6272492012139139E-2</v>
      </c>
      <c r="AP139" s="27">
        <v>17.172230853009467</v>
      </c>
      <c r="AQ139" s="11">
        <f t="shared" si="15"/>
        <v>17.238503345021606</v>
      </c>
      <c r="AR139" s="21">
        <f t="shared" si="16"/>
        <v>8.9834255798052585</v>
      </c>
      <c r="AS139" s="21"/>
      <c r="AT139" s="21"/>
    </row>
    <row r="140" spans="1:46" ht="16.8" x14ac:dyDescent="0.4">
      <c r="A140" s="80">
        <v>3505</v>
      </c>
      <c r="B140" s="80" t="s">
        <v>299</v>
      </c>
      <c r="C140" s="80" t="s">
        <v>306</v>
      </c>
      <c r="D140" s="94" t="s">
        <v>307</v>
      </c>
      <c r="E140" s="11">
        <f t="shared" si="0"/>
        <v>20.100486682648977</v>
      </c>
      <c r="F140" s="95">
        <v>18375</v>
      </c>
      <c r="G140" s="96"/>
      <c r="H140" s="81"/>
      <c r="I140" s="96"/>
      <c r="J140" s="81"/>
      <c r="K140" s="96"/>
      <c r="L140" s="96">
        <v>2669</v>
      </c>
      <c r="M140" s="96">
        <v>2524</v>
      </c>
      <c r="N140" s="96">
        <v>73</v>
      </c>
      <c r="O140" s="82">
        <v>80</v>
      </c>
      <c r="P140" s="82"/>
      <c r="Q140" s="96">
        <v>80</v>
      </c>
      <c r="R140" s="82">
        <v>10757</v>
      </c>
      <c r="S140" s="81">
        <v>129</v>
      </c>
      <c r="T140" s="95">
        <v>8995</v>
      </c>
      <c r="U140" s="81">
        <v>1633</v>
      </c>
      <c r="V140" s="81"/>
      <c r="W140" s="81" t="s">
        <v>39</v>
      </c>
      <c r="X140" s="83">
        <v>44457</v>
      </c>
      <c r="Y140" s="84">
        <v>1336.48</v>
      </c>
      <c r="Z140" s="85">
        <v>1145067</v>
      </c>
      <c r="AA140" s="86">
        <v>857</v>
      </c>
      <c r="AB140" s="19">
        <f t="shared" si="1"/>
        <v>0.99426926037779273</v>
      </c>
      <c r="AC140" s="19">
        <f t="shared" si="2"/>
        <v>0.83619968392674537</v>
      </c>
      <c r="AD140" s="19">
        <f t="shared" si="3"/>
        <v>0.15806957645104733</v>
      </c>
      <c r="AE140" s="20">
        <f t="shared" si="4"/>
        <v>155.9734059229722</v>
      </c>
      <c r="AF140" s="20">
        <f t="shared" si="5"/>
        <v>0.25555452263642281</v>
      </c>
      <c r="AG140" s="21">
        <f t="shared" si="6"/>
        <v>939.42101204558332</v>
      </c>
      <c r="AH140" s="21">
        <f t="shared" si="7"/>
        <v>928.15529571632044</v>
      </c>
      <c r="AI140" s="22">
        <f t="shared" si="8"/>
        <v>946.40750279241308</v>
      </c>
      <c r="AJ140" s="22">
        <f t="shared" si="9"/>
        <v>935.14178646315031</v>
      </c>
      <c r="AK140" s="23">
        <f t="shared" si="10"/>
        <v>122.31035651836279</v>
      </c>
      <c r="AL140" s="24">
        <f t="shared" si="11"/>
        <v>21.623387644667872</v>
      </c>
      <c r="AM140" s="11">
        <f t="shared" si="12"/>
        <v>0.11132632849104052</v>
      </c>
      <c r="AN140" s="25">
        <f t="shared" si="13"/>
        <v>0.1845354604500474</v>
      </c>
      <c r="AO140" s="26">
        <f t="shared" si="14"/>
        <v>3.7771537817990826</v>
      </c>
      <c r="AP140" s="27">
        <v>16.323332900849895</v>
      </c>
      <c r="AQ140" s="11">
        <f t="shared" si="15"/>
        <v>20.100486682648977</v>
      </c>
      <c r="AR140" s="21">
        <f t="shared" si="16"/>
        <v>11.26571632926283</v>
      </c>
      <c r="AS140" s="21"/>
      <c r="AT140" s="21"/>
    </row>
    <row r="141" spans="1:46" ht="16.8" x14ac:dyDescent="0.4">
      <c r="A141" s="80">
        <v>3572</v>
      </c>
      <c r="B141" s="80" t="s">
        <v>299</v>
      </c>
      <c r="C141" s="80" t="s">
        <v>308</v>
      </c>
      <c r="D141" s="97" t="s">
        <v>309</v>
      </c>
      <c r="E141" s="11">
        <f t="shared" si="0"/>
        <v>17.440509479640181</v>
      </c>
      <c r="F141" s="95">
        <v>211</v>
      </c>
      <c r="G141" s="96"/>
      <c r="H141" s="81"/>
      <c r="I141" s="96"/>
      <c r="J141" s="81"/>
      <c r="K141" s="96"/>
      <c r="L141" s="96">
        <v>1391</v>
      </c>
      <c r="M141" s="96">
        <v>1365</v>
      </c>
      <c r="N141" s="96">
        <v>1</v>
      </c>
      <c r="O141" s="82">
        <v>1</v>
      </c>
      <c r="P141" s="82"/>
      <c r="Q141" s="96">
        <v>1</v>
      </c>
      <c r="R141" s="82">
        <v>6949</v>
      </c>
      <c r="S141" s="81">
        <v>39</v>
      </c>
      <c r="T141" s="95">
        <v>6649</v>
      </c>
      <c r="U141" s="81">
        <v>261</v>
      </c>
      <c r="V141" s="81"/>
      <c r="W141" s="81" t="s">
        <v>39</v>
      </c>
      <c r="X141" s="83">
        <v>44457</v>
      </c>
      <c r="Y141" s="84">
        <v>32.57</v>
      </c>
      <c r="Z141" s="85">
        <v>137866</v>
      </c>
      <c r="AA141" s="86">
        <v>4233</v>
      </c>
      <c r="AB141" s="19">
        <f t="shared" si="1"/>
        <v>0.99452616234829094</v>
      </c>
      <c r="AC141" s="19">
        <f t="shared" si="2"/>
        <v>0.95682832062167222</v>
      </c>
      <c r="AD141" s="19">
        <f t="shared" si="3"/>
        <v>3.7697841726618705E-2</v>
      </c>
      <c r="AE141" s="20">
        <f t="shared" si="4"/>
        <v>190.76494567188428</v>
      </c>
      <c r="AF141" s="20">
        <f t="shared" si="5"/>
        <v>0.20031659231544108</v>
      </c>
      <c r="AG141" s="21">
        <f t="shared" si="6"/>
        <v>5040.4015493305096</v>
      </c>
      <c r="AH141" s="21">
        <f t="shared" si="7"/>
        <v>5012.1132113791655</v>
      </c>
      <c r="AI141" s="22">
        <f t="shared" si="8"/>
        <v>5041.1268913292615</v>
      </c>
      <c r="AJ141" s="22">
        <f t="shared" si="9"/>
        <v>5012.8385533779174</v>
      </c>
      <c r="AK141" s="23">
        <f t="shared" si="10"/>
        <v>137.85485253451614</v>
      </c>
      <c r="AL141" s="24">
        <f t="shared" si="11"/>
        <v>50.064151612595602</v>
      </c>
      <c r="AM141" s="11">
        <f t="shared" si="12"/>
        <v>0.35440870022296944</v>
      </c>
      <c r="AN141" s="25">
        <f t="shared" si="13"/>
        <v>0.58815352371965735</v>
      </c>
      <c r="AO141" s="26">
        <f t="shared" si="14"/>
        <v>4.3364861615070467</v>
      </c>
      <c r="AP141" s="27">
        <v>13.104023318133134</v>
      </c>
      <c r="AQ141" s="11">
        <f t="shared" si="15"/>
        <v>17.440509479640181</v>
      </c>
      <c r="AR141" s="21">
        <f t="shared" si="16"/>
        <v>28.288337951344058</v>
      </c>
      <c r="AS141" s="21"/>
      <c r="AT141" s="21"/>
    </row>
    <row r="142" spans="1:46" ht="16.8" x14ac:dyDescent="0.4">
      <c r="A142" s="80">
        <v>3522</v>
      </c>
      <c r="B142" s="80" t="s">
        <v>299</v>
      </c>
      <c r="C142" s="80" t="s">
        <v>310</v>
      </c>
      <c r="D142" s="94" t="s">
        <v>311</v>
      </c>
      <c r="E142" s="11">
        <f t="shared" si="0"/>
        <v>11.055284341894495</v>
      </c>
      <c r="F142" s="95">
        <v>7820</v>
      </c>
      <c r="G142" s="96"/>
      <c r="H142" s="81"/>
      <c r="I142" s="96"/>
      <c r="J142" s="81"/>
      <c r="K142" s="96"/>
      <c r="L142" s="96">
        <v>4054</v>
      </c>
      <c r="M142" s="96">
        <v>4042</v>
      </c>
      <c r="N142" s="96">
        <v>0</v>
      </c>
      <c r="O142" s="82">
        <v>24</v>
      </c>
      <c r="P142" s="82"/>
      <c r="Q142" s="96">
        <v>24</v>
      </c>
      <c r="R142" s="82">
        <v>6809</v>
      </c>
      <c r="S142" s="81">
        <v>134</v>
      </c>
      <c r="T142" s="95">
        <v>6061</v>
      </c>
      <c r="U142" s="81">
        <v>614</v>
      </c>
      <c r="V142" s="81"/>
      <c r="W142" s="81" t="s">
        <v>39</v>
      </c>
      <c r="X142" s="83">
        <v>44457</v>
      </c>
      <c r="Y142" s="84">
        <v>2198.79</v>
      </c>
      <c r="Z142" s="85">
        <v>1236234</v>
      </c>
      <c r="AA142" s="86">
        <v>562</v>
      </c>
      <c r="AB142" s="19">
        <f t="shared" si="1"/>
        <v>0.98351580411227746</v>
      </c>
      <c r="AC142" s="19">
        <f t="shared" si="2"/>
        <v>0.89014539579967689</v>
      </c>
      <c r="AD142" s="19">
        <f t="shared" si="3"/>
        <v>9.3370408312600614E-2</v>
      </c>
      <c r="AE142" s="20">
        <f t="shared" si="4"/>
        <v>51.608352464015717</v>
      </c>
      <c r="AF142" s="20">
        <f t="shared" si="5"/>
        <v>0.59891320311352625</v>
      </c>
      <c r="AG142" s="21">
        <f t="shared" si="6"/>
        <v>550.78569267630564</v>
      </c>
      <c r="AH142" s="21">
        <f t="shared" si="7"/>
        <v>539.94632084217062</v>
      </c>
      <c r="AI142" s="22">
        <f t="shared" si="8"/>
        <v>552.72707270629996</v>
      </c>
      <c r="AJ142" s="22">
        <f t="shared" si="9"/>
        <v>541.88770087216506</v>
      </c>
      <c r="AK142" s="23">
        <f t="shared" si="10"/>
        <v>71.838953544727886</v>
      </c>
      <c r="AL142" s="24">
        <f t="shared" si="11"/>
        <v>16.460372123256587</v>
      </c>
      <c r="AM142" s="11">
        <f t="shared" si="12"/>
        <v>6.2065205852018794E-2</v>
      </c>
      <c r="AN142" s="25">
        <f t="shared" si="13"/>
        <v>0.10215971199882135</v>
      </c>
      <c r="AO142" s="26">
        <f t="shared" si="14"/>
        <v>2.0794385447485428</v>
      </c>
      <c r="AP142" s="27">
        <v>8.9758457971459524</v>
      </c>
      <c r="AQ142" s="11">
        <f t="shared" si="15"/>
        <v>11.055284341894495</v>
      </c>
      <c r="AR142" s="21">
        <f t="shared" si="16"/>
        <v>10.839371834134962</v>
      </c>
      <c r="AS142" s="21"/>
      <c r="AT142" s="21"/>
    </row>
    <row r="143" spans="1:46" ht="16.8" x14ac:dyDescent="0.4">
      <c r="A143" s="80">
        <v>3511</v>
      </c>
      <c r="B143" s="80" t="s">
        <v>299</v>
      </c>
      <c r="C143" s="80" t="s">
        <v>312</v>
      </c>
      <c r="D143" s="94" t="s">
        <v>313</v>
      </c>
      <c r="E143" s="11">
        <f t="shared" si="0"/>
        <v>15.643686685611133</v>
      </c>
      <c r="F143" s="95">
        <v>12810</v>
      </c>
      <c r="G143" s="96"/>
      <c r="H143" s="81"/>
      <c r="I143" s="96"/>
      <c r="J143" s="81"/>
      <c r="K143" s="96"/>
      <c r="L143" s="96">
        <v>2831</v>
      </c>
      <c r="M143" s="96">
        <v>2823</v>
      </c>
      <c r="N143" s="96">
        <v>4</v>
      </c>
      <c r="O143" s="82">
        <v>4</v>
      </c>
      <c r="P143" s="82"/>
      <c r="Q143" s="96">
        <v>4</v>
      </c>
      <c r="R143" s="82">
        <v>6385</v>
      </c>
      <c r="S143" s="81">
        <v>43</v>
      </c>
      <c r="T143" s="95">
        <v>5603</v>
      </c>
      <c r="U143" s="81">
        <v>739</v>
      </c>
      <c r="V143" s="81"/>
      <c r="W143" s="81" t="s">
        <v>39</v>
      </c>
      <c r="X143" s="83">
        <v>44457</v>
      </c>
      <c r="Y143" s="84">
        <v>1525.97</v>
      </c>
      <c r="Z143" s="85">
        <v>760861</v>
      </c>
      <c r="AA143" s="86">
        <v>499</v>
      </c>
      <c r="AB143" s="19">
        <f t="shared" si="1"/>
        <v>0.99381907995008556</v>
      </c>
      <c r="AC143" s="19">
        <f t="shared" si="2"/>
        <v>0.87752545027407991</v>
      </c>
      <c r="AD143" s="19">
        <f t="shared" si="3"/>
        <v>0.11629362967600564</v>
      </c>
      <c r="AE143" s="20">
        <f t="shared" si="4"/>
        <v>98.178248063706775</v>
      </c>
      <c r="AF143" s="20">
        <f t="shared" si="5"/>
        <v>0.44400939702427566</v>
      </c>
      <c r="AG143" s="21">
        <f t="shared" si="6"/>
        <v>839.18087535042548</v>
      </c>
      <c r="AH143" s="21">
        <f t="shared" si="7"/>
        <v>833.52938315934182</v>
      </c>
      <c r="AI143" s="22">
        <f t="shared" si="8"/>
        <v>839.70659555424697</v>
      </c>
      <c r="AJ143" s="22">
        <f t="shared" si="9"/>
        <v>834.05510336316354</v>
      </c>
      <c r="AK143" s="23">
        <f t="shared" si="10"/>
        <v>98.819293591831055</v>
      </c>
      <c r="AL143" s="24">
        <f t="shared" si="11"/>
        <v>20.421252451345431</v>
      </c>
      <c r="AM143" s="11">
        <f t="shared" si="12"/>
        <v>0.10877648829575734</v>
      </c>
      <c r="AN143" s="25">
        <f t="shared" si="13"/>
        <v>0.17960771242995038</v>
      </c>
      <c r="AO143" s="26">
        <f t="shared" si="14"/>
        <v>2.8826676762366272</v>
      </c>
      <c r="AP143" s="27">
        <v>12.761019009374506</v>
      </c>
      <c r="AQ143" s="11">
        <f t="shared" si="15"/>
        <v>15.643686685611133</v>
      </c>
      <c r="AR143" s="21">
        <f t="shared" si="16"/>
        <v>5.6514921910835225</v>
      </c>
      <c r="AS143" s="21"/>
      <c r="AT143" s="21"/>
    </row>
    <row r="144" spans="1:46" ht="16.8" x14ac:dyDescent="0.4">
      <c r="A144" s="80">
        <v>3525</v>
      </c>
      <c r="B144" s="80" t="s">
        <v>299</v>
      </c>
      <c r="C144" s="80" t="s">
        <v>314</v>
      </c>
      <c r="D144" s="94" t="s">
        <v>315</v>
      </c>
      <c r="E144" s="11">
        <f t="shared" si="0"/>
        <v>10.618084785447836</v>
      </c>
      <c r="F144" s="95">
        <v>0</v>
      </c>
      <c r="G144" s="96"/>
      <c r="H144" s="81"/>
      <c r="I144" s="96"/>
      <c r="J144" s="81"/>
      <c r="K144" s="96"/>
      <c r="L144" s="96">
        <v>5208</v>
      </c>
      <c r="M144" s="96">
        <v>5025</v>
      </c>
      <c r="N144" s="96">
        <v>181</v>
      </c>
      <c r="O144" s="82">
        <v>2</v>
      </c>
      <c r="P144" s="82"/>
      <c r="Q144" s="96">
        <v>2</v>
      </c>
      <c r="R144" s="82">
        <v>13315</v>
      </c>
      <c r="S144" s="81">
        <v>95</v>
      </c>
      <c r="T144" s="95">
        <v>12494</v>
      </c>
      <c r="U144" s="81">
        <v>726</v>
      </c>
      <c r="V144" s="81"/>
      <c r="W144" s="81" t="s">
        <v>39</v>
      </c>
      <c r="X144" s="83">
        <v>44457</v>
      </c>
      <c r="Y144" s="84">
        <v>1191.25</v>
      </c>
      <c r="Z144" s="85">
        <v>1255042</v>
      </c>
      <c r="AA144" s="86">
        <v>1054</v>
      </c>
      <c r="AB144" s="19">
        <f t="shared" si="1"/>
        <v>0.99300718483409167</v>
      </c>
      <c r="AC144" s="19">
        <f t="shared" si="2"/>
        <v>0.9383402177994743</v>
      </c>
      <c r="AD144" s="19">
        <f t="shared" si="3"/>
        <v>5.4666967034617403E-2</v>
      </c>
      <c r="AE144" s="20">
        <f t="shared" si="4"/>
        <v>72.42785500405563</v>
      </c>
      <c r="AF144" s="20">
        <f t="shared" si="5"/>
        <v>0.39128802102891475</v>
      </c>
      <c r="AG144" s="21">
        <f t="shared" si="6"/>
        <v>1060.9206703839395</v>
      </c>
      <c r="AH144" s="21">
        <f t="shared" si="7"/>
        <v>1053.3512025892362</v>
      </c>
      <c r="AI144" s="22">
        <f t="shared" si="8"/>
        <v>1061.0800276006701</v>
      </c>
      <c r="AJ144" s="22">
        <f t="shared" si="9"/>
        <v>1053.5105598059667</v>
      </c>
      <c r="AK144" s="23">
        <f t="shared" si="10"/>
        <v>76.161687802947725</v>
      </c>
      <c r="AL144" s="24">
        <f t="shared" si="11"/>
        <v>22.951149860148256</v>
      </c>
      <c r="AM144" s="11">
        <f t="shared" si="12"/>
        <v>7.2666594736827031E-2</v>
      </c>
      <c r="AN144" s="25">
        <f t="shared" si="13"/>
        <v>0.12011401556028672</v>
      </c>
      <c r="AO144" s="26">
        <f t="shared" si="14"/>
        <v>0.23311115246055714</v>
      </c>
      <c r="AP144" s="27">
        <v>10.384973632987279</v>
      </c>
      <c r="AQ144" s="11">
        <f t="shared" si="15"/>
        <v>10.618084785447836</v>
      </c>
      <c r="AR144" s="21">
        <f t="shared" si="16"/>
        <v>7.5694677947032849</v>
      </c>
      <c r="AS144" s="21"/>
      <c r="AT144" s="21"/>
    </row>
    <row r="145" spans="1:46" ht="16.8" x14ac:dyDescent="0.4">
      <c r="A145" s="80">
        <v>3509</v>
      </c>
      <c r="B145" s="80" t="s">
        <v>299</v>
      </c>
      <c r="C145" s="80" t="s">
        <v>316</v>
      </c>
      <c r="D145" s="94" t="s">
        <v>317</v>
      </c>
      <c r="E145" s="11">
        <f t="shared" si="0"/>
        <v>11.942314229844806</v>
      </c>
      <c r="F145" s="95">
        <v>15779</v>
      </c>
      <c r="G145" s="96"/>
      <c r="H145" s="81"/>
      <c r="I145" s="96"/>
      <c r="J145" s="81"/>
      <c r="K145" s="96"/>
      <c r="L145" s="96">
        <v>3144</v>
      </c>
      <c r="M145" s="96">
        <v>3068</v>
      </c>
      <c r="N145" s="96">
        <v>35</v>
      </c>
      <c r="O145" s="82">
        <v>35</v>
      </c>
      <c r="P145" s="82"/>
      <c r="Q145" s="96">
        <v>35</v>
      </c>
      <c r="R145" s="82">
        <v>16005</v>
      </c>
      <c r="S145" s="81">
        <v>81</v>
      </c>
      <c r="T145" s="95">
        <v>14495</v>
      </c>
      <c r="U145" s="81">
        <v>1429</v>
      </c>
      <c r="V145" s="81"/>
      <c r="W145" s="81" t="s">
        <v>39</v>
      </c>
      <c r="X145" s="83">
        <v>44457</v>
      </c>
      <c r="Y145" s="84">
        <v>3092.34</v>
      </c>
      <c r="Z145" s="85">
        <v>2406142</v>
      </c>
      <c r="AA145" s="86">
        <v>778</v>
      </c>
      <c r="AB145" s="19">
        <f t="shared" si="1"/>
        <v>0.99692630342294841</v>
      </c>
      <c r="AC145" s="19">
        <f t="shared" si="2"/>
        <v>0.90565448297407058</v>
      </c>
      <c r="AD145" s="19">
        <f t="shared" si="3"/>
        <v>9.12718204488778E-2</v>
      </c>
      <c r="AE145" s="20">
        <f t="shared" si="4"/>
        <v>62.298900064917206</v>
      </c>
      <c r="AF145" s="20">
        <f t="shared" si="5"/>
        <v>0.19862542955326459</v>
      </c>
      <c r="AG145" s="21">
        <f t="shared" si="6"/>
        <v>665.17271216744484</v>
      </c>
      <c r="AH145" s="21">
        <f t="shared" si="7"/>
        <v>661.8063273073659</v>
      </c>
      <c r="AI145" s="22">
        <f t="shared" si="8"/>
        <v>666.62732290945428</v>
      </c>
      <c r="AJ145" s="22">
        <f t="shared" si="9"/>
        <v>663.26093804937534</v>
      </c>
      <c r="AK145" s="23">
        <f t="shared" si="10"/>
        <v>78.00274951750599</v>
      </c>
      <c r="AL145" s="24">
        <f t="shared" si="11"/>
        <v>18.210724011545715</v>
      </c>
      <c r="AM145" s="11">
        <f t="shared" si="12"/>
        <v>4.8478339349810474E-2</v>
      </c>
      <c r="AN145" s="25">
        <f t="shared" si="13"/>
        <v>8.0454356736243918E-2</v>
      </c>
      <c r="AO145" s="26">
        <f t="shared" si="14"/>
        <v>2.3988766851861953</v>
      </c>
      <c r="AP145" s="27">
        <v>9.5434375446586106</v>
      </c>
      <c r="AQ145" s="11">
        <f t="shared" si="15"/>
        <v>11.942314229844806</v>
      </c>
      <c r="AR145" s="21">
        <f t="shared" si="16"/>
        <v>3.3663848600789144</v>
      </c>
      <c r="AS145" s="21"/>
      <c r="AT145" s="21"/>
    </row>
    <row r="146" spans="1:46" ht="16.8" x14ac:dyDescent="0.4">
      <c r="A146" s="80">
        <v>3517</v>
      </c>
      <c r="B146" s="80" t="s">
        <v>299</v>
      </c>
      <c r="C146" s="80" t="s">
        <v>318</v>
      </c>
      <c r="D146" s="94" t="s">
        <v>319</v>
      </c>
      <c r="E146" s="11">
        <f t="shared" si="0"/>
        <v>17.909880109695511</v>
      </c>
      <c r="F146" s="95">
        <v>0</v>
      </c>
      <c r="G146" s="96"/>
      <c r="H146" s="81"/>
      <c r="I146" s="96"/>
      <c r="J146" s="81"/>
      <c r="K146" s="96"/>
      <c r="L146" s="96">
        <v>0</v>
      </c>
      <c r="M146" s="96">
        <v>0</v>
      </c>
      <c r="N146" s="96">
        <v>0</v>
      </c>
      <c r="O146" s="82">
        <v>0</v>
      </c>
      <c r="P146" s="82"/>
      <c r="Q146" s="96">
        <v>0</v>
      </c>
      <c r="R146" s="82">
        <v>12211</v>
      </c>
      <c r="S146" s="81">
        <v>157</v>
      </c>
      <c r="T146" s="95">
        <v>10505</v>
      </c>
      <c r="U146" s="81">
        <v>1549</v>
      </c>
      <c r="V146" s="81"/>
      <c r="W146" s="81" t="s">
        <v>39</v>
      </c>
      <c r="X146" s="83">
        <v>44457</v>
      </c>
      <c r="Y146" s="84">
        <v>1115.0899999999999</v>
      </c>
      <c r="Z146" s="85">
        <v>1240353</v>
      </c>
      <c r="AA146" s="86">
        <v>1112</v>
      </c>
      <c r="AB146" s="19">
        <f t="shared" si="1"/>
        <v>0.98714274015232173</v>
      </c>
      <c r="AC146" s="19">
        <f t="shared" si="2"/>
        <v>0.86028990254688398</v>
      </c>
      <c r="AD146" s="19">
        <f t="shared" si="3"/>
        <v>0.12685283760543772</v>
      </c>
      <c r="AE146" s="20">
        <f t="shared" si="4"/>
        <v>124.88380323988413</v>
      </c>
      <c r="AF146" s="20">
        <f t="shared" si="5"/>
        <v>0</v>
      </c>
      <c r="AG146" s="21">
        <f t="shared" si="6"/>
        <v>984.47780591492904</v>
      </c>
      <c r="AH146" s="21">
        <f t="shared" si="7"/>
        <v>971.82011895000869</v>
      </c>
      <c r="AI146" s="22">
        <f t="shared" si="8"/>
        <v>984.47780591492904</v>
      </c>
      <c r="AJ146" s="22">
        <f t="shared" si="9"/>
        <v>971.82011895000869</v>
      </c>
      <c r="AK146" s="23">
        <f t="shared" si="10"/>
        <v>111.75142202222042</v>
      </c>
      <c r="AL146" s="24">
        <f t="shared" si="11"/>
        <v>22.043367698130982</v>
      </c>
      <c r="AM146" s="11">
        <f t="shared" si="12"/>
        <v>9.5192265367138679E-2</v>
      </c>
      <c r="AN146" s="25">
        <f t="shared" si="13"/>
        <v>0.15865377561189781</v>
      </c>
      <c r="AO146" s="26">
        <f t="shared" si="14"/>
        <v>3.0832532690180958</v>
      </c>
      <c r="AP146" s="27">
        <v>14.826626840677415</v>
      </c>
      <c r="AQ146" s="11">
        <f t="shared" si="15"/>
        <v>17.909880109695511</v>
      </c>
      <c r="AR146" s="21">
        <f t="shared" si="16"/>
        <v>12.657686964920472</v>
      </c>
      <c r="AS146" s="21"/>
      <c r="AT146" s="21"/>
    </row>
    <row r="147" spans="1:46" ht="16.8" x14ac:dyDescent="0.4">
      <c r="A147" s="80">
        <v>3506</v>
      </c>
      <c r="B147" s="80" t="s">
        <v>299</v>
      </c>
      <c r="C147" s="80" t="s">
        <v>320</v>
      </c>
      <c r="D147" s="94" t="s">
        <v>321</v>
      </c>
      <c r="E147" s="11">
        <f t="shared" si="0"/>
        <v>13.146666169174802</v>
      </c>
      <c r="F147" s="95">
        <v>66</v>
      </c>
      <c r="G147" s="96"/>
      <c r="H147" s="81"/>
      <c r="I147" s="96"/>
      <c r="J147" s="81"/>
      <c r="K147" s="96"/>
      <c r="L147" s="96">
        <v>0</v>
      </c>
      <c r="M147" s="96">
        <v>0</v>
      </c>
      <c r="N147" s="96">
        <v>0</v>
      </c>
      <c r="O147" s="82">
        <v>0</v>
      </c>
      <c r="P147" s="82"/>
      <c r="Q147" s="96">
        <v>0</v>
      </c>
      <c r="R147" s="82">
        <v>13846</v>
      </c>
      <c r="S147" s="81">
        <v>116</v>
      </c>
      <c r="T147" s="95">
        <v>12562</v>
      </c>
      <c r="U147" s="81">
        <v>1168</v>
      </c>
      <c r="V147" s="81"/>
      <c r="W147" s="81" t="s">
        <v>39</v>
      </c>
      <c r="X147" s="83">
        <v>44457</v>
      </c>
      <c r="Y147" s="84">
        <v>1386.05</v>
      </c>
      <c r="Z147" s="85">
        <v>1546144</v>
      </c>
      <c r="AA147" s="86">
        <v>1116</v>
      </c>
      <c r="AB147" s="19">
        <f t="shared" si="1"/>
        <v>0.9916221291347681</v>
      </c>
      <c r="AC147" s="19">
        <f t="shared" si="2"/>
        <v>0.90726563628484758</v>
      </c>
      <c r="AD147" s="19">
        <f t="shared" si="3"/>
        <v>8.4356492849920556E-2</v>
      </c>
      <c r="AE147" s="20">
        <f t="shared" si="4"/>
        <v>75.542769625597614</v>
      </c>
      <c r="AF147" s="20">
        <f t="shared" si="5"/>
        <v>0</v>
      </c>
      <c r="AG147" s="21">
        <f t="shared" si="6"/>
        <v>895.5181406130348</v>
      </c>
      <c r="AH147" s="21">
        <f t="shared" si="7"/>
        <v>888.01560527350625</v>
      </c>
      <c r="AI147" s="22">
        <f t="shared" si="8"/>
        <v>895.5181406130348</v>
      </c>
      <c r="AJ147" s="22">
        <f t="shared" si="9"/>
        <v>888.01560527350625</v>
      </c>
      <c r="AK147" s="23">
        <f t="shared" si="10"/>
        <v>86.915343654384543</v>
      </c>
      <c r="AL147" s="24">
        <f t="shared" si="11"/>
        <v>21.071492653268614</v>
      </c>
      <c r="AM147" s="11">
        <f t="shared" si="12"/>
        <v>6.6312093145147133E-2</v>
      </c>
      <c r="AN147" s="25">
        <f t="shared" si="13"/>
        <v>0.1105201552419119</v>
      </c>
      <c r="AO147" s="26">
        <f t="shared" si="14"/>
        <v>2.9696102668622206</v>
      </c>
      <c r="AP147" s="27">
        <v>10.177055902312581</v>
      </c>
      <c r="AQ147" s="11">
        <f t="shared" si="15"/>
        <v>13.146666169174802</v>
      </c>
      <c r="AR147" s="21">
        <f t="shared" si="16"/>
        <v>7.5025353395285306</v>
      </c>
      <c r="AS147" s="21"/>
      <c r="AT147" s="21"/>
    </row>
    <row r="148" spans="1:46" ht="16.8" x14ac:dyDescent="0.4">
      <c r="A148" s="80">
        <v>3571</v>
      </c>
      <c r="B148" s="80" t="s">
        <v>299</v>
      </c>
      <c r="C148" s="80" t="s">
        <v>322</v>
      </c>
      <c r="D148" s="97" t="s">
        <v>323</v>
      </c>
      <c r="E148" s="11">
        <f t="shared" si="0"/>
        <v>19.234971867916208</v>
      </c>
      <c r="F148" s="95">
        <v>11842</v>
      </c>
      <c r="G148" s="96"/>
      <c r="H148" s="81"/>
      <c r="I148" s="96"/>
      <c r="J148" s="81"/>
      <c r="K148" s="96"/>
      <c r="L148" s="96">
        <v>2332</v>
      </c>
      <c r="M148" s="96">
        <v>2281</v>
      </c>
      <c r="N148" s="96">
        <v>46</v>
      </c>
      <c r="O148" s="82">
        <v>46</v>
      </c>
      <c r="P148" s="82"/>
      <c r="Q148" s="96">
        <v>46</v>
      </c>
      <c r="R148" s="82">
        <v>3978</v>
      </c>
      <c r="S148" s="81">
        <v>45</v>
      </c>
      <c r="T148" s="95">
        <v>3554</v>
      </c>
      <c r="U148" s="81">
        <v>379</v>
      </c>
      <c r="V148" s="81"/>
      <c r="W148" s="81" t="s">
        <v>39</v>
      </c>
      <c r="X148" s="83">
        <v>44457</v>
      </c>
      <c r="Y148" s="84">
        <v>63.4</v>
      </c>
      <c r="Z148" s="85">
        <v>279901</v>
      </c>
      <c r="AA148" s="86">
        <v>4415</v>
      </c>
      <c r="AB148" s="19">
        <f t="shared" si="1"/>
        <v>0.99903007795359566</v>
      </c>
      <c r="AC148" s="19">
        <f t="shared" si="2"/>
        <v>0.89341377576671699</v>
      </c>
      <c r="AD148" s="19">
        <f t="shared" si="3"/>
        <v>0.10561630218687873</v>
      </c>
      <c r="AE148" s="20">
        <f t="shared" si="4"/>
        <v>168.27378251596102</v>
      </c>
      <c r="AF148" s="20">
        <f t="shared" si="5"/>
        <v>0.59778783308195071</v>
      </c>
      <c r="AG148" s="21">
        <f t="shared" si="6"/>
        <v>1421.2167873641038</v>
      </c>
      <c r="AH148" s="21">
        <f t="shared" si="7"/>
        <v>1405.1396743848718</v>
      </c>
      <c r="AI148" s="22">
        <f t="shared" si="8"/>
        <v>1437.6511695206518</v>
      </c>
      <c r="AJ148" s="22">
        <f t="shared" si="9"/>
        <v>1421.5740565414201</v>
      </c>
      <c r="AK148" s="23">
        <f t="shared" si="10"/>
        <v>123.22313109129016</v>
      </c>
      <c r="AL148" s="24">
        <f t="shared" si="11"/>
        <v>26.660589420916974</v>
      </c>
      <c r="AM148" s="11">
        <f t="shared" si="12"/>
        <v>0.23552378975721772</v>
      </c>
      <c r="AN148" s="25">
        <f t="shared" si="13"/>
        <v>0.38768233079214987</v>
      </c>
      <c r="AO148" s="26">
        <f t="shared" si="14"/>
        <v>3.42063729193341</v>
      </c>
      <c r="AP148" s="27">
        <v>15.814334575982798</v>
      </c>
      <c r="AQ148" s="11">
        <f t="shared" si="15"/>
        <v>19.234971867916208</v>
      </c>
      <c r="AR148" s="21">
        <f t="shared" si="16"/>
        <v>16.077112979231941</v>
      </c>
      <c r="AS148" s="21"/>
      <c r="AT148" s="21"/>
    </row>
    <row r="149" spans="1:46" ht="16.8" x14ac:dyDescent="0.4">
      <c r="A149" s="80">
        <v>3524</v>
      </c>
      <c r="B149" s="80" t="s">
        <v>299</v>
      </c>
      <c r="C149" s="80" t="s">
        <v>324</v>
      </c>
      <c r="D149" s="94" t="s">
        <v>325</v>
      </c>
      <c r="E149" s="11">
        <f t="shared" si="0"/>
        <v>8.8555438882207245</v>
      </c>
      <c r="F149" s="95">
        <v>16076</v>
      </c>
      <c r="G149" s="96"/>
      <c r="H149" s="81"/>
      <c r="I149" s="96"/>
      <c r="J149" s="81"/>
      <c r="K149" s="96"/>
      <c r="L149" s="96">
        <v>2705</v>
      </c>
      <c r="M149" s="96">
        <v>2651</v>
      </c>
      <c r="N149" s="96">
        <v>23</v>
      </c>
      <c r="O149" s="82">
        <v>23</v>
      </c>
      <c r="P149" s="82"/>
      <c r="Q149" s="96">
        <v>23</v>
      </c>
      <c r="R149" s="82">
        <v>6576</v>
      </c>
      <c r="S149" s="81">
        <v>26</v>
      </c>
      <c r="T149" s="95">
        <v>6131</v>
      </c>
      <c r="U149" s="81">
        <v>419</v>
      </c>
      <c r="V149" s="81"/>
      <c r="W149" s="81" t="s">
        <v>39</v>
      </c>
      <c r="X149" s="83">
        <v>44457</v>
      </c>
      <c r="Y149" s="84">
        <v>1782.05</v>
      </c>
      <c r="Z149" s="85">
        <v>1187742</v>
      </c>
      <c r="AA149" s="86">
        <v>667</v>
      </c>
      <c r="AB149" s="19">
        <f t="shared" si="1"/>
        <v>0.99930952912942272</v>
      </c>
      <c r="AC149" s="19">
        <f t="shared" si="2"/>
        <v>0.93232968369829683</v>
      </c>
      <c r="AD149" s="19">
        <f t="shared" si="3"/>
        <v>6.6979845431125923E-2</v>
      </c>
      <c r="AE149" s="20">
        <f t="shared" si="4"/>
        <v>39.149916395984988</v>
      </c>
      <c r="AF149" s="20">
        <f t="shared" si="5"/>
        <v>0.41484184914841848</v>
      </c>
      <c r="AG149" s="21">
        <f t="shared" si="6"/>
        <v>553.65559187096187</v>
      </c>
      <c r="AH149" s="21">
        <f t="shared" si="7"/>
        <v>551.46656428753045</v>
      </c>
      <c r="AI149" s="22">
        <f t="shared" si="8"/>
        <v>555.59203934861273</v>
      </c>
      <c r="AJ149" s="22">
        <f t="shared" si="9"/>
        <v>553.4030117651813</v>
      </c>
      <c r="AK149" s="23">
        <f t="shared" si="10"/>
        <v>61.002843309418054</v>
      </c>
      <c r="AL149" s="24">
        <f t="shared" si="11"/>
        <v>16.634347173321551</v>
      </c>
      <c r="AM149" s="11">
        <f t="shared" si="12"/>
        <v>5.4944649520706997E-2</v>
      </c>
      <c r="AN149" s="25">
        <f t="shared" si="13"/>
        <v>9.0776694992884932E-2</v>
      </c>
      <c r="AO149" s="26">
        <f t="shared" si="14"/>
        <v>1.2883289988063025</v>
      </c>
      <c r="AP149" s="27">
        <v>7.567214889414422</v>
      </c>
      <c r="AQ149" s="11">
        <f t="shared" si="15"/>
        <v>8.8555438882207245</v>
      </c>
      <c r="AR149" s="21">
        <f t="shared" si="16"/>
        <v>2.1890275834314186</v>
      </c>
      <c r="AS149" s="21"/>
      <c r="AT149" s="21"/>
    </row>
    <row r="150" spans="1:46" ht="16.8" x14ac:dyDescent="0.4">
      <c r="A150" s="80">
        <v>3508</v>
      </c>
      <c r="B150" s="80" t="s">
        <v>299</v>
      </c>
      <c r="C150" s="80" t="s">
        <v>326</v>
      </c>
      <c r="D150" s="94" t="s">
        <v>327</v>
      </c>
      <c r="E150" s="11">
        <f t="shared" si="0"/>
        <v>14.911935541392527</v>
      </c>
      <c r="F150" s="95">
        <v>87636</v>
      </c>
      <c r="G150" s="96"/>
      <c r="H150" s="81"/>
      <c r="I150" s="96"/>
      <c r="J150" s="81"/>
      <c r="K150" s="96"/>
      <c r="L150" s="96">
        <v>1469</v>
      </c>
      <c r="M150" s="96">
        <v>1465</v>
      </c>
      <c r="N150" s="96">
        <v>4</v>
      </c>
      <c r="O150" s="82">
        <v>5</v>
      </c>
      <c r="P150" s="82"/>
      <c r="Q150" s="96">
        <v>5</v>
      </c>
      <c r="R150" s="82">
        <v>8696</v>
      </c>
      <c r="S150" s="81">
        <v>110</v>
      </c>
      <c r="T150" s="95">
        <v>7659</v>
      </c>
      <c r="U150" s="81">
        <v>927</v>
      </c>
      <c r="V150" s="81"/>
      <c r="W150" s="81" t="s">
        <v>39</v>
      </c>
      <c r="X150" s="83">
        <v>44457</v>
      </c>
      <c r="Y150" s="84">
        <v>1790.9</v>
      </c>
      <c r="Z150" s="85">
        <v>1029837</v>
      </c>
      <c r="AA150" s="86">
        <v>575</v>
      </c>
      <c r="AB150" s="19">
        <f t="shared" si="1"/>
        <v>0.98786389482243953</v>
      </c>
      <c r="AC150" s="19">
        <f t="shared" si="2"/>
        <v>0.88074977000919963</v>
      </c>
      <c r="AD150" s="19">
        <f t="shared" si="3"/>
        <v>0.10711412481323986</v>
      </c>
      <c r="AE150" s="20">
        <f t="shared" si="4"/>
        <v>90.888169681221399</v>
      </c>
      <c r="AF150" s="20">
        <f t="shared" si="5"/>
        <v>0.16950321987120515</v>
      </c>
      <c r="AG150" s="21">
        <f t="shared" si="6"/>
        <v>844.40547387596291</v>
      </c>
      <c r="AH150" s="21">
        <f t="shared" si="7"/>
        <v>833.72417188351164</v>
      </c>
      <c r="AI150" s="22">
        <f t="shared" si="8"/>
        <v>844.89098760289255</v>
      </c>
      <c r="AJ150" s="22">
        <f t="shared" si="9"/>
        <v>834.20968561044128</v>
      </c>
      <c r="AK150" s="23">
        <f t="shared" si="10"/>
        <v>95.131361127483999</v>
      </c>
      <c r="AL150" s="24">
        <f t="shared" si="11"/>
        <v>20.423144782457491</v>
      </c>
      <c r="AM150" s="11">
        <f t="shared" si="12"/>
        <v>8.9447879315290815E-2</v>
      </c>
      <c r="AN150" s="25">
        <f t="shared" si="13"/>
        <v>0.1485386380638718</v>
      </c>
      <c r="AO150" s="26">
        <f t="shared" si="14"/>
        <v>3.5652715458971773</v>
      </c>
      <c r="AP150" s="27">
        <v>11.34666399549535</v>
      </c>
      <c r="AQ150" s="11">
        <f t="shared" si="15"/>
        <v>14.911935541392527</v>
      </c>
      <c r="AR150" s="21">
        <f t="shared" si="16"/>
        <v>10.681301992451232</v>
      </c>
      <c r="AS150" s="21"/>
      <c r="AT150" s="21"/>
    </row>
    <row r="151" spans="1:46" ht="16.8" x14ac:dyDescent="0.4">
      <c r="A151" s="80">
        <v>3519</v>
      </c>
      <c r="B151" s="80" t="s">
        <v>299</v>
      </c>
      <c r="C151" s="80" t="s">
        <v>328</v>
      </c>
      <c r="D151" s="94" t="s">
        <v>329</v>
      </c>
      <c r="E151" s="11">
        <f t="shared" si="0"/>
        <v>15.031752874844864</v>
      </c>
      <c r="F151" s="95">
        <v>8989</v>
      </c>
      <c r="G151" s="96"/>
      <c r="H151" s="81"/>
      <c r="I151" s="96"/>
      <c r="J151" s="81"/>
      <c r="K151" s="96"/>
      <c r="L151" s="96">
        <v>389</v>
      </c>
      <c r="M151" s="96">
        <v>389</v>
      </c>
      <c r="N151" s="96">
        <v>0</v>
      </c>
      <c r="O151" s="82">
        <v>0</v>
      </c>
      <c r="P151" s="82"/>
      <c r="Q151" s="96">
        <v>0</v>
      </c>
      <c r="R151" s="82">
        <v>8676</v>
      </c>
      <c r="S151" s="81">
        <v>164</v>
      </c>
      <c r="T151" s="95">
        <v>7830</v>
      </c>
      <c r="U151" s="81">
        <v>682</v>
      </c>
      <c r="V151" s="81"/>
      <c r="W151" s="81" t="s">
        <v>39</v>
      </c>
      <c r="X151" s="83">
        <v>44457</v>
      </c>
      <c r="Y151" s="84">
        <v>1037.58</v>
      </c>
      <c r="Z151" s="85">
        <v>675988</v>
      </c>
      <c r="AA151" s="86">
        <v>652</v>
      </c>
      <c r="AB151" s="19">
        <f t="shared" si="1"/>
        <v>0.98109727985246664</v>
      </c>
      <c r="AC151" s="19">
        <f t="shared" si="2"/>
        <v>0.90248962655601661</v>
      </c>
      <c r="AD151" s="19">
        <f t="shared" si="3"/>
        <v>7.8607653296449975E-2</v>
      </c>
      <c r="AE151" s="20">
        <f t="shared" si="4"/>
        <v>100.88936489996863</v>
      </c>
      <c r="AF151" s="20">
        <f t="shared" si="5"/>
        <v>4.483633010603965E-2</v>
      </c>
      <c r="AG151" s="21">
        <f t="shared" si="6"/>
        <v>1283.4547358828856</v>
      </c>
      <c r="AH151" s="21">
        <f t="shared" si="7"/>
        <v>1259.1939501884649</v>
      </c>
      <c r="AI151" s="22">
        <f t="shared" si="8"/>
        <v>1283.4547358828856</v>
      </c>
      <c r="AJ151" s="22">
        <f t="shared" si="9"/>
        <v>1259.1939501884649</v>
      </c>
      <c r="AK151" s="23">
        <f t="shared" si="10"/>
        <v>100.44369810992059</v>
      </c>
      <c r="AL151" s="24">
        <f t="shared" si="11"/>
        <v>25.091771063323378</v>
      </c>
      <c r="AM151" s="11">
        <f t="shared" si="12"/>
        <v>0.11601013547730679</v>
      </c>
      <c r="AN151" s="25">
        <f t="shared" si="13"/>
        <v>0.19316267237289117</v>
      </c>
      <c r="AO151" s="26">
        <f t="shared" si="14"/>
        <v>2.7565670357561718</v>
      </c>
      <c r="AP151" s="27">
        <v>12.275185839088692</v>
      </c>
      <c r="AQ151" s="11">
        <f t="shared" si="15"/>
        <v>15.031752874844864</v>
      </c>
      <c r="AR151" s="21">
        <f t="shared" si="16"/>
        <v>24.260785694420612</v>
      </c>
      <c r="AS151" s="21"/>
      <c r="AT151" s="21"/>
    </row>
    <row r="152" spans="1:46" ht="16.8" x14ac:dyDescent="0.4">
      <c r="A152" s="80">
        <v>3577</v>
      </c>
      <c r="B152" s="80" t="s">
        <v>299</v>
      </c>
      <c r="C152" s="80" t="s">
        <v>330</v>
      </c>
      <c r="D152" s="97" t="s">
        <v>331</v>
      </c>
      <c r="E152" s="11">
        <f t="shared" si="0"/>
        <v>24.494044569917115</v>
      </c>
      <c r="F152" s="95">
        <v>5217</v>
      </c>
      <c r="G152" s="96"/>
      <c r="H152" s="81"/>
      <c r="I152" s="96"/>
      <c r="J152" s="81"/>
      <c r="K152" s="96"/>
      <c r="L152" s="96">
        <v>19</v>
      </c>
      <c r="M152" s="96">
        <v>0</v>
      </c>
      <c r="N152" s="96">
        <v>19</v>
      </c>
      <c r="O152" s="82">
        <v>0</v>
      </c>
      <c r="P152" s="82"/>
      <c r="Q152" s="96">
        <v>0</v>
      </c>
      <c r="R152" s="82">
        <v>7165</v>
      </c>
      <c r="S152" s="81">
        <v>105</v>
      </c>
      <c r="T152" s="95">
        <v>6566</v>
      </c>
      <c r="U152" s="81">
        <v>494</v>
      </c>
      <c r="V152" s="81"/>
      <c r="W152" s="81" t="s">
        <v>39</v>
      </c>
      <c r="X152" s="83">
        <v>44457</v>
      </c>
      <c r="Y152" s="84">
        <v>33.92</v>
      </c>
      <c r="Z152" s="85">
        <v>174953</v>
      </c>
      <c r="AA152" s="86">
        <v>5158</v>
      </c>
      <c r="AB152" s="19">
        <f t="shared" si="1"/>
        <v>0.98534542916957435</v>
      </c>
      <c r="AC152" s="19">
        <f t="shared" si="2"/>
        <v>0.91639916259595255</v>
      </c>
      <c r="AD152" s="19">
        <f t="shared" si="3"/>
        <v>6.8946266573621767E-2</v>
      </c>
      <c r="AE152" s="20">
        <f t="shared" si="4"/>
        <v>293.22160808902964</v>
      </c>
      <c r="AF152" s="20">
        <f t="shared" si="5"/>
        <v>2.6517794836008373E-3</v>
      </c>
      <c r="AG152" s="21">
        <f t="shared" si="6"/>
        <v>4095.3856178516517</v>
      </c>
      <c r="AH152" s="21">
        <f t="shared" si="7"/>
        <v>4035.3694992369378</v>
      </c>
      <c r="AI152" s="22">
        <f t="shared" si="8"/>
        <v>4095.3856178516517</v>
      </c>
      <c r="AJ152" s="22">
        <f t="shared" si="9"/>
        <v>4035.3694992369378</v>
      </c>
      <c r="AK152" s="23">
        <f t="shared" si="10"/>
        <v>168.03617126386112</v>
      </c>
      <c r="AL152" s="24">
        <f t="shared" si="11"/>
        <v>44.918645901434616</v>
      </c>
      <c r="AM152" s="11">
        <f t="shared" si="12"/>
        <v>0.38840386813643046</v>
      </c>
      <c r="AN152" s="25">
        <f t="shared" si="13"/>
        <v>0.64730251284094154</v>
      </c>
      <c r="AO152" s="26">
        <f t="shared" si="14"/>
        <v>4.7831559301582658</v>
      </c>
      <c r="AP152" s="27">
        <v>19.710888639758849</v>
      </c>
      <c r="AQ152" s="11">
        <f t="shared" si="15"/>
        <v>24.494044569917115</v>
      </c>
      <c r="AR152" s="21">
        <f t="shared" si="16"/>
        <v>60.016118614713662</v>
      </c>
      <c r="AS152" s="21"/>
      <c r="AT152" s="21"/>
    </row>
    <row r="153" spans="1:46" ht="16.8" x14ac:dyDescent="0.4">
      <c r="A153" s="80">
        <v>3520</v>
      </c>
      <c r="B153" s="80" t="s">
        <v>299</v>
      </c>
      <c r="C153" s="80" t="s">
        <v>332</v>
      </c>
      <c r="D153" s="94" t="s">
        <v>333</v>
      </c>
      <c r="E153" s="11">
        <f t="shared" si="0"/>
        <v>19.045389768110898</v>
      </c>
      <c r="F153" s="95">
        <v>28784</v>
      </c>
      <c r="G153" s="96"/>
      <c r="H153" s="81"/>
      <c r="I153" s="96"/>
      <c r="J153" s="81"/>
      <c r="K153" s="96"/>
      <c r="L153" s="96">
        <v>1096</v>
      </c>
      <c r="M153" s="96">
        <v>1044</v>
      </c>
      <c r="N153" s="96">
        <v>5</v>
      </c>
      <c r="O153" s="82">
        <v>5</v>
      </c>
      <c r="P153" s="82"/>
      <c r="Q153" s="96">
        <v>5</v>
      </c>
      <c r="R153" s="82">
        <v>10401</v>
      </c>
      <c r="S153" s="81">
        <v>86</v>
      </c>
      <c r="T153" s="95">
        <v>9353</v>
      </c>
      <c r="U153" s="81">
        <v>962</v>
      </c>
      <c r="V153" s="81"/>
      <c r="W153" s="81" t="s">
        <v>39</v>
      </c>
      <c r="X153" s="83">
        <v>44457</v>
      </c>
      <c r="Y153" s="84">
        <v>688.84</v>
      </c>
      <c r="Z153" s="85">
        <v>627330</v>
      </c>
      <c r="AA153" s="86">
        <v>911</v>
      </c>
      <c r="AB153" s="19">
        <f t="shared" si="1"/>
        <v>0.99216761505749007</v>
      </c>
      <c r="AC153" s="19">
        <f t="shared" si="2"/>
        <v>0.89924045764830307</v>
      </c>
      <c r="AD153" s="19">
        <f t="shared" si="3"/>
        <v>9.2927157409187014E-2</v>
      </c>
      <c r="AE153" s="20">
        <f t="shared" si="4"/>
        <v>154.94237482664624</v>
      </c>
      <c r="AF153" s="20">
        <f t="shared" si="5"/>
        <v>0.10585520623017018</v>
      </c>
      <c r="AG153" s="21">
        <f t="shared" si="6"/>
        <v>1657.979054086366</v>
      </c>
      <c r="AH153" s="21">
        <f t="shared" si="7"/>
        <v>1644.270160840387</v>
      </c>
      <c r="AI153" s="22">
        <f t="shared" si="8"/>
        <v>1658.7760827634579</v>
      </c>
      <c r="AJ153" s="22">
        <f t="shared" si="9"/>
        <v>1645.0671895174789</v>
      </c>
      <c r="AK153" s="23">
        <f t="shared" si="10"/>
        <v>124.15528428123972</v>
      </c>
      <c r="AL153" s="24">
        <f t="shared" si="11"/>
        <v>28.679846491198997</v>
      </c>
      <c r="AM153" s="11">
        <f t="shared" si="12"/>
        <v>0.14943388815195682</v>
      </c>
      <c r="AN153" s="25">
        <f t="shared" si="13"/>
        <v>0.24848894948623365</v>
      </c>
      <c r="AO153" s="26">
        <f t="shared" si="14"/>
        <v>4.6513876589984928</v>
      </c>
      <c r="AP153" s="27">
        <v>14.394002109112405</v>
      </c>
      <c r="AQ153" s="11">
        <f t="shared" si="15"/>
        <v>19.045389768110898</v>
      </c>
      <c r="AR153" s="21">
        <f t="shared" si="16"/>
        <v>13.708893245978992</v>
      </c>
      <c r="AS153" s="21"/>
      <c r="AT153" s="21"/>
    </row>
    <row r="154" spans="1:46" ht="16.8" x14ac:dyDescent="0.4">
      <c r="A154" s="80">
        <v>3507</v>
      </c>
      <c r="B154" s="80" t="s">
        <v>299</v>
      </c>
      <c r="C154" s="80" t="s">
        <v>334</v>
      </c>
      <c r="D154" s="94" t="s">
        <v>335</v>
      </c>
      <c r="E154" s="11">
        <f t="shared" si="0"/>
        <v>8.7036566866206666</v>
      </c>
      <c r="F154" s="95">
        <v>0</v>
      </c>
      <c r="G154" s="96"/>
      <c r="H154" s="81"/>
      <c r="I154" s="96"/>
      <c r="J154" s="81"/>
      <c r="K154" s="96"/>
      <c r="L154" s="96">
        <v>6786</v>
      </c>
      <c r="M154" s="96">
        <v>6774</v>
      </c>
      <c r="N154" s="96">
        <v>0</v>
      </c>
      <c r="O154" s="82">
        <v>0</v>
      </c>
      <c r="P154" s="82"/>
      <c r="Q154" s="96">
        <v>0</v>
      </c>
      <c r="R154" s="82">
        <v>14059</v>
      </c>
      <c r="S154" s="81">
        <v>204</v>
      </c>
      <c r="T154" s="95">
        <v>12937</v>
      </c>
      <c r="U154" s="81">
        <v>918</v>
      </c>
      <c r="V154" s="81"/>
      <c r="W154" s="81" t="s">
        <v>39</v>
      </c>
      <c r="X154" s="83">
        <v>44457</v>
      </c>
      <c r="Y154" s="84">
        <v>3530.65</v>
      </c>
      <c r="Z154" s="85">
        <v>2542963</v>
      </c>
      <c r="AA154" s="86">
        <v>720</v>
      </c>
      <c r="AB154" s="19">
        <f t="shared" si="1"/>
        <v>0.98548972188633621</v>
      </c>
      <c r="AC154" s="19">
        <f t="shared" si="2"/>
        <v>0.92019347037484889</v>
      </c>
      <c r="AD154" s="19">
        <f t="shared" si="3"/>
        <v>6.529625151148731E-2</v>
      </c>
      <c r="AE154" s="20">
        <f t="shared" si="4"/>
        <v>36.09962079668481</v>
      </c>
      <c r="AF154" s="20">
        <f t="shared" si="5"/>
        <v>0.48268013372217083</v>
      </c>
      <c r="AG154" s="21">
        <f t="shared" si="6"/>
        <v>552.8590073862656</v>
      </c>
      <c r="AH154" s="21">
        <f t="shared" si="7"/>
        <v>544.83686943144676</v>
      </c>
      <c r="AI154" s="22">
        <f t="shared" si="8"/>
        <v>552.8590073862656</v>
      </c>
      <c r="AJ154" s="22">
        <f t="shared" si="9"/>
        <v>544.83686943144676</v>
      </c>
      <c r="AK154" s="23">
        <f t="shared" si="10"/>
        <v>60.082959977588338</v>
      </c>
      <c r="AL154" s="24">
        <f t="shared" si="11"/>
        <v>16.505103293094635</v>
      </c>
      <c r="AM154" s="11">
        <f t="shared" si="12"/>
        <v>3.6107978201499927E-2</v>
      </c>
      <c r="AN154" s="25">
        <f t="shared" si="13"/>
        <v>5.9573251390378536E-2</v>
      </c>
      <c r="AO154" s="26">
        <f t="shared" si="14"/>
        <v>2.5742487232784237</v>
      </c>
      <c r="AP154" s="27">
        <v>6.1294079633422429</v>
      </c>
      <c r="AQ154" s="11">
        <f t="shared" si="15"/>
        <v>8.7036566866206666</v>
      </c>
      <c r="AR154" s="21">
        <f t="shared" si="16"/>
        <v>8.0221379548188469</v>
      </c>
      <c r="AS154" s="21"/>
      <c r="AT154" s="21"/>
    </row>
    <row r="155" spans="1:46" ht="16.8" x14ac:dyDescent="0.4">
      <c r="A155" s="80">
        <v>3573</v>
      </c>
      <c r="B155" s="80" t="s">
        <v>299</v>
      </c>
      <c r="C155" s="80" t="s">
        <v>336</v>
      </c>
      <c r="D155" s="97" t="s">
        <v>337</v>
      </c>
      <c r="E155" s="11">
        <f t="shared" si="0"/>
        <v>18.352830993507492</v>
      </c>
      <c r="F155" s="95">
        <v>0</v>
      </c>
      <c r="G155" s="96"/>
      <c r="H155" s="81"/>
      <c r="I155" s="96"/>
      <c r="J155" s="81"/>
      <c r="K155" s="96"/>
      <c r="L155" s="96">
        <v>9857</v>
      </c>
      <c r="M155" s="96">
        <v>9551</v>
      </c>
      <c r="N155" s="96">
        <v>157</v>
      </c>
      <c r="O155" s="82">
        <v>157</v>
      </c>
      <c r="P155" s="82"/>
      <c r="Q155" s="96">
        <v>157</v>
      </c>
      <c r="R155" s="82">
        <v>15307</v>
      </c>
      <c r="S155" s="81">
        <v>108</v>
      </c>
      <c r="T155" s="95">
        <v>14089</v>
      </c>
      <c r="U155" s="81">
        <v>1110</v>
      </c>
      <c r="V155" s="81"/>
      <c r="W155" s="81" t="s">
        <v>39</v>
      </c>
      <c r="X155" s="83">
        <v>44457</v>
      </c>
      <c r="Y155" s="84">
        <v>145.28</v>
      </c>
      <c r="Z155" s="85">
        <v>850904</v>
      </c>
      <c r="AA155" s="86">
        <v>5857</v>
      </c>
      <c r="AB155" s="19">
        <f t="shared" si="1"/>
        <v>1.0023607917905482</v>
      </c>
      <c r="AC155" s="19">
        <f t="shared" si="2"/>
        <v>0.92042856209577317</v>
      </c>
      <c r="AD155" s="19">
        <f t="shared" si="3"/>
        <v>8.1932229694774955E-2</v>
      </c>
      <c r="AE155" s="20">
        <f t="shared" si="4"/>
        <v>167.35142859829077</v>
      </c>
      <c r="AF155" s="20">
        <f t="shared" si="5"/>
        <v>0.65421049193179592</v>
      </c>
      <c r="AG155" s="21">
        <f t="shared" si="6"/>
        <v>1798.9103353609808</v>
      </c>
      <c r="AH155" s="21">
        <f t="shared" si="7"/>
        <v>1786.217951731335</v>
      </c>
      <c r="AI155" s="22">
        <f t="shared" si="8"/>
        <v>1817.3613004522249</v>
      </c>
      <c r="AJ155" s="22">
        <f t="shared" si="9"/>
        <v>1804.6689168225791</v>
      </c>
      <c r="AK155" s="23">
        <f t="shared" si="10"/>
        <v>122.02477760973245</v>
      </c>
      <c r="AL155" s="24">
        <f t="shared" si="11"/>
        <v>30.038882442782214</v>
      </c>
      <c r="AM155" s="11">
        <f t="shared" si="12"/>
        <v>0.13486246551591879</v>
      </c>
      <c r="AN155" s="25">
        <f t="shared" si="13"/>
        <v>0.22174019941277995</v>
      </c>
      <c r="AO155" s="26">
        <f t="shared" si="14"/>
        <v>2.102157228761655</v>
      </c>
      <c r="AP155" s="27">
        <v>16.250673764745837</v>
      </c>
      <c r="AQ155" s="11">
        <f t="shared" si="15"/>
        <v>18.352830993507492</v>
      </c>
      <c r="AR155" s="21">
        <f t="shared" si="16"/>
        <v>12.692383629645649</v>
      </c>
      <c r="AS155" s="21"/>
      <c r="AT155" s="21"/>
    </row>
    <row r="156" spans="1:46" ht="16.8" x14ac:dyDescent="0.4">
      <c r="A156" s="80">
        <v>3516</v>
      </c>
      <c r="B156" s="80" t="s">
        <v>299</v>
      </c>
      <c r="C156" s="80" t="s">
        <v>338</v>
      </c>
      <c r="D156" s="94" t="s">
        <v>339</v>
      </c>
      <c r="E156" s="11">
        <f t="shared" si="0"/>
        <v>5.9085518398899808</v>
      </c>
      <c r="F156" s="95">
        <v>92321</v>
      </c>
      <c r="G156" s="96"/>
      <c r="H156" s="81"/>
      <c r="I156" s="96"/>
      <c r="J156" s="81"/>
      <c r="K156" s="96"/>
      <c r="L156" s="96">
        <v>8709</v>
      </c>
      <c r="M156" s="96">
        <v>4321</v>
      </c>
      <c r="N156" s="96">
        <v>30</v>
      </c>
      <c r="O156" s="82">
        <v>30</v>
      </c>
      <c r="P156" s="82"/>
      <c r="Q156" s="96">
        <v>30</v>
      </c>
      <c r="R156" s="82">
        <v>7887</v>
      </c>
      <c r="S156" s="81">
        <v>60</v>
      </c>
      <c r="T156" s="95">
        <v>7601</v>
      </c>
      <c r="U156" s="81">
        <v>226</v>
      </c>
      <c r="V156" s="81"/>
      <c r="W156" s="81" t="s">
        <v>39</v>
      </c>
      <c r="X156" s="83">
        <v>44457</v>
      </c>
      <c r="Y156" s="84">
        <v>717.83</v>
      </c>
      <c r="Z156" s="85">
        <v>1079499</v>
      </c>
      <c r="AA156" s="86">
        <v>1504</v>
      </c>
      <c r="AB156" s="19">
        <f t="shared" si="1"/>
        <v>0.99607327698512238</v>
      </c>
      <c r="AC156" s="19">
        <f t="shared" si="2"/>
        <v>0.96373779637377965</v>
      </c>
      <c r="AD156" s="19">
        <f t="shared" si="3"/>
        <v>3.2335480611342678E-2</v>
      </c>
      <c r="AE156" s="20">
        <f t="shared" si="4"/>
        <v>26.493771647773645</v>
      </c>
      <c r="AF156" s="20">
        <f t="shared" si="5"/>
        <v>1.108025865348041</v>
      </c>
      <c r="AG156" s="21">
        <f t="shared" si="6"/>
        <v>730.61670274821938</v>
      </c>
      <c r="AH156" s="21">
        <f t="shared" si="7"/>
        <v>725.05856883609897</v>
      </c>
      <c r="AI156" s="22">
        <f t="shared" si="8"/>
        <v>733.39576970427947</v>
      </c>
      <c r="AJ156" s="22">
        <f t="shared" si="9"/>
        <v>727.83763579215918</v>
      </c>
      <c r="AK156" s="23">
        <f t="shared" si="10"/>
        <v>48.697746037895293</v>
      </c>
      <c r="AL156" s="24">
        <f t="shared" si="11"/>
        <v>19.076656360486226</v>
      </c>
      <c r="AM156" s="11">
        <f t="shared" si="12"/>
        <v>4.8058750332936523E-2</v>
      </c>
      <c r="AN156" s="25">
        <f t="shared" si="13"/>
        <v>7.83304779591633E-2</v>
      </c>
      <c r="AO156" s="26">
        <f t="shared" si="14"/>
        <v>0.62600373484228911</v>
      </c>
      <c r="AP156" s="27">
        <v>5.2825481050476917</v>
      </c>
      <c r="AQ156" s="11">
        <f t="shared" si="15"/>
        <v>5.9085518398899808</v>
      </c>
      <c r="AR156" s="21">
        <f t="shared" si="16"/>
        <v>5.5581339121203444</v>
      </c>
      <c r="AS156" s="21"/>
      <c r="AT156" s="21"/>
    </row>
    <row r="157" spans="1:46" ht="16.8" x14ac:dyDescent="0.4">
      <c r="A157" s="80">
        <v>3576</v>
      </c>
      <c r="B157" s="80" t="s">
        <v>299</v>
      </c>
      <c r="C157" s="80" t="s">
        <v>340</v>
      </c>
      <c r="D157" s="97" t="s">
        <v>341</v>
      </c>
      <c r="E157" s="11">
        <f t="shared" si="0"/>
        <v>19.319634409144147</v>
      </c>
      <c r="F157" s="95">
        <v>400</v>
      </c>
      <c r="G157" s="96"/>
      <c r="H157" s="81"/>
      <c r="I157" s="96"/>
      <c r="J157" s="81"/>
      <c r="K157" s="96"/>
      <c r="L157" s="96">
        <v>1010</v>
      </c>
      <c r="M157" s="96">
        <v>0</v>
      </c>
      <c r="N157" s="96">
        <v>2</v>
      </c>
      <c r="O157" s="82">
        <v>2</v>
      </c>
      <c r="P157" s="82"/>
      <c r="Q157" s="96">
        <v>2</v>
      </c>
      <c r="R157" s="82">
        <v>4370</v>
      </c>
      <c r="S157" s="81">
        <v>32</v>
      </c>
      <c r="T157" s="95">
        <v>4098</v>
      </c>
      <c r="U157" s="81">
        <v>240</v>
      </c>
      <c r="V157" s="81"/>
      <c r="W157" s="81" t="s">
        <v>39</v>
      </c>
      <c r="X157" s="83">
        <v>44457</v>
      </c>
      <c r="Y157" s="84">
        <v>16.47</v>
      </c>
      <c r="Z157" s="85">
        <v>125657</v>
      </c>
      <c r="AA157" s="86">
        <v>7629</v>
      </c>
      <c r="AB157" s="19">
        <f t="shared" si="1"/>
        <v>0.99310967860799215</v>
      </c>
      <c r="AC157" s="19">
        <f t="shared" si="2"/>
        <v>0.93775743707093817</v>
      </c>
      <c r="AD157" s="19">
        <f t="shared" si="3"/>
        <v>5.5352241537053981E-2</v>
      </c>
      <c r="AE157" s="20">
        <f t="shared" si="4"/>
        <v>194.17939310981481</v>
      </c>
      <c r="AF157" s="20">
        <f t="shared" si="5"/>
        <v>0.23157894736842105</v>
      </c>
      <c r="AG157" s="21">
        <f t="shared" si="6"/>
        <v>3477.7210979093884</v>
      </c>
      <c r="AH157" s="21">
        <f t="shared" si="7"/>
        <v>3452.2549479933468</v>
      </c>
      <c r="AI157" s="22">
        <f t="shared" si="8"/>
        <v>3479.3127322791411</v>
      </c>
      <c r="AJ157" s="22">
        <f t="shared" si="9"/>
        <v>3453.8465823630995</v>
      </c>
      <c r="AK157" s="23">
        <f t="shared" si="10"/>
        <v>138.77599170608087</v>
      </c>
      <c r="AL157" s="24">
        <f t="shared" si="11"/>
        <v>41.556266569334035</v>
      </c>
      <c r="AM157" s="11">
        <f t="shared" si="12"/>
        <v>0.37478123629172827</v>
      </c>
      <c r="AN157" s="25">
        <f t="shared" si="13"/>
        <v>0.62155309102609912</v>
      </c>
      <c r="AO157" s="26">
        <f t="shared" si="14"/>
        <v>0.13247141227927983</v>
      </c>
      <c r="AP157" s="27">
        <v>19.187162996864867</v>
      </c>
      <c r="AQ157" s="11">
        <f t="shared" si="15"/>
        <v>19.319634409144147</v>
      </c>
      <c r="AR157" s="21">
        <f t="shared" si="16"/>
        <v>25.466149916041285</v>
      </c>
      <c r="AS157" s="21"/>
      <c r="AT157" s="21"/>
    </row>
    <row r="158" spans="1:46" ht="16.8" x14ac:dyDescent="0.4">
      <c r="A158" s="80">
        <v>3518</v>
      </c>
      <c r="B158" s="80" t="s">
        <v>299</v>
      </c>
      <c r="C158" s="80" t="s">
        <v>342</v>
      </c>
      <c r="D158" s="94" t="s">
        <v>343</v>
      </c>
      <c r="E158" s="11">
        <f t="shared" si="0"/>
        <v>12.675306321073696</v>
      </c>
      <c r="F158" s="95">
        <v>24454</v>
      </c>
      <c r="G158" s="96"/>
      <c r="H158" s="81"/>
      <c r="I158" s="96"/>
      <c r="J158" s="81"/>
      <c r="K158" s="96"/>
      <c r="L158" s="96">
        <v>797</v>
      </c>
      <c r="M158" s="96">
        <v>797</v>
      </c>
      <c r="N158" s="96">
        <v>0</v>
      </c>
      <c r="O158" s="82">
        <v>54</v>
      </c>
      <c r="P158" s="82"/>
      <c r="Q158" s="96">
        <v>54</v>
      </c>
      <c r="R158" s="82">
        <v>12522</v>
      </c>
      <c r="S158" s="81">
        <v>167</v>
      </c>
      <c r="T158" s="95">
        <v>11604</v>
      </c>
      <c r="U158" s="81">
        <v>751</v>
      </c>
      <c r="V158" s="81"/>
      <c r="W158" s="81" t="s">
        <v>39</v>
      </c>
      <c r="X158" s="83">
        <v>44457</v>
      </c>
      <c r="Y158" s="84">
        <v>1224.25</v>
      </c>
      <c r="Z158" s="85">
        <v>1041362</v>
      </c>
      <c r="AA158" s="86">
        <v>851</v>
      </c>
      <c r="AB158" s="19">
        <f t="shared" si="1"/>
        <v>0.99069984156129487</v>
      </c>
      <c r="AC158" s="19">
        <f t="shared" si="2"/>
        <v>0.92668902731193104</v>
      </c>
      <c r="AD158" s="19">
        <f t="shared" si="3"/>
        <v>6.4010814249363862E-2</v>
      </c>
      <c r="AE158" s="20">
        <f t="shared" si="4"/>
        <v>77.302609467216968</v>
      </c>
      <c r="AF158" s="20">
        <f t="shared" si="5"/>
        <v>6.7960389714103175E-2</v>
      </c>
      <c r="AG158" s="21">
        <f t="shared" si="6"/>
        <v>1202.4636965819764</v>
      </c>
      <c r="AH158" s="21">
        <f t="shared" si="7"/>
        <v>1186.4270061707648</v>
      </c>
      <c r="AI158" s="22">
        <f t="shared" si="8"/>
        <v>1207.6492132418889</v>
      </c>
      <c r="AJ158" s="22">
        <f t="shared" si="9"/>
        <v>1191.6125228306776</v>
      </c>
      <c r="AK158" s="23">
        <f t="shared" si="10"/>
        <v>87.921902542663943</v>
      </c>
      <c r="AL158" s="24">
        <f t="shared" si="11"/>
        <v>24.409142988137432</v>
      </c>
      <c r="AM158" s="11">
        <f t="shared" si="12"/>
        <v>8.1856895503834501E-2</v>
      </c>
      <c r="AN158" s="25">
        <f t="shared" si="13"/>
        <v>0.13622794915803638</v>
      </c>
      <c r="AO158" s="26">
        <f t="shared" si="14"/>
        <v>1.819302481680829</v>
      </c>
      <c r="AP158" s="27">
        <v>10.856003839392868</v>
      </c>
      <c r="AQ158" s="11">
        <f t="shared" si="15"/>
        <v>12.675306321073696</v>
      </c>
      <c r="AR158" s="21">
        <f t="shared" si="16"/>
        <v>16.03669041121147</v>
      </c>
      <c r="AS158" s="21"/>
      <c r="AT158" s="21"/>
    </row>
    <row r="159" spans="1:46" ht="16.8" x14ac:dyDescent="0.4">
      <c r="A159" s="80">
        <v>3521</v>
      </c>
      <c r="B159" s="80" t="s">
        <v>299</v>
      </c>
      <c r="C159" s="80" t="s">
        <v>344</v>
      </c>
      <c r="D159" s="94" t="s">
        <v>345</v>
      </c>
      <c r="E159" s="11">
        <f t="shared" si="0"/>
        <v>15.895531748053822</v>
      </c>
      <c r="F159" s="95">
        <v>2049</v>
      </c>
      <c r="G159" s="96"/>
      <c r="H159" s="81"/>
      <c r="I159" s="96"/>
      <c r="J159" s="81"/>
      <c r="K159" s="96"/>
      <c r="L159" s="96">
        <v>606</v>
      </c>
      <c r="M159" s="96">
        <v>560</v>
      </c>
      <c r="N159" s="96">
        <v>8</v>
      </c>
      <c r="O159" s="82">
        <v>8</v>
      </c>
      <c r="P159" s="82"/>
      <c r="Q159" s="96">
        <v>8</v>
      </c>
      <c r="R159" s="82">
        <v>8016</v>
      </c>
      <c r="S159" s="81">
        <v>60</v>
      </c>
      <c r="T159" s="95">
        <v>7109</v>
      </c>
      <c r="U159" s="81">
        <v>847</v>
      </c>
      <c r="V159" s="81"/>
      <c r="W159" s="81" t="s">
        <v>39</v>
      </c>
      <c r="X159" s="83">
        <v>44457</v>
      </c>
      <c r="Y159" s="84">
        <v>1295.98</v>
      </c>
      <c r="Z159" s="85">
        <v>828678</v>
      </c>
      <c r="AA159" s="86">
        <v>639</v>
      </c>
      <c r="AB159" s="19">
        <f t="shared" si="1"/>
        <v>0.99340663140319563</v>
      </c>
      <c r="AC159" s="19">
        <f t="shared" si="2"/>
        <v>0.88685129740518964</v>
      </c>
      <c r="AD159" s="19">
        <f t="shared" si="3"/>
        <v>0.10655533399800599</v>
      </c>
      <c r="AE159" s="20">
        <f t="shared" si="4"/>
        <v>104.14177762653287</v>
      </c>
      <c r="AF159" s="20">
        <f t="shared" si="5"/>
        <v>7.6596806387225547E-2</v>
      </c>
      <c r="AG159" s="21">
        <f t="shared" si="6"/>
        <v>967.32385800033308</v>
      </c>
      <c r="AH159" s="21">
        <f t="shared" si="7"/>
        <v>960.08340996140839</v>
      </c>
      <c r="AI159" s="22">
        <f t="shared" si="8"/>
        <v>968.2892510721897</v>
      </c>
      <c r="AJ159" s="22">
        <f t="shared" si="9"/>
        <v>961.04880303326502</v>
      </c>
      <c r="AK159" s="23">
        <f t="shared" si="10"/>
        <v>101.57577691294132</v>
      </c>
      <c r="AL159" s="24">
        <f t="shared" si="11"/>
        <v>21.920866805777379</v>
      </c>
      <c r="AM159" s="11">
        <f t="shared" si="12"/>
        <v>0.1065268913974292</v>
      </c>
      <c r="AN159" s="25">
        <f t="shared" si="13"/>
        <v>0.17725136689484194</v>
      </c>
      <c r="AO159" s="26">
        <f t="shared" si="14"/>
        <v>3.4252747686898033</v>
      </c>
      <c r="AP159" s="27">
        <v>12.470256979364018</v>
      </c>
      <c r="AQ159" s="11">
        <f t="shared" si="15"/>
        <v>15.895531748053822</v>
      </c>
      <c r="AR159" s="21">
        <f t="shared" si="16"/>
        <v>7.2404480389246482</v>
      </c>
      <c r="AS159" s="21"/>
      <c r="AT159" s="21"/>
    </row>
    <row r="160" spans="1:46" ht="16.8" x14ac:dyDescent="0.4">
      <c r="A160" s="80">
        <v>3501</v>
      </c>
      <c r="B160" s="80" t="s">
        <v>299</v>
      </c>
      <c r="C160" s="80" t="s">
        <v>346</v>
      </c>
      <c r="D160" s="94" t="s">
        <v>347</v>
      </c>
      <c r="E160" s="11">
        <f t="shared" si="0"/>
        <v>9.5574287459454492</v>
      </c>
      <c r="F160" s="95">
        <v>21</v>
      </c>
      <c r="G160" s="96"/>
      <c r="H160" s="81"/>
      <c r="I160" s="96"/>
      <c r="J160" s="81"/>
      <c r="K160" s="96"/>
      <c r="L160" s="96">
        <v>1723</v>
      </c>
      <c r="M160" s="96">
        <v>1691</v>
      </c>
      <c r="N160" s="96">
        <v>16</v>
      </c>
      <c r="O160" s="82">
        <v>16</v>
      </c>
      <c r="P160" s="82"/>
      <c r="Q160" s="96">
        <v>16</v>
      </c>
      <c r="R160" s="82">
        <v>7924</v>
      </c>
      <c r="S160" s="81">
        <v>85</v>
      </c>
      <c r="T160" s="95">
        <v>7548</v>
      </c>
      <c r="U160" s="81">
        <v>291</v>
      </c>
      <c r="V160" s="81"/>
      <c r="W160" s="81" t="s">
        <v>39</v>
      </c>
      <c r="X160" s="83">
        <v>44457</v>
      </c>
      <c r="Y160" s="84">
        <v>1389.92</v>
      </c>
      <c r="Z160" s="85">
        <v>550891</v>
      </c>
      <c r="AA160" s="86">
        <v>396</v>
      </c>
      <c r="AB160" s="19">
        <f t="shared" si="1"/>
        <v>0.99121420497242696</v>
      </c>
      <c r="AC160" s="19">
        <f t="shared" si="2"/>
        <v>0.95254921756688538</v>
      </c>
      <c r="AD160" s="19">
        <f t="shared" si="3"/>
        <v>3.8664987405541563E-2</v>
      </c>
      <c r="AE160" s="20">
        <f t="shared" si="4"/>
        <v>58.632288420032282</v>
      </c>
      <c r="AF160" s="20">
        <f t="shared" si="5"/>
        <v>0.21945986875315499</v>
      </c>
      <c r="AG160" s="21">
        <f t="shared" si="6"/>
        <v>1438.3970694747236</v>
      </c>
      <c r="AH160" s="21">
        <f t="shared" si="7"/>
        <v>1422.9675198905045</v>
      </c>
      <c r="AI160" s="22">
        <f t="shared" si="8"/>
        <v>1441.301455278812</v>
      </c>
      <c r="AJ160" s="22">
        <f t="shared" si="9"/>
        <v>1425.8719056945931</v>
      </c>
      <c r="AK160" s="23">
        <f t="shared" si="10"/>
        <v>74.651123645892966</v>
      </c>
      <c r="AL160" s="24">
        <f t="shared" si="11"/>
        <v>26.7008605263444</v>
      </c>
      <c r="AM160" s="11">
        <f t="shared" si="12"/>
        <v>9.833191563112853E-2</v>
      </c>
      <c r="AN160" s="25">
        <f t="shared" si="13"/>
        <v>0.16311938982132065</v>
      </c>
      <c r="AO160" s="26">
        <f t="shared" si="14"/>
        <v>3.5405906096608897</v>
      </c>
      <c r="AP160" s="27">
        <v>6.0168381362845595</v>
      </c>
      <c r="AQ160" s="11">
        <f t="shared" si="15"/>
        <v>9.5574287459454492</v>
      </c>
      <c r="AR160" s="21">
        <f t="shared" si="16"/>
        <v>15.429549584219021</v>
      </c>
      <c r="AS160" s="21"/>
      <c r="AT160" s="21"/>
    </row>
    <row r="161" spans="1:46" ht="16.8" x14ac:dyDescent="0.4">
      <c r="A161" s="80">
        <v>3528</v>
      </c>
      <c r="B161" s="80" t="s">
        <v>299</v>
      </c>
      <c r="C161" s="80" t="s">
        <v>348</v>
      </c>
      <c r="D161" s="94" t="s">
        <v>349</v>
      </c>
      <c r="E161" s="11">
        <f t="shared" si="0"/>
        <v>7.2662409446447045</v>
      </c>
      <c r="F161" s="95">
        <v>0</v>
      </c>
      <c r="G161" s="96"/>
      <c r="H161" s="81"/>
      <c r="I161" s="96"/>
      <c r="J161" s="81"/>
      <c r="K161" s="96"/>
      <c r="L161" s="96">
        <v>1</v>
      </c>
      <c r="M161" s="96">
        <v>0</v>
      </c>
      <c r="N161" s="96">
        <v>0</v>
      </c>
      <c r="O161" s="82">
        <v>0</v>
      </c>
      <c r="P161" s="82"/>
      <c r="Q161" s="96">
        <v>0</v>
      </c>
      <c r="R161" s="82">
        <v>2570</v>
      </c>
      <c r="S161" s="81">
        <v>86</v>
      </c>
      <c r="T161" s="95">
        <v>2285</v>
      </c>
      <c r="U161" s="81">
        <v>199</v>
      </c>
      <c r="V161" s="81"/>
      <c r="W161" s="81" t="s">
        <v>39</v>
      </c>
      <c r="X161" s="83">
        <v>44457</v>
      </c>
      <c r="Y161" s="84">
        <v>792.24</v>
      </c>
      <c r="Z161" s="85">
        <v>844550</v>
      </c>
      <c r="AA161" s="86">
        <v>1066</v>
      </c>
      <c r="AB161" s="19">
        <f t="shared" si="1"/>
        <v>0.96653696498054464</v>
      </c>
      <c r="AC161" s="19">
        <f t="shared" si="2"/>
        <v>0.8891050583657587</v>
      </c>
      <c r="AD161" s="19">
        <f t="shared" si="3"/>
        <v>7.7431906614785995E-2</v>
      </c>
      <c r="AE161" s="20">
        <f t="shared" si="4"/>
        <v>23.562844118169437</v>
      </c>
      <c r="AF161" s="20">
        <f t="shared" si="5"/>
        <v>3.8910505836575878E-4</v>
      </c>
      <c r="AG161" s="21">
        <f t="shared" si="6"/>
        <v>304.30406725475109</v>
      </c>
      <c r="AH161" s="21">
        <f t="shared" si="7"/>
        <v>294.12112959564263</v>
      </c>
      <c r="AI161" s="22">
        <f t="shared" si="8"/>
        <v>304.30406725475109</v>
      </c>
      <c r="AJ161" s="22">
        <f t="shared" si="9"/>
        <v>294.12112959564263</v>
      </c>
      <c r="AK161" s="23">
        <f t="shared" si="10"/>
        <v>48.541574055822956</v>
      </c>
      <c r="AL161" s="24">
        <f t="shared" si="11"/>
        <v>12.126853045939878</v>
      </c>
      <c r="AM161" s="11">
        <f t="shared" si="12"/>
        <v>5.0110195378655818E-2</v>
      </c>
      <c r="AN161" s="25">
        <f t="shared" si="13"/>
        <v>8.3516286659557654E-2</v>
      </c>
      <c r="AO161" s="26">
        <f t="shared" si="14"/>
        <v>0.84997025881248156</v>
      </c>
      <c r="AP161" s="27">
        <v>6.4162706858322229</v>
      </c>
      <c r="AQ161" s="11">
        <f t="shared" si="15"/>
        <v>7.2662409446447045</v>
      </c>
      <c r="AR161" s="21">
        <f t="shared" si="16"/>
        <v>10.182937659108401</v>
      </c>
      <c r="AS161" s="21"/>
      <c r="AT161" s="21"/>
    </row>
    <row r="162" spans="1:46" ht="16.8" x14ac:dyDescent="0.4">
      <c r="A162" s="80">
        <v>3514</v>
      </c>
      <c r="B162" s="80" t="s">
        <v>299</v>
      </c>
      <c r="C162" s="80" t="s">
        <v>350</v>
      </c>
      <c r="D162" s="94" t="s">
        <v>351</v>
      </c>
      <c r="E162" s="11">
        <f t="shared" si="0"/>
        <v>9.9697641288084249</v>
      </c>
      <c r="F162" s="95">
        <v>66560</v>
      </c>
      <c r="G162" s="96"/>
      <c r="H162" s="81"/>
      <c r="I162" s="96"/>
      <c r="J162" s="81"/>
      <c r="K162" s="96"/>
      <c r="L162" s="96">
        <v>1046</v>
      </c>
      <c r="M162" s="96">
        <v>858</v>
      </c>
      <c r="N162" s="96">
        <v>178</v>
      </c>
      <c r="O162" s="82">
        <v>70</v>
      </c>
      <c r="P162" s="82"/>
      <c r="Q162" s="96">
        <v>70</v>
      </c>
      <c r="R162" s="82">
        <v>8387</v>
      </c>
      <c r="S162" s="81">
        <v>55</v>
      </c>
      <c r="T162" s="95">
        <v>7705</v>
      </c>
      <c r="U162" s="81">
        <v>627</v>
      </c>
      <c r="V162" s="81"/>
      <c r="W162" s="81" t="s">
        <v>39</v>
      </c>
      <c r="X162" s="83">
        <v>44457</v>
      </c>
      <c r="Y162" s="84">
        <v>1474.02</v>
      </c>
      <c r="Z162" s="85">
        <v>1590807</v>
      </c>
      <c r="AA162" s="86">
        <v>1079</v>
      </c>
      <c r="AB162" s="19">
        <f t="shared" si="1"/>
        <v>1.0011006098378095</v>
      </c>
      <c r="AC162" s="19">
        <f t="shared" si="2"/>
        <v>0.91868367711935139</v>
      </c>
      <c r="AD162" s="19">
        <f t="shared" si="3"/>
        <v>8.2416932718458083E-2</v>
      </c>
      <c r="AE162" s="20">
        <f t="shared" si="4"/>
        <v>55.003529655074438</v>
      </c>
      <c r="AF162" s="20">
        <f t="shared" si="5"/>
        <v>0.13306307380469776</v>
      </c>
      <c r="AG162" s="21">
        <f t="shared" si="6"/>
        <v>527.21668939098208</v>
      </c>
      <c r="AH162" s="21">
        <f t="shared" si="7"/>
        <v>523.75932466980589</v>
      </c>
      <c r="AI162" s="22">
        <f t="shared" si="8"/>
        <v>531.61697176338805</v>
      </c>
      <c r="AJ162" s="22">
        <f t="shared" si="9"/>
        <v>528.15960704221186</v>
      </c>
      <c r="AK162" s="23">
        <f t="shared" si="10"/>
        <v>66.192325985580524</v>
      </c>
      <c r="AL162" s="24">
        <f t="shared" si="11"/>
        <v>16.250532407312257</v>
      </c>
      <c r="AM162" s="11">
        <f t="shared" si="12"/>
        <v>5.5943651589275931E-2</v>
      </c>
      <c r="AN162" s="25">
        <f t="shared" si="13"/>
        <v>9.2972934226144596E-2</v>
      </c>
      <c r="AO162" s="26">
        <f t="shared" si="14"/>
        <v>1.0875302227739887</v>
      </c>
      <c r="AP162" s="27">
        <v>8.8822339060344362</v>
      </c>
      <c r="AQ162" s="11">
        <f t="shared" si="15"/>
        <v>9.9697641288084249</v>
      </c>
      <c r="AR162" s="21">
        <f t="shared" si="16"/>
        <v>3.4573647211761074</v>
      </c>
      <c r="AS162" s="21"/>
      <c r="AT162" s="21"/>
    </row>
    <row r="163" spans="1:46" ht="16.8" x14ac:dyDescent="0.4">
      <c r="A163" s="80">
        <v>3575</v>
      </c>
      <c r="B163" s="80" t="s">
        <v>299</v>
      </c>
      <c r="C163" s="80" t="s">
        <v>352</v>
      </c>
      <c r="D163" s="97" t="s">
        <v>353</v>
      </c>
      <c r="E163" s="11">
        <f t="shared" si="0"/>
        <v>17.289139228185782</v>
      </c>
      <c r="F163" s="95">
        <v>4373</v>
      </c>
      <c r="G163" s="96"/>
      <c r="H163" s="81"/>
      <c r="I163" s="96"/>
      <c r="J163" s="81"/>
      <c r="K163" s="96"/>
      <c r="L163" s="96">
        <v>377</v>
      </c>
      <c r="M163" s="96">
        <v>359</v>
      </c>
      <c r="N163" s="96">
        <v>18</v>
      </c>
      <c r="O163" s="82">
        <v>18</v>
      </c>
      <c r="P163" s="82"/>
      <c r="Q163" s="96">
        <v>18</v>
      </c>
      <c r="R163" s="82">
        <v>3912</v>
      </c>
      <c r="S163" s="81">
        <v>5</v>
      </c>
      <c r="T163" s="95">
        <v>3651</v>
      </c>
      <c r="U163" s="81">
        <v>256</v>
      </c>
      <c r="V163" s="81"/>
      <c r="W163" s="81" t="s">
        <v>39</v>
      </c>
      <c r="X163" s="83">
        <v>44457</v>
      </c>
      <c r="Y163" s="84">
        <v>35.29</v>
      </c>
      <c r="Z163" s="85">
        <v>194684</v>
      </c>
      <c r="AA163" s="86">
        <v>5517</v>
      </c>
      <c r="AB163" s="19">
        <f t="shared" si="1"/>
        <v>1.0030023103701275</v>
      </c>
      <c r="AC163" s="19">
        <f t="shared" si="2"/>
        <v>0.93328220858895705</v>
      </c>
      <c r="AD163" s="19">
        <f t="shared" si="3"/>
        <v>6.9720101781170482E-2</v>
      </c>
      <c r="AE163" s="20">
        <f t="shared" si="4"/>
        <v>149.98664502475808</v>
      </c>
      <c r="AF163" s="20">
        <f t="shared" si="5"/>
        <v>0.10097137014314929</v>
      </c>
      <c r="AG163" s="21">
        <f t="shared" si="6"/>
        <v>2009.4101210166218</v>
      </c>
      <c r="AH163" s="21">
        <f t="shared" si="7"/>
        <v>2006.8418565470199</v>
      </c>
      <c r="AI163" s="22">
        <f t="shared" si="8"/>
        <v>2018.6558731071891</v>
      </c>
      <c r="AJ163" s="22">
        <f t="shared" si="9"/>
        <v>2016.087608637587</v>
      </c>
      <c r="AK163" s="23">
        <f t="shared" si="10"/>
        <v>118.63426694433224</v>
      </c>
      <c r="AL163" s="24">
        <f t="shared" si="11"/>
        <v>31.749705578458418</v>
      </c>
      <c r="AM163" s="11">
        <f t="shared" si="12"/>
        <v>0.26389295887596226</v>
      </c>
      <c r="AN163" s="25">
        <f t="shared" si="13"/>
        <v>0.43886522494491231</v>
      </c>
      <c r="AO163" s="26">
        <f t="shared" si="14"/>
        <v>0.78088421490065585</v>
      </c>
      <c r="AP163" s="27">
        <v>16.508255013285126</v>
      </c>
      <c r="AQ163" s="11">
        <f t="shared" si="15"/>
        <v>17.289139228185782</v>
      </c>
      <c r="AR163" s="21">
        <f t="shared" si="16"/>
        <v>2.5682644696020218</v>
      </c>
      <c r="AS163" s="21"/>
      <c r="AT163" s="21"/>
    </row>
    <row r="164" spans="1:46" ht="16.8" x14ac:dyDescent="0.4">
      <c r="A164" s="80">
        <v>3502</v>
      </c>
      <c r="B164" s="80" t="s">
        <v>299</v>
      </c>
      <c r="C164" s="80" t="s">
        <v>354</v>
      </c>
      <c r="D164" s="94" t="s">
        <v>355</v>
      </c>
      <c r="E164" s="11">
        <f t="shared" si="0"/>
        <v>20.061148966504753</v>
      </c>
      <c r="F164" s="95">
        <v>19505</v>
      </c>
      <c r="G164" s="96"/>
      <c r="H164" s="81"/>
      <c r="I164" s="96"/>
      <c r="J164" s="81"/>
      <c r="K164" s="96"/>
      <c r="L164" s="96">
        <v>1859</v>
      </c>
      <c r="M164" s="96">
        <v>1747</v>
      </c>
      <c r="N164" s="96">
        <v>98</v>
      </c>
      <c r="O164" s="82">
        <v>88</v>
      </c>
      <c r="P164" s="82"/>
      <c r="Q164" s="96">
        <v>88</v>
      </c>
      <c r="R164" s="82">
        <v>12184</v>
      </c>
      <c r="S164" s="81">
        <v>275</v>
      </c>
      <c r="T164" s="95">
        <v>10602</v>
      </c>
      <c r="U164" s="81">
        <v>1307</v>
      </c>
      <c r="V164" s="81"/>
      <c r="W164" s="81" t="s">
        <v>39</v>
      </c>
      <c r="X164" s="83">
        <v>44457</v>
      </c>
      <c r="Y164" s="84">
        <v>1305.7</v>
      </c>
      <c r="Z164" s="85">
        <v>867247</v>
      </c>
      <c r="AA164" s="86">
        <v>664</v>
      </c>
      <c r="AB164" s="19">
        <f t="shared" si="1"/>
        <v>0.9838309865846675</v>
      </c>
      <c r="AC164" s="19">
        <f t="shared" si="2"/>
        <v>0.87015758371634933</v>
      </c>
      <c r="AD164" s="19">
        <f t="shared" si="3"/>
        <v>0.11367340286831812</v>
      </c>
      <c r="AE164" s="20">
        <f t="shared" si="4"/>
        <v>172.15395383322166</v>
      </c>
      <c r="AF164" s="20">
        <f t="shared" si="5"/>
        <v>0.15979973736047276</v>
      </c>
      <c r="AG164" s="21">
        <f t="shared" si="6"/>
        <v>1404.9054075713148</v>
      </c>
      <c r="AH164" s="21">
        <f t="shared" si="7"/>
        <v>1373.1958715337153</v>
      </c>
      <c r="AI164" s="22">
        <f t="shared" si="8"/>
        <v>1415.0524591033466</v>
      </c>
      <c r="AJ164" s="22">
        <f t="shared" si="9"/>
        <v>1383.3429230657471</v>
      </c>
      <c r="AK164" s="23">
        <f t="shared" si="10"/>
        <v>126.82816259153917</v>
      </c>
      <c r="AL164" s="24">
        <f t="shared" si="11"/>
        <v>26.299647555297646</v>
      </c>
      <c r="AM164" s="11">
        <f t="shared" si="12"/>
        <v>0.13412147462528079</v>
      </c>
      <c r="AN164" s="25">
        <f t="shared" si="13"/>
        <v>0.22277020371776041</v>
      </c>
      <c r="AO164" s="26">
        <f t="shared" si="14"/>
        <v>4.3994226783788921</v>
      </c>
      <c r="AP164" s="27">
        <v>15.661726288125861</v>
      </c>
      <c r="AQ164" s="11">
        <f t="shared" si="15"/>
        <v>20.061148966504753</v>
      </c>
      <c r="AR164" s="21">
        <f t="shared" si="16"/>
        <v>31.709536037599438</v>
      </c>
      <c r="AS164" s="21"/>
      <c r="AT164" s="21"/>
    </row>
    <row r="165" spans="1:46" ht="16.8" x14ac:dyDescent="0.4">
      <c r="A165" s="80">
        <v>3513</v>
      </c>
      <c r="B165" s="80" t="s">
        <v>299</v>
      </c>
      <c r="C165" s="80" t="s">
        <v>356</v>
      </c>
      <c r="D165" s="94" t="s">
        <v>357</v>
      </c>
      <c r="E165" s="11">
        <f t="shared" si="0"/>
        <v>9.5875828166999444</v>
      </c>
      <c r="F165" s="95">
        <v>31999</v>
      </c>
      <c r="G165" s="96"/>
      <c r="H165" s="81"/>
      <c r="I165" s="96"/>
      <c r="J165" s="81"/>
      <c r="K165" s="96"/>
      <c r="L165" s="96">
        <v>938</v>
      </c>
      <c r="M165" s="96">
        <v>874</v>
      </c>
      <c r="N165" s="96">
        <v>64</v>
      </c>
      <c r="O165" s="82">
        <v>0</v>
      </c>
      <c r="P165" s="82"/>
      <c r="Q165" s="96">
        <v>0</v>
      </c>
      <c r="R165" s="82">
        <v>7081</v>
      </c>
      <c r="S165" s="81">
        <v>26</v>
      </c>
      <c r="T165" s="95">
        <v>6564</v>
      </c>
      <c r="U165" s="81">
        <v>491</v>
      </c>
      <c r="V165" s="81"/>
      <c r="W165" s="81" t="s">
        <v>39</v>
      </c>
      <c r="X165" s="83">
        <v>44457</v>
      </c>
      <c r="Y165" s="84">
        <v>1696.21</v>
      </c>
      <c r="Z165" s="85">
        <v>1139810</v>
      </c>
      <c r="AA165" s="86">
        <v>672</v>
      </c>
      <c r="AB165" s="19">
        <f t="shared" si="1"/>
        <v>0.99632820223132323</v>
      </c>
      <c r="AC165" s="19">
        <f t="shared" si="2"/>
        <v>0.92698771359977405</v>
      </c>
      <c r="AD165" s="19">
        <f t="shared" si="3"/>
        <v>6.9340488631549221E-2</v>
      </c>
      <c r="AE165" s="20">
        <f t="shared" si="4"/>
        <v>48.692325913968119</v>
      </c>
      <c r="AF165" s="20">
        <f t="shared" si="5"/>
        <v>0.13246716565456856</v>
      </c>
      <c r="AG165" s="21">
        <f t="shared" si="6"/>
        <v>621.24389152578055</v>
      </c>
      <c r="AH165" s="21">
        <f t="shared" si="7"/>
        <v>618.96280959107219</v>
      </c>
      <c r="AI165" s="22">
        <f t="shared" si="8"/>
        <v>621.24389152578055</v>
      </c>
      <c r="AJ165" s="22">
        <f t="shared" si="9"/>
        <v>618.96280959107219</v>
      </c>
      <c r="AK165" s="23">
        <f t="shared" si="10"/>
        <v>65.633341372935433</v>
      </c>
      <c r="AL165" s="24">
        <f t="shared" si="11"/>
        <v>17.592083583121589</v>
      </c>
      <c r="AM165" s="11">
        <f t="shared" si="12"/>
        <v>6.2183160483907006E-2</v>
      </c>
      <c r="AN165" s="25">
        <f t="shared" si="13"/>
        <v>0.10334370631412032</v>
      </c>
      <c r="AO165" s="26">
        <f t="shared" si="14"/>
        <v>2.0670623289822831</v>
      </c>
      <c r="AP165" s="27">
        <v>7.5205204877176612</v>
      </c>
      <c r="AQ165" s="11">
        <f t="shared" si="15"/>
        <v>9.5875828166999444</v>
      </c>
      <c r="AR165" s="21">
        <f t="shared" si="16"/>
        <v>2.2810819347084164</v>
      </c>
      <c r="AS165" s="21"/>
      <c r="AT165" s="21"/>
    </row>
    <row r="166" spans="1:46" ht="16.8" x14ac:dyDescent="0.4">
      <c r="A166" s="80">
        <v>3574</v>
      </c>
      <c r="B166" s="80" t="s">
        <v>299</v>
      </c>
      <c r="C166" s="80" t="s">
        <v>358</v>
      </c>
      <c r="D166" s="97" t="s">
        <v>359</v>
      </c>
      <c r="E166" s="11">
        <f t="shared" si="0"/>
        <v>19.711891549310106</v>
      </c>
      <c r="F166" s="95">
        <v>1845</v>
      </c>
      <c r="G166" s="96"/>
      <c r="H166" s="81"/>
      <c r="I166" s="96"/>
      <c r="J166" s="81"/>
      <c r="K166" s="96"/>
      <c r="L166" s="96">
        <v>1816</v>
      </c>
      <c r="M166" s="96">
        <v>1787</v>
      </c>
      <c r="N166" s="96">
        <v>29</v>
      </c>
      <c r="O166" s="82">
        <v>33</v>
      </c>
      <c r="P166" s="82"/>
      <c r="Q166" s="96">
        <v>33</v>
      </c>
      <c r="R166" s="82">
        <v>4649</v>
      </c>
      <c r="S166" s="81">
        <v>32</v>
      </c>
      <c r="T166" s="95">
        <v>4258</v>
      </c>
      <c r="U166" s="81">
        <v>359</v>
      </c>
      <c r="V166" s="81"/>
      <c r="W166" s="81" t="s">
        <v>39</v>
      </c>
      <c r="X166" s="83">
        <v>44457</v>
      </c>
      <c r="Y166" s="84">
        <v>56.67</v>
      </c>
      <c r="Z166" s="85">
        <v>228834</v>
      </c>
      <c r="AA166" s="86">
        <v>4038</v>
      </c>
      <c r="AB166" s="19">
        <f t="shared" si="1"/>
        <v>0.99962079547681681</v>
      </c>
      <c r="AC166" s="19">
        <f t="shared" si="2"/>
        <v>0.91589589158958917</v>
      </c>
      <c r="AD166" s="19">
        <f t="shared" si="3"/>
        <v>8.3724903887227684E-2</v>
      </c>
      <c r="AE166" s="20">
        <f t="shared" si="4"/>
        <v>183.97615738919916</v>
      </c>
      <c r="AF166" s="20">
        <f t="shared" si="5"/>
        <v>0.39771993977199399</v>
      </c>
      <c r="AG166" s="21">
        <f t="shared" si="6"/>
        <v>2031.6036952550755</v>
      </c>
      <c r="AH166" s="21">
        <f t="shared" si="7"/>
        <v>2017.6197593015022</v>
      </c>
      <c r="AI166" s="22">
        <f t="shared" si="8"/>
        <v>2046.0246292071984</v>
      </c>
      <c r="AJ166" s="22">
        <f t="shared" si="9"/>
        <v>2032.0406932536248</v>
      </c>
      <c r="AK166" s="23">
        <f t="shared" si="10"/>
        <v>130.88285427483362</v>
      </c>
      <c r="AL166" s="24">
        <f t="shared" si="11"/>
        <v>31.875074064648263</v>
      </c>
      <c r="AM166" s="11">
        <f t="shared" si="12"/>
        <v>0.27126203357342343</v>
      </c>
      <c r="AN166" s="25">
        <f t="shared" si="13"/>
        <v>0.44832246363484435</v>
      </c>
      <c r="AO166" s="26">
        <f t="shared" si="14"/>
        <v>3.7998335382972908</v>
      </c>
      <c r="AP166" s="27">
        <v>15.912058011012816</v>
      </c>
      <c r="AQ166" s="11">
        <f t="shared" si="15"/>
        <v>19.711891549310106</v>
      </c>
      <c r="AR166" s="21">
        <f t="shared" si="16"/>
        <v>13.983935953573333</v>
      </c>
      <c r="AS166" s="21"/>
      <c r="AT166" s="21"/>
    </row>
    <row r="167" spans="1:46" ht="16.8" x14ac:dyDescent="0.4">
      <c r="A167" s="80">
        <v>3527</v>
      </c>
      <c r="B167" s="80" t="s">
        <v>299</v>
      </c>
      <c r="C167" s="80" t="s">
        <v>360</v>
      </c>
      <c r="D167" s="94" t="s">
        <v>361</v>
      </c>
      <c r="E167" s="11">
        <f t="shared" si="0"/>
        <v>5.0318962375115026</v>
      </c>
      <c r="F167" s="95">
        <v>6767</v>
      </c>
      <c r="G167" s="96"/>
      <c r="H167" s="81"/>
      <c r="I167" s="96"/>
      <c r="J167" s="81"/>
      <c r="K167" s="96"/>
      <c r="L167" s="96">
        <v>6</v>
      </c>
      <c r="M167" s="96">
        <v>0</v>
      </c>
      <c r="N167" s="96">
        <v>6</v>
      </c>
      <c r="O167" s="82">
        <v>0</v>
      </c>
      <c r="P167" s="82"/>
      <c r="Q167" s="96">
        <v>0</v>
      </c>
      <c r="R167" s="82">
        <v>2754</v>
      </c>
      <c r="S167" s="81">
        <v>165</v>
      </c>
      <c r="T167" s="95">
        <v>2461</v>
      </c>
      <c r="U167" s="81">
        <v>128</v>
      </c>
      <c r="V167" s="81"/>
      <c r="W167" s="81" t="s">
        <v>39</v>
      </c>
      <c r="X167" s="83">
        <v>44457</v>
      </c>
      <c r="Y167" s="84">
        <v>1233.08</v>
      </c>
      <c r="Z167" s="85">
        <v>935891</v>
      </c>
      <c r="AA167" s="86">
        <v>759</v>
      </c>
      <c r="AB167" s="19">
        <f t="shared" si="1"/>
        <v>0.94008714596949883</v>
      </c>
      <c r="AC167" s="19">
        <f t="shared" si="2"/>
        <v>0.89360929557007984</v>
      </c>
      <c r="AD167" s="19">
        <f t="shared" si="3"/>
        <v>4.6477850399419027E-2</v>
      </c>
      <c r="AE167" s="20">
        <f t="shared" si="4"/>
        <v>14.317906679303466</v>
      </c>
      <c r="AF167" s="20">
        <f t="shared" si="5"/>
        <v>2.1786492374727671E-3</v>
      </c>
      <c r="AG167" s="21">
        <f t="shared" si="6"/>
        <v>294.26503727463989</v>
      </c>
      <c r="AH167" s="21">
        <f t="shared" si="7"/>
        <v>276.63477905012439</v>
      </c>
      <c r="AI167" s="22">
        <f t="shared" si="8"/>
        <v>294.26503727463989</v>
      </c>
      <c r="AJ167" s="22">
        <f t="shared" si="9"/>
        <v>276.63477905012439</v>
      </c>
      <c r="AK167" s="23">
        <f t="shared" si="10"/>
        <v>36.982166486335245</v>
      </c>
      <c r="AL167" s="24">
        <f t="shared" si="11"/>
        <v>11.760841361274379</v>
      </c>
      <c r="AM167" s="11">
        <f t="shared" si="12"/>
        <v>3.710811772556178E-2</v>
      </c>
      <c r="AN167" s="25">
        <f t="shared" si="13"/>
        <v>6.1843937503353631E-2</v>
      </c>
      <c r="AO167" s="26">
        <f t="shared" si="14"/>
        <v>0.15280335838136594</v>
      </c>
      <c r="AP167" s="27">
        <v>4.8790928791301367</v>
      </c>
      <c r="AQ167" s="11">
        <f t="shared" si="15"/>
        <v>5.0318962375115026</v>
      </c>
      <c r="AR167" s="21">
        <f t="shared" si="16"/>
        <v>17.630258224515462</v>
      </c>
      <c r="AS167" s="21"/>
      <c r="AT167" s="21"/>
    </row>
    <row r="168" spans="1:46" ht="16.8" x14ac:dyDescent="0.4">
      <c r="A168" s="80">
        <v>3515</v>
      </c>
      <c r="B168" s="80" t="s">
        <v>299</v>
      </c>
      <c r="C168" s="80" t="s">
        <v>362</v>
      </c>
      <c r="D168" s="94" t="s">
        <v>363</v>
      </c>
      <c r="E168" s="11">
        <f t="shared" si="0"/>
        <v>8.5772705303476524</v>
      </c>
      <c r="F168" s="95">
        <v>51121</v>
      </c>
      <c r="G168" s="96"/>
      <c r="H168" s="81"/>
      <c r="I168" s="96"/>
      <c r="J168" s="81"/>
      <c r="K168" s="96"/>
      <c r="L168" s="96">
        <v>6538</v>
      </c>
      <c r="M168" s="96">
        <v>6511</v>
      </c>
      <c r="N168" s="96">
        <v>0</v>
      </c>
      <c r="O168" s="82">
        <v>0</v>
      </c>
      <c r="P168" s="82"/>
      <c r="Q168" s="96">
        <v>0</v>
      </c>
      <c r="R168" s="82">
        <v>24924</v>
      </c>
      <c r="S168" s="81">
        <v>137</v>
      </c>
      <c r="T168" s="95">
        <v>23833</v>
      </c>
      <c r="U168" s="81">
        <v>954</v>
      </c>
      <c r="V168" s="81"/>
      <c r="W168" s="81" t="s">
        <v>39</v>
      </c>
      <c r="X168" s="83">
        <v>44457</v>
      </c>
      <c r="Y168" s="84">
        <v>634.38</v>
      </c>
      <c r="Z168" s="85">
        <v>2114493</v>
      </c>
      <c r="AA168" s="86">
        <v>3333</v>
      </c>
      <c r="AB168" s="19">
        <f t="shared" si="1"/>
        <v>0.99450329000160487</v>
      </c>
      <c r="AC168" s="19">
        <f t="shared" si="2"/>
        <v>0.95622692986679503</v>
      </c>
      <c r="AD168" s="19">
        <f t="shared" si="3"/>
        <v>3.8276360134809818E-2</v>
      </c>
      <c r="AE168" s="20">
        <f t="shared" si="4"/>
        <v>45.11719830711192</v>
      </c>
      <c r="AF168" s="20">
        <f t="shared" si="5"/>
        <v>0.2623174450329</v>
      </c>
      <c r="AG168" s="21">
        <f t="shared" si="6"/>
        <v>1178.7222752688233</v>
      </c>
      <c r="AH168" s="21">
        <f t="shared" si="7"/>
        <v>1172.2431807530222</v>
      </c>
      <c r="AI168" s="22">
        <f t="shared" si="8"/>
        <v>1178.7222752688233</v>
      </c>
      <c r="AJ168" s="22">
        <f t="shared" si="9"/>
        <v>1172.2431807530222</v>
      </c>
      <c r="AK168" s="23">
        <f t="shared" si="10"/>
        <v>67.169336982816731</v>
      </c>
      <c r="AL168" s="24">
        <f t="shared" si="11"/>
        <v>24.209948169637023</v>
      </c>
      <c r="AM168" s="11">
        <f t="shared" si="12"/>
        <v>4.4067405253010616E-2</v>
      </c>
      <c r="AN168" s="25">
        <f t="shared" si="13"/>
        <v>7.3036161441444841E-2</v>
      </c>
      <c r="AO168" s="26">
        <f t="shared" si="14"/>
        <v>0.61190106218852858</v>
      </c>
      <c r="AP168" s="27">
        <v>7.9653694681591238</v>
      </c>
      <c r="AQ168" s="11">
        <f t="shared" si="15"/>
        <v>8.5772705303476524</v>
      </c>
      <c r="AR168" s="21">
        <f t="shared" si="16"/>
        <v>6.4790945158011866</v>
      </c>
      <c r="AS168" s="21"/>
      <c r="AT168" s="21"/>
    </row>
    <row r="169" spans="1:46" ht="16.8" x14ac:dyDescent="0.4">
      <c r="A169" s="80">
        <v>3512</v>
      </c>
      <c r="B169" s="80" t="s">
        <v>299</v>
      </c>
      <c r="C169" s="80" t="s">
        <v>364</v>
      </c>
      <c r="D169" s="94" t="s">
        <v>365</v>
      </c>
      <c r="E169" s="11">
        <f t="shared" si="0"/>
        <v>18.516244411016739</v>
      </c>
      <c r="F169" s="95">
        <v>145</v>
      </c>
      <c r="G169" s="96"/>
      <c r="H169" s="81"/>
      <c r="I169" s="96"/>
      <c r="J169" s="81"/>
      <c r="K169" s="96"/>
      <c r="L169" s="96">
        <v>4022</v>
      </c>
      <c r="M169" s="96">
        <v>3936</v>
      </c>
      <c r="N169" s="96">
        <v>27</v>
      </c>
      <c r="O169" s="82">
        <v>27</v>
      </c>
      <c r="P169" s="82"/>
      <c r="Q169" s="96">
        <v>27</v>
      </c>
      <c r="R169" s="82">
        <v>7118</v>
      </c>
      <c r="S169" s="81">
        <v>14</v>
      </c>
      <c r="T169" s="95">
        <v>6232</v>
      </c>
      <c r="U169" s="81">
        <v>872</v>
      </c>
      <c r="V169" s="81"/>
      <c r="W169" s="81" t="s">
        <v>39</v>
      </c>
      <c r="X169" s="83">
        <v>44457</v>
      </c>
      <c r="Y169" s="84">
        <v>1669.87</v>
      </c>
      <c r="Z169" s="85">
        <v>669401</v>
      </c>
      <c r="AA169" s="86">
        <v>401</v>
      </c>
      <c r="AB169" s="19">
        <f t="shared" si="1"/>
        <v>1.0013490867041659</v>
      </c>
      <c r="AC169" s="19">
        <f t="shared" si="2"/>
        <v>0.87552683338016302</v>
      </c>
      <c r="AD169" s="19">
        <f t="shared" si="3"/>
        <v>0.12582225332400279</v>
      </c>
      <c r="AE169" s="20">
        <f t="shared" si="4"/>
        <v>138.33262872329141</v>
      </c>
      <c r="AF169" s="20">
        <f t="shared" si="5"/>
        <v>0.56883956167462768</v>
      </c>
      <c r="AG169" s="21">
        <f t="shared" si="6"/>
        <v>1063.338716255279</v>
      </c>
      <c r="AH169" s="21">
        <f t="shared" si="7"/>
        <v>1061.2472942227453</v>
      </c>
      <c r="AI169" s="22">
        <f t="shared" si="8"/>
        <v>1067.372173032308</v>
      </c>
      <c r="AJ169" s="22">
        <f t="shared" si="9"/>
        <v>1065.2807509997745</v>
      </c>
      <c r="AK169" s="23">
        <f t="shared" si="10"/>
        <v>115.88751958095504</v>
      </c>
      <c r="AL169" s="24">
        <f t="shared" si="11"/>
        <v>23.079002913901789</v>
      </c>
      <c r="AM169" s="11">
        <f t="shared" si="12"/>
        <v>0.13800542529021381</v>
      </c>
      <c r="AN169" s="25">
        <f t="shared" si="13"/>
        <v>0.22729461196955097</v>
      </c>
      <c r="AO169" s="26">
        <f t="shared" si="14"/>
        <v>3.5565940147114041</v>
      </c>
      <c r="AP169" s="27">
        <v>14.959650396305335</v>
      </c>
      <c r="AQ169" s="11">
        <f t="shared" si="15"/>
        <v>18.516244411016739</v>
      </c>
      <c r="AR169" s="21">
        <f t="shared" si="16"/>
        <v>2.0914220325335635</v>
      </c>
      <c r="AS169" s="21"/>
      <c r="AT169" s="21"/>
    </row>
    <row r="170" spans="1:46" ht="16.8" x14ac:dyDescent="0.4">
      <c r="A170" s="80">
        <v>3529</v>
      </c>
      <c r="B170" s="80" t="s">
        <v>299</v>
      </c>
      <c r="C170" s="80" t="s">
        <v>366</v>
      </c>
      <c r="D170" s="94" t="s">
        <v>367</v>
      </c>
      <c r="E170" s="11">
        <f t="shared" si="0"/>
        <v>6.9023592807034211</v>
      </c>
      <c r="F170" s="95">
        <v>0</v>
      </c>
      <c r="G170" s="96"/>
      <c r="H170" s="81"/>
      <c r="I170" s="96"/>
      <c r="J170" s="81"/>
      <c r="K170" s="96"/>
      <c r="L170" s="96">
        <v>6299</v>
      </c>
      <c r="M170" s="96">
        <v>6299</v>
      </c>
      <c r="N170" s="96">
        <v>0</v>
      </c>
      <c r="O170" s="82">
        <v>0</v>
      </c>
      <c r="P170" s="82"/>
      <c r="Q170" s="96">
        <v>0</v>
      </c>
      <c r="R170" s="82">
        <v>5132</v>
      </c>
      <c r="S170" s="81">
        <v>37</v>
      </c>
      <c r="T170" s="95">
        <v>4827</v>
      </c>
      <c r="U170" s="81">
        <v>268</v>
      </c>
      <c r="V170" s="81"/>
      <c r="W170" s="81" t="s">
        <v>39</v>
      </c>
      <c r="X170" s="83">
        <v>44457</v>
      </c>
      <c r="Y170" s="84">
        <v>1998.54</v>
      </c>
      <c r="Z170" s="85">
        <v>1071768</v>
      </c>
      <c r="AA170" s="86">
        <v>536</v>
      </c>
      <c r="AB170" s="19">
        <f t="shared" si="1"/>
        <v>0.99279033515198756</v>
      </c>
      <c r="AC170" s="19">
        <f t="shared" si="2"/>
        <v>0.9405689789555729</v>
      </c>
      <c r="AD170" s="19">
        <f t="shared" si="3"/>
        <v>5.2221356196414652E-2</v>
      </c>
      <c r="AE170" s="20">
        <f t="shared" si="4"/>
        <v>25.005411618932452</v>
      </c>
      <c r="AF170" s="20">
        <f t="shared" si="5"/>
        <v>1.2273967264224475</v>
      </c>
      <c r="AG170" s="21">
        <f t="shared" si="6"/>
        <v>478.83497174761703</v>
      </c>
      <c r="AH170" s="21">
        <f t="shared" si="7"/>
        <v>475.38273208380917</v>
      </c>
      <c r="AI170" s="22">
        <f t="shared" si="8"/>
        <v>478.83497174761703</v>
      </c>
      <c r="AJ170" s="22">
        <f t="shared" si="9"/>
        <v>475.38273208380917</v>
      </c>
      <c r="AK170" s="23">
        <f t="shared" si="10"/>
        <v>50.005411326107954</v>
      </c>
      <c r="AL170" s="24">
        <f t="shared" si="11"/>
        <v>15.41724249150621</v>
      </c>
      <c r="AM170" s="11">
        <f t="shared" si="12"/>
        <v>4.6961311916157197E-2</v>
      </c>
      <c r="AN170" s="25">
        <f t="shared" si="13"/>
        <v>7.6372431084641923E-2</v>
      </c>
      <c r="AO170" s="26">
        <f t="shared" si="14"/>
        <v>1.4622731806872533</v>
      </c>
      <c r="AP170" s="27">
        <v>5.4400861000161678</v>
      </c>
      <c r="AQ170" s="11">
        <f t="shared" si="15"/>
        <v>6.9023592807034211</v>
      </c>
      <c r="AR170" s="21">
        <f t="shared" si="16"/>
        <v>3.452239663807839</v>
      </c>
      <c r="AS170" s="21"/>
      <c r="AT170" s="21"/>
    </row>
    <row r="171" spans="1:46" ht="16.8" x14ac:dyDescent="0.4">
      <c r="A171" s="80">
        <v>3578</v>
      </c>
      <c r="B171" s="80" t="s">
        <v>299</v>
      </c>
      <c r="C171" s="80" t="s">
        <v>368</v>
      </c>
      <c r="D171" s="97" t="s">
        <v>369</v>
      </c>
      <c r="E171" s="11">
        <f t="shared" si="0"/>
        <v>12.54296823183571</v>
      </c>
      <c r="F171" s="95">
        <v>1014480</v>
      </c>
      <c r="G171" s="96"/>
      <c r="H171" s="81"/>
      <c r="I171" s="96"/>
      <c r="J171" s="81"/>
      <c r="K171" s="96"/>
      <c r="L171" s="96">
        <v>10108</v>
      </c>
      <c r="M171" s="96">
        <v>8996</v>
      </c>
      <c r="N171" s="96">
        <v>1026</v>
      </c>
      <c r="O171" s="82">
        <v>130</v>
      </c>
      <c r="P171" s="82"/>
      <c r="Q171" s="96">
        <v>130</v>
      </c>
      <c r="R171" s="82">
        <v>66252</v>
      </c>
      <c r="S171" s="81">
        <v>158</v>
      </c>
      <c r="T171" s="95">
        <v>63561</v>
      </c>
      <c r="U171" s="81">
        <v>2533</v>
      </c>
      <c r="V171" s="81"/>
      <c r="W171" s="81" t="s">
        <v>39</v>
      </c>
      <c r="X171" s="83">
        <v>44457</v>
      </c>
      <c r="Y171" s="84">
        <v>350.54</v>
      </c>
      <c r="Z171" s="85">
        <v>2827892</v>
      </c>
      <c r="AA171" s="86">
        <v>8067</v>
      </c>
      <c r="AB171" s="19">
        <f t="shared" si="1"/>
        <v>0.99949865485485367</v>
      </c>
      <c r="AC171" s="19">
        <f t="shared" si="2"/>
        <v>0.95938235826842966</v>
      </c>
      <c r="AD171" s="19">
        <f t="shared" si="3"/>
        <v>4.011629658642403E-2</v>
      </c>
      <c r="AE171" s="20">
        <f t="shared" si="4"/>
        <v>130.45052639916943</v>
      </c>
      <c r="AF171" s="20">
        <f t="shared" si="5"/>
        <v>0.15453118396425769</v>
      </c>
      <c r="AG171" s="21">
        <f t="shared" si="6"/>
        <v>2342.8051707773848</v>
      </c>
      <c r="AH171" s="21">
        <f t="shared" si="7"/>
        <v>2337.2179701346445</v>
      </c>
      <c r="AI171" s="22">
        <f t="shared" si="8"/>
        <v>2347.4022345973608</v>
      </c>
      <c r="AJ171" s="22">
        <f t="shared" si="9"/>
        <v>2341.8150339546205</v>
      </c>
      <c r="AK171" s="23">
        <f t="shared" si="10"/>
        <v>97.040756515364336</v>
      </c>
      <c r="AL171" s="24">
        <f t="shared" si="11"/>
        <v>34.218525932268186</v>
      </c>
      <c r="AM171" s="11">
        <f t="shared" si="12"/>
        <v>6.4647858425643717E-2</v>
      </c>
      <c r="AN171" s="25">
        <f t="shared" si="13"/>
        <v>0.10738942391760518</v>
      </c>
      <c r="AO171" s="26">
        <f t="shared" si="14"/>
        <v>2.3325662497028894</v>
      </c>
      <c r="AP171" s="27">
        <v>10.21040198213282</v>
      </c>
      <c r="AQ171" s="11">
        <f t="shared" si="15"/>
        <v>12.54296823183571</v>
      </c>
      <c r="AR171" s="21">
        <f t="shared" si="16"/>
        <v>5.5872006427402461</v>
      </c>
      <c r="AS171" s="21"/>
      <c r="AT171" s="21"/>
    </row>
    <row r="172" spans="1:46" ht="16.8" x14ac:dyDescent="0.4">
      <c r="A172" s="80">
        <v>3503</v>
      </c>
      <c r="B172" s="80" t="s">
        <v>299</v>
      </c>
      <c r="C172" s="80" t="s">
        <v>370</v>
      </c>
      <c r="D172" s="94" t="s">
        <v>371</v>
      </c>
      <c r="E172" s="11">
        <f t="shared" si="0"/>
        <v>21.80041185801614</v>
      </c>
      <c r="F172" s="95">
        <v>7459</v>
      </c>
      <c r="G172" s="96"/>
      <c r="H172" s="81"/>
      <c r="I172" s="96"/>
      <c r="J172" s="81"/>
      <c r="K172" s="96"/>
      <c r="L172" s="96">
        <v>1380</v>
      </c>
      <c r="M172" s="96">
        <v>571</v>
      </c>
      <c r="N172" s="96">
        <v>182</v>
      </c>
      <c r="O172" s="82">
        <v>192</v>
      </c>
      <c r="P172" s="82"/>
      <c r="Q172" s="96">
        <v>192</v>
      </c>
      <c r="R172" s="82">
        <v>7941</v>
      </c>
      <c r="S172" s="81">
        <v>190</v>
      </c>
      <c r="T172" s="95">
        <v>6719</v>
      </c>
      <c r="U172" s="81">
        <v>1032</v>
      </c>
      <c r="V172" s="81"/>
      <c r="W172" s="81" t="s">
        <v>39</v>
      </c>
      <c r="X172" s="83">
        <v>44457</v>
      </c>
      <c r="Y172" s="84">
        <v>1147.22</v>
      </c>
      <c r="Z172" s="85">
        <v>689027</v>
      </c>
      <c r="AA172" s="86">
        <v>601</v>
      </c>
      <c r="AB172" s="19">
        <f t="shared" si="1"/>
        <v>0.99661307008237765</v>
      </c>
      <c r="AC172" s="19">
        <f t="shared" si="2"/>
        <v>0.84611509885404856</v>
      </c>
      <c r="AD172" s="19">
        <f t="shared" si="3"/>
        <v>0.15049797122832903</v>
      </c>
      <c r="AE172" s="20">
        <f t="shared" si="4"/>
        <v>204.05586428398306</v>
      </c>
      <c r="AF172" s="20">
        <f t="shared" si="5"/>
        <v>0.19795995466565924</v>
      </c>
      <c r="AG172" s="21">
        <f t="shared" si="6"/>
        <v>1152.4947498428944</v>
      </c>
      <c r="AH172" s="21">
        <f t="shared" si="7"/>
        <v>1124.9196330477616</v>
      </c>
      <c r="AI172" s="22">
        <f t="shared" si="8"/>
        <v>1180.3601310253446</v>
      </c>
      <c r="AJ172" s="22">
        <f t="shared" si="9"/>
        <v>1152.7850142302116</v>
      </c>
      <c r="AK172" s="23">
        <f t="shared" si="10"/>
        <v>133.2823338023907</v>
      </c>
      <c r="AL172" s="24">
        <f t="shared" si="11"/>
        <v>24.008175838974225</v>
      </c>
      <c r="AM172" s="11">
        <f t="shared" si="12"/>
        <v>0.16395266868499053</v>
      </c>
      <c r="AN172" s="25">
        <f t="shared" si="13"/>
        <v>0.2720986733357717</v>
      </c>
      <c r="AO172" s="26">
        <f t="shared" si="14"/>
        <v>4.8855322172545357</v>
      </c>
      <c r="AP172" s="27">
        <v>16.914879640761605</v>
      </c>
      <c r="AQ172" s="11">
        <f t="shared" si="15"/>
        <v>21.80041185801614</v>
      </c>
      <c r="AR172" s="21">
        <f t="shared" si="16"/>
        <v>27.57511679513285</v>
      </c>
      <c r="AS172" s="21"/>
      <c r="AT172" s="21"/>
    </row>
    <row r="173" spans="1:46" ht="16.8" x14ac:dyDescent="0.4">
      <c r="A173" s="80">
        <v>3523</v>
      </c>
      <c r="B173" s="80" t="s">
        <v>299</v>
      </c>
      <c r="C173" s="80" t="s">
        <v>372</v>
      </c>
      <c r="D173" s="94" t="s">
        <v>373</v>
      </c>
      <c r="E173" s="11">
        <f t="shared" si="0"/>
        <v>14.284196375845591</v>
      </c>
      <c r="F173" s="95">
        <v>17502</v>
      </c>
      <c r="G173" s="96"/>
      <c r="H173" s="81"/>
      <c r="I173" s="96"/>
      <c r="J173" s="81"/>
      <c r="K173" s="96"/>
      <c r="L173" s="96">
        <v>0</v>
      </c>
      <c r="M173" s="96">
        <v>0</v>
      </c>
      <c r="N173" s="96">
        <v>0</v>
      </c>
      <c r="O173" s="82">
        <v>0</v>
      </c>
      <c r="P173" s="82"/>
      <c r="Q173" s="96">
        <v>0</v>
      </c>
      <c r="R173" s="82">
        <v>7309</v>
      </c>
      <c r="S173" s="81">
        <v>48</v>
      </c>
      <c r="T173" s="95">
        <v>6342</v>
      </c>
      <c r="U173" s="81">
        <v>919</v>
      </c>
      <c r="V173" s="81"/>
      <c r="W173" s="81" t="s">
        <v>39</v>
      </c>
      <c r="X173" s="83">
        <v>44457</v>
      </c>
      <c r="Y173" s="84">
        <v>1834.15</v>
      </c>
      <c r="Z173" s="85">
        <v>1152372</v>
      </c>
      <c r="AA173" s="86">
        <v>628</v>
      </c>
      <c r="AB173" s="19">
        <f t="shared" si="1"/>
        <v>0.993432754138733</v>
      </c>
      <c r="AC173" s="19">
        <f t="shared" si="2"/>
        <v>0.86769735941989323</v>
      </c>
      <c r="AD173" s="19">
        <f t="shared" si="3"/>
        <v>0.12573539471883979</v>
      </c>
      <c r="AE173" s="20">
        <f t="shared" si="4"/>
        <v>79.748553418514149</v>
      </c>
      <c r="AF173" s="20">
        <f t="shared" si="5"/>
        <v>0</v>
      </c>
      <c r="AG173" s="21">
        <f t="shared" si="6"/>
        <v>634.25699340143638</v>
      </c>
      <c r="AH173" s="21">
        <f t="shared" si="7"/>
        <v>630.09167178654116</v>
      </c>
      <c r="AI173" s="22">
        <f t="shared" si="8"/>
        <v>634.25699340143638</v>
      </c>
      <c r="AJ173" s="22">
        <f t="shared" si="9"/>
        <v>630.09167178654116</v>
      </c>
      <c r="AK173" s="23">
        <f t="shared" si="10"/>
        <v>89.302045563645493</v>
      </c>
      <c r="AL173" s="24">
        <f t="shared" si="11"/>
        <v>17.749530582335709</v>
      </c>
      <c r="AM173" s="11">
        <f t="shared" si="12"/>
        <v>7.8919861249097251E-2</v>
      </c>
      <c r="AN173" s="25">
        <f t="shared" si="13"/>
        <v>0.13153310208182875</v>
      </c>
      <c r="AO173" s="26">
        <f t="shared" si="14"/>
        <v>0.71067459168551927</v>
      </c>
      <c r="AP173" s="27">
        <v>13.573521784160071</v>
      </c>
      <c r="AQ173" s="11">
        <f t="shared" si="15"/>
        <v>14.284196375845591</v>
      </c>
      <c r="AR173" s="21">
        <f t="shared" si="16"/>
        <v>4.1653216148951904</v>
      </c>
      <c r="AS173" s="21"/>
      <c r="AT173" s="21"/>
    </row>
    <row r="174" spans="1:46" ht="16.8" x14ac:dyDescent="0.4">
      <c r="A174" s="80">
        <v>3504</v>
      </c>
      <c r="B174" s="80" t="s">
        <v>299</v>
      </c>
      <c r="C174" s="80" t="s">
        <v>374</v>
      </c>
      <c r="D174" s="94" t="s">
        <v>375</v>
      </c>
      <c r="E174" s="11">
        <f t="shared" si="0"/>
        <v>6.2863565878875027</v>
      </c>
      <c r="F174" s="95">
        <v>40278</v>
      </c>
      <c r="G174" s="96"/>
      <c r="H174" s="81"/>
      <c r="I174" s="96"/>
      <c r="J174" s="81"/>
      <c r="K174" s="96"/>
      <c r="L174" s="96">
        <v>3073</v>
      </c>
      <c r="M174" s="96">
        <v>3005</v>
      </c>
      <c r="N174" s="96">
        <v>0</v>
      </c>
      <c r="O174" s="82">
        <v>0</v>
      </c>
      <c r="P174" s="82"/>
      <c r="Q174" s="96">
        <v>0</v>
      </c>
      <c r="R174" s="82">
        <v>8105</v>
      </c>
      <c r="S174" s="81">
        <v>159</v>
      </c>
      <c r="T174" s="95">
        <v>7678</v>
      </c>
      <c r="U174" s="81">
        <v>268</v>
      </c>
      <c r="V174" s="81"/>
      <c r="W174" s="81" t="s">
        <v>39</v>
      </c>
      <c r="X174" s="83">
        <v>44457</v>
      </c>
      <c r="Y174" s="84">
        <v>1055.6500000000001</v>
      </c>
      <c r="Z174" s="85">
        <v>1020692</v>
      </c>
      <c r="AA174" s="86">
        <v>967</v>
      </c>
      <c r="AB174" s="19">
        <f t="shared" si="1"/>
        <v>0.98038247995064765</v>
      </c>
      <c r="AC174" s="19">
        <f t="shared" si="2"/>
        <v>0.94731647131400365</v>
      </c>
      <c r="AD174" s="19">
        <f t="shared" si="3"/>
        <v>3.3066008636644044E-2</v>
      </c>
      <c r="AE174" s="20">
        <f t="shared" si="4"/>
        <v>26.256696437318997</v>
      </c>
      <c r="AF174" s="20">
        <f t="shared" si="5"/>
        <v>0.37914867365823568</v>
      </c>
      <c r="AG174" s="21">
        <f t="shared" si="6"/>
        <v>794.06912173309877</v>
      </c>
      <c r="AH174" s="21">
        <f t="shared" si="7"/>
        <v>778.49145481692813</v>
      </c>
      <c r="AI174" s="22">
        <f t="shared" si="8"/>
        <v>794.06912173309877</v>
      </c>
      <c r="AJ174" s="22">
        <f t="shared" si="9"/>
        <v>778.49145481692813</v>
      </c>
      <c r="AK174" s="23">
        <f t="shared" si="10"/>
        <v>51.241288466742319</v>
      </c>
      <c r="AL174" s="24">
        <f t="shared" si="11"/>
        <v>19.729311376945322</v>
      </c>
      <c r="AM174" s="11">
        <f t="shared" si="12"/>
        <v>4.8503754703484295E-2</v>
      </c>
      <c r="AN174" s="25">
        <f t="shared" si="13"/>
        <v>8.0194150359486016E-2</v>
      </c>
      <c r="AO174" s="26">
        <f t="shared" si="14"/>
        <v>2.3422660912786792</v>
      </c>
      <c r="AP174" s="27">
        <v>3.9440904966088235</v>
      </c>
      <c r="AQ174" s="11">
        <f t="shared" si="15"/>
        <v>6.2863565878875027</v>
      </c>
      <c r="AR174" s="21">
        <f t="shared" si="16"/>
        <v>15.577666916170596</v>
      </c>
      <c r="AS174" s="21"/>
      <c r="AT174" s="21"/>
    </row>
    <row r="175" spans="1:46" ht="16.8" x14ac:dyDescent="0.4">
      <c r="A175" s="98">
        <v>6102</v>
      </c>
      <c r="B175" s="98" t="s">
        <v>376</v>
      </c>
      <c r="C175" s="98" t="s">
        <v>377</v>
      </c>
      <c r="D175" s="99" t="s">
        <v>378</v>
      </c>
      <c r="E175" s="11">
        <f t="shared" si="0"/>
        <v>4.7783284366488523</v>
      </c>
      <c r="F175" s="100"/>
      <c r="G175" s="101">
        <v>23044</v>
      </c>
      <c r="H175" s="100"/>
      <c r="I175" s="101"/>
      <c r="J175" s="100"/>
      <c r="K175" s="101"/>
      <c r="L175" s="101">
        <v>32</v>
      </c>
      <c r="M175" s="101">
        <v>30</v>
      </c>
      <c r="N175" s="101">
        <v>2</v>
      </c>
      <c r="O175" s="101">
        <v>0</v>
      </c>
      <c r="P175" s="101"/>
      <c r="Q175" s="101">
        <v>0</v>
      </c>
      <c r="R175" s="101">
        <v>7891</v>
      </c>
      <c r="S175" s="100">
        <v>252</v>
      </c>
      <c r="T175" s="100">
        <v>7541</v>
      </c>
      <c r="U175" s="100">
        <v>98</v>
      </c>
      <c r="V175" s="100"/>
      <c r="W175" s="100" t="s">
        <v>39</v>
      </c>
      <c r="X175" s="102">
        <v>44457</v>
      </c>
      <c r="Y175" s="103">
        <v>5075.4799999999996</v>
      </c>
      <c r="Z175" s="104">
        <v>238137</v>
      </c>
      <c r="AA175" s="105">
        <v>47</v>
      </c>
      <c r="AB175" s="19">
        <f t="shared" si="1"/>
        <v>0.9680648840451147</v>
      </c>
      <c r="AC175" s="19">
        <f t="shared" si="2"/>
        <v>0.95564567228488151</v>
      </c>
      <c r="AD175" s="19">
        <f t="shared" si="3"/>
        <v>1.2419211760233176E-2</v>
      </c>
      <c r="AE175" s="20">
        <f t="shared" si="4"/>
        <v>41.992634491910117</v>
      </c>
      <c r="AF175" s="20">
        <f t="shared" si="5"/>
        <v>2.9243441895830693</v>
      </c>
      <c r="AG175" s="21">
        <f t="shared" si="6"/>
        <v>3313.6387877566272</v>
      </c>
      <c r="AH175" s="21">
        <f t="shared" si="7"/>
        <v>3207.8173488370139</v>
      </c>
      <c r="AI175" s="22">
        <f t="shared" si="8"/>
        <v>3313.6387877566272</v>
      </c>
      <c r="AJ175" s="22">
        <f t="shared" si="9"/>
        <v>3207.8173488370139</v>
      </c>
      <c r="AK175" s="23">
        <f t="shared" si="10"/>
        <v>64.150433982999601</v>
      </c>
      <c r="AL175" s="24">
        <f t="shared" si="11"/>
        <v>40.048828627295791</v>
      </c>
      <c r="AM175" s="11">
        <f t="shared" si="12"/>
        <v>0.13281014060604607</v>
      </c>
      <c r="AN175" s="25">
        <f t="shared" si="13"/>
        <v>0.2099631724595506</v>
      </c>
      <c r="AO175" s="26">
        <f t="shared" si="14"/>
        <v>-0.25603848157840403</v>
      </c>
      <c r="AP175" s="27">
        <v>5.0343669182272563</v>
      </c>
      <c r="AQ175" s="11">
        <f t="shared" si="15"/>
        <v>4.7783284366488523</v>
      </c>
      <c r="AR175" s="21">
        <f t="shared" si="16"/>
        <v>105.8214389196135</v>
      </c>
      <c r="AS175" s="21"/>
      <c r="AT175" s="21"/>
    </row>
    <row r="176" spans="1:46" ht="16.8" x14ac:dyDescent="0.4">
      <c r="A176" s="98">
        <v>6108</v>
      </c>
      <c r="B176" s="98" t="s">
        <v>376</v>
      </c>
      <c r="C176" s="98" t="s">
        <v>379</v>
      </c>
      <c r="D176" s="99" t="s">
        <v>380</v>
      </c>
      <c r="E176" s="11">
        <f t="shared" si="0"/>
        <v>2.7652686164155806</v>
      </c>
      <c r="F176" s="100"/>
      <c r="G176" s="101">
        <v>687</v>
      </c>
      <c r="H176" s="100"/>
      <c r="I176" s="101"/>
      <c r="J176" s="100"/>
      <c r="K176" s="101"/>
      <c r="L176" s="101">
        <v>33</v>
      </c>
      <c r="M176" s="101">
        <v>33</v>
      </c>
      <c r="N176" s="101">
        <v>0</v>
      </c>
      <c r="O176" s="101">
        <v>1</v>
      </c>
      <c r="P176" s="101"/>
      <c r="Q176" s="101">
        <v>1</v>
      </c>
      <c r="R176" s="101">
        <v>712</v>
      </c>
      <c r="S176" s="100">
        <v>50</v>
      </c>
      <c r="T176" s="100">
        <v>647</v>
      </c>
      <c r="U176" s="100">
        <v>15</v>
      </c>
      <c r="V176" s="100"/>
      <c r="W176" s="100" t="s">
        <v>39</v>
      </c>
      <c r="X176" s="102">
        <v>44457</v>
      </c>
      <c r="Y176" s="103">
        <v>29842</v>
      </c>
      <c r="Z176" s="104">
        <v>245534</v>
      </c>
      <c r="AA176" s="105">
        <v>8</v>
      </c>
      <c r="AB176" s="19">
        <f t="shared" si="1"/>
        <v>0.93114825787541167</v>
      </c>
      <c r="AC176" s="19">
        <f t="shared" si="2"/>
        <v>0.9087078651685393</v>
      </c>
      <c r="AD176" s="19">
        <f t="shared" si="3"/>
        <v>2.244039270687237E-2</v>
      </c>
      <c r="AE176" s="20">
        <f t="shared" si="4"/>
        <v>6.5164091327474001</v>
      </c>
      <c r="AF176" s="20">
        <f t="shared" si="5"/>
        <v>1.0126404494382022</v>
      </c>
      <c r="AG176" s="21">
        <f t="shared" si="6"/>
        <v>289.98020640725929</v>
      </c>
      <c r="AH176" s="21">
        <f t="shared" si="7"/>
        <v>269.61642786742362</v>
      </c>
      <c r="AI176" s="22">
        <f t="shared" si="8"/>
        <v>290.38748197805597</v>
      </c>
      <c r="AJ176" s="22">
        <f t="shared" si="9"/>
        <v>270.02370343822037</v>
      </c>
      <c r="AK176" s="23">
        <f t="shared" si="10"/>
        <v>25.527258240452301</v>
      </c>
      <c r="AL176" s="24">
        <f t="shared" si="11"/>
        <v>11.619460044215057</v>
      </c>
      <c r="AM176" s="11">
        <f t="shared" si="12"/>
        <v>4.9886248557964932E-2</v>
      </c>
      <c r="AN176" s="25">
        <f t="shared" si="13"/>
        <v>8.1455114159342507E-2</v>
      </c>
      <c r="AO176" s="26">
        <f t="shared" si="14"/>
        <v>-8.7053363565631425E-2</v>
      </c>
      <c r="AP176" s="27">
        <v>2.8523219799812121</v>
      </c>
      <c r="AQ176" s="11">
        <f t="shared" si="15"/>
        <v>2.7652686164155806</v>
      </c>
      <c r="AR176" s="21">
        <f t="shared" si="16"/>
        <v>20.363778539835625</v>
      </c>
      <c r="AS176" s="21"/>
      <c r="AT176" s="21"/>
    </row>
    <row r="177" spans="1:46" ht="16.8" x14ac:dyDescent="0.4">
      <c r="A177" s="98">
        <v>6111</v>
      </c>
      <c r="B177" s="98" t="s">
        <v>376</v>
      </c>
      <c r="C177" s="98" t="s">
        <v>381</v>
      </c>
      <c r="D177" s="99" t="s">
        <v>382</v>
      </c>
      <c r="E177" s="11">
        <f t="shared" si="0"/>
        <v>3.1777755805498584</v>
      </c>
      <c r="F177" s="100"/>
      <c r="G177" s="101">
        <v>1616</v>
      </c>
      <c r="H177" s="100"/>
      <c r="I177" s="101"/>
      <c r="J177" s="100"/>
      <c r="K177" s="101"/>
      <c r="L177" s="101">
        <v>11</v>
      </c>
      <c r="M177" s="101">
        <v>10</v>
      </c>
      <c r="N177" s="101">
        <v>1</v>
      </c>
      <c r="O177" s="101">
        <v>1</v>
      </c>
      <c r="P177" s="101"/>
      <c r="Q177" s="101">
        <v>1</v>
      </c>
      <c r="R177" s="101">
        <v>836</v>
      </c>
      <c r="S177" s="100">
        <v>71</v>
      </c>
      <c r="T177" s="100">
        <v>753</v>
      </c>
      <c r="U177" s="100">
        <v>12</v>
      </c>
      <c r="V177" s="100"/>
      <c r="W177" s="100" t="s">
        <v>39</v>
      </c>
      <c r="X177" s="102">
        <v>44457</v>
      </c>
      <c r="Y177" s="103">
        <v>4568.26</v>
      </c>
      <c r="Z177" s="104">
        <v>105278</v>
      </c>
      <c r="AA177" s="105">
        <v>23</v>
      </c>
      <c r="AB177" s="19">
        <f t="shared" si="1"/>
        <v>0.91624936404223323</v>
      </c>
      <c r="AC177" s="19">
        <f t="shared" si="2"/>
        <v>0.90071770334928225</v>
      </c>
      <c r="AD177" s="19">
        <f t="shared" si="3"/>
        <v>1.5531660692951015E-2</v>
      </c>
      <c r="AE177" s="20">
        <f t="shared" si="4"/>
        <v>13.298124964380021</v>
      </c>
      <c r="AF177" s="20">
        <f t="shared" si="5"/>
        <v>1.9473684210526316</v>
      </c>
      <c r="AG177" s="21">
        <f t="shared" si="6"/>
        <v>794.08803358726414</v>
      </c>
      <c r="AH177" s="21">
        <f t="shared" si="7"/>
        <v>726.64754269647983</v>
      </c>
      <c r="AI177" s="22">
        <f t="shared" si="8"/>
        <v>795.03789965614851</v>
      </c>
      <c r="AJ177" s="22">
        <f t="shared" si="9"/>
        <v>727.59740876536409</v>
      </c>
      <c r="AK177" s="23">
        <f t="shared" si="10"/>
        <v>35.140089492623289</v>
      </c>
      <c r="AL177" s="24">
        <f t="shared" si="11"/>
        <v>19.073507920219658</v>
      </c>
      <c r="AM177" s="11">
        <f t="shared" si="12"/>
        <v>0.11066502444551166</v>
      </c>
      <c r="AN177" s="25">
        <f t="shared" si="13"/>
        <v>0.17770366965434092</v>
      </c>
      <c r="AO177" s="26">
        <f t="shared" si="14"/>
        <v>2.2590975684324794</v>
      </c>
      <c r="AP177" s="27">
        <v>0.91867801211737887</v>
      </c>
      <c r="AQ177" s="11">
        <f t="shared" si="15"/>
        <v>3.1777755805498584</v>
      </c>
      <c r="AR177" s="21">
        <f t="shared" si="16"/>
        <v>67.440490890784403</v>
      </c>
      <c r="AS177" s="21"/>
      <c r="AT177" s="21"/>
    </row>
    <row r="178" spans="1:46" ht="16.8" x14ac:dyDescent="0.4">
      <c r="A178" s="98">
        <v>6106</v>
      </c>
      <c r="B178" s="98" t="s">
        <v>376</v>
      </c>
      <c r="C178" s="98" t="s">
        <v>383</v>
      </c>
      <c r="D178" s="99" t="s">
        <v>384</v>
      </c>
      <c r="E178" s="11">
        <f t="shared" si="0"/>
        <v>5.18531021245402</v>
      </c>
      <c r="F178" s="100"/>
      <c r="G178" s="101">
        <v>7329</v>
      </c>
      <c r="H178" s="100"/>
      <c r="I178" s="101"/>
      <c r="J178" s="100"/>
      <c r="K178" s="101"/>
      <c r="L178" s="101">
        <v>30</v>
      </c>
      <c r="M178" s="101">
        <v>22</v>
      </c>
      <c r="N178" s="101">
        <v>8</v>
      </c>
      <c r="O178" s="101">
        <v>0</v>
      </c>
      <c r="P178" s="101"/>
      <c r="Q178" s="101">
        <v>0</v>
      </c>
      <c r="R178" s="101">
        <v>6826</v>
      </c>
      <c r="S178" s="100">
        <v>172</v>
      </c>
      <c r="T178" s="100">
        <v>6523</v>
      </c>
      <c r="U178" s="100">
        <v>131</v>
      </c>
      <c r="V178" s="100"/>
      <c r="W178" s="100" t="s">
        <v>39</v>
      </c>
      <c r="X178" s="102">
        <v>44457</v>
      </c>
      <c r="Y178" s="103">
        <v>31240.74</v>
      </c>
      <c r="Z178" s="104">
        <v>474983</v>
      </c>
      <c r="AA178" s="105">
        <v>15</v>
      </c>
      <c r="AB178" s="19">
        <f t="shared" si="1"/>
        <v>0.97480222677995898</v>
      </c>
      <c r="AC178" s="19">
        <f t="shared" si="2"/>
        <v>0.95561089950190448</v>
      </c>
      <c r="AD178" s="19">
        <f t="shared" si="3"/>
        <v>1.9191327278054497E-2</v>
      </c>
      <c r="AE178" s="20">
        <f t="shared" si="4"/>
        <v>29.264205245240355</v>
      </c>
      <c r="AF178" s="20">
        <f t="shared" si="5"/>
        <v>1.0780837972458248</v>
      </c>
      <c r="AG178" s="21">
        <f t="shared" si="6"/>
        <v>1437.1040647770553</v>
      </c>
      <c r="AH178" s="21">
        <f t="shared" si="7"/>
        <v>1400.8922424592038</v>
      </c>
      <c r="AI178" s="22">
        <f t="shared" si="8"/>
        <v>1437.1040647770553</v>
      </c>
      <c r="AJ178" s="22">
        <f t="shared" si="9"/>
        <v>1400.8922424592038</v>
      </c>
      <c r="AK178" s="23">
        <f t="shared" si="10"/>
        <v>52.516601603453836</v>
      </c>
      <c r="AL178" s="24">
        <f t="shared" si="11"/>
        <v>26.465942666559261</v>
      </c>
      <c r="AM178" s="11">
        <f t="shared" si="12"/>
        <v>7.6102243630577104E-2</v>
      </c>
      <c r="AN178" s="25">
        <f t="shared" si="13"/>
        <v>0.12410787462447703</v>
      </c>
      <c r="AO178" s="26">
        <f t="shared" si="14"/>
        <v>2.8097328686283451</v>
      </c>
      <c r="AP178" s="27">
        <v>2.3755773438256749</v>
      </c>
      <c r="AQ178" s="11">
        <f t="shared" si="15"/>
        <v>5.18531021245402</v>
      </c>
      <c r="AR178" s="21">
        <f t="shared" si="16"/>
        <v>36.211822317851372</v>
      </c>
      <c r="AS178" s="21"/>
      <c r="AT178" s="21"/>
    </row>
    <row r="179" spans="1:46" ht="16.8" x14ac:dyDescent="0.4">
      <c r="A179" s="98">
        <v>6112</v>
      </c>
      <c r="B179" s="98" t="s">
        <v>376</v>
      </c>
      <c r="C179" s="98" t="s">
        <v>385</v>
      </c>
      <c r="D179" s="99" t="s">
        <v>386</v>
      </c>
      <c r="E179" s="11">
        <f t="shared" si="0"/>
        <v>5.6904082808297156</v>
      </c>
      <c r="F179" s="100"/>
      <c r="G179" s="101">
        <v>302</v>
      </c>
      <c r="H179" s="100"/>
      <c r="I179" s="101"/>
      <c r="J179" s="100"/>
      <c r="K179" s="101"/>
      <c r="L179" s="101">
        <v>235</v>
      </c>
      <c r="M179" s="101">
        <v>215</v>
      </c>
      <c r="N179" s="101">
        <v>20</v>
      </c>
      <c r="O179" s="101">
        <v>4</v>
      </c>
      <c r="P179" s="101"/>
      <c r="Q179" s="101">
        <v>4</v>
      </c>
      <c r="R179" s="101">
        <v>3560</v>
      </c>
      <c r="S179" s="100">
        <v>120</v>
      </c>
      <c r="T179" s="100">
        <v>3327</v>
      </c>
      <c r="U179" s="100">
        <v>113</v>
      </c>
      <c r="V179" s="100"/>
      <c r="W179" s="100" t="s">
        <v>39</v>
      </c>
      <c r="X179" s="102">
        <v>44457</v>
      </c>
      <c r="Y179" s="103">
        <v>6958.22</v>
      </c>
      <c r="Z179" s="104">
        <v>544949</v>
      </c>
      <c r="AA179" s="105">
        <v>78</v>
      </c>
      <c r="AB179" s="19">
        <f t="shared" si="1"/>
        <v>0.96737884462603563</v>
      </c>
      <c r="AC179" s="19">
        <f t="shared" si="2"/>
        <v>0.93455056179775275</v>
      </c>
      <c r="AD179" s="19">
        <f t="shared" si="3"/>
        <v>3.2828282828282832E-2</v>
      </c>
      <c r="AE179" s="20">
        <f t="shared" si="4"/>
        <v>25.139967226290899</v>
      </c>
      <c r="AF179" s="20">
        <f t="shared" si="5"/>
        <v>0.15196629213483145</v>
      </c>
      <c r="AG179" s="21">
        <f t="shared" si="6"/>
        <v>653.27214106274164</v>
      </c>
      <c r="AH179" s="21">
        <f t="shared" si="7"/>
        <v>631.25173181343575</v>
      </c>
      <c r="AI179" s="22">
        <f t="shared" si="8"/>
        <v>654.00615470438515</v>
      </c>
      <c r="AJ179" s="22">
        <f t="shared" si="9"/>
        <v>631.98574545507927</v>
      </c>
      <c r="AK179" s="23">
        <f t="shared" si="10"/>
        <v>46.335622385021715</v>
      </c>
      <c r="AL179" s="24">
        <f t="shared" si="11"/>
        <v>17.776188363300488</v>
      </c>
      <c r="AM179" s="11">
        <f t="shared" si="12"/>
        <v>6.4646257974001586E-2</v>
      </c>
      <c r="AN179" s="25">
        <f t="shared" si="13"/>
        <v>0.10739261757265016</v>
      </c>
      <c r="AO179" s="26">
        <f t="shared" si="14"/>
        <v>0.99460851919680238</v>
      </c>
      <c r="AP179" s="27">
        <v>4.6957997616329132</v>
      </c>
      <c r="AQ179" s="11">
        <f t="shared" si="15"/>
        <v>5.6904082808297156</v>
      </c>
      <c r="AR179" s="21">
        <f t="shared" si="16"/>
        <v>22.020409249305899</v>
      </c>
      <c r="AS179" s="21"/>
      <c r="AT179" s="21"/>
    </row>
    <row r="180" spans="1:46" ht="16.8" x14ac:dyDescent="0.4">
      <c r="A180" s="98">
        <v>6103</v>
      </c>
      <c r="B180" s="98" t="s">
        <v>376</v>
      </c>
      <c r="C180" s="98" t="s">
        <v>387</v>
      </c>
      <c r="D180" s="99" t="s">
        <v>388</v>
      </c>
      <c r="E180" s="11">
        <f t="shared" si="0"/>
        <v>4.6458698368605011</v>
      </c>
      <c r="F180" s="100"/>
      <c r="G180" s="101">
        <v>11154</v>
      </c>
      <c r="H180" s="100"/>
      <c r="I180" s="101"/>
      <c r="J180" s="100"/>
      <c r="K180" s="101"/>
      <c r="L180" s="101">
        <v>65</v>
      </c>
      <c r="M180" s="101">
        <v>58</v>
      </c>
      <c r="N180" s="101">
        <v>6</v>
      </c>
      <c r="O180" s="101">
        <v>1</v>
      </c>
      <c r="P180" s="101"/>
      <c r="Q180" s="101">
        <v>1</v>
      </c>
      <c r="R180" s="101">
        <v>3474</v>
      </c>
      <c r="S180" s="100">
        <v>63</v>
      </c>
      <c r="T180" s="100">
        <v>3339</v>
      </c>
      <c r="U180" s="100">
        <v>72</v>
      </c>
      <c r="V180" s="100"/>
      <c r="W180" s="100" t="s">
        <v>39</v>
      </c>
      <c r="X180" s="102">
        <v>44457</v>
      </c>
      <c r="Y180" s="103">
        <v>8915.1</v>
      </c>
      <c r="Z180" s="104">
        <v>357172</v>
      </c>
      <c r="AA180" s="105">
        <v>40</v>
      </c>
      <c r="AB180" s="19">
        <f t="shared" si="1"/>
        <v>0.98214709061766126</v>
      </c>
      <c r="AC180" s="19">
        <f t="shared" si="2"/>
        <v>0.96113989637305697</v>
      </c>
      <c r="AD180" s="19">
        <f t="shared" si="3"/>
        <v>2.1007194244604316E-2</v>
      </c>
      <c r="AE180" s="20">
        <f t="shared" si="4"/>
        <v>22.11819515527533</v>
      </c>
      <c r="AF180" s="20">
        <f t="shared" si="5"/>
        <v>3.2297063903281518</v>
      </c>
      <c r="AG180" s="21">
        <f t="shared" si="6"/>
        <v>972.64063252438598</v>
      </c>
      <c r="AH180" s="21">
        <f t="shared" si="7"/>
        <v>955.00207183093858</v>
      </c>
      <c r="AI180" s="22">
        <f t="shared" si="8"/>
        <v>972.92060967825023</v>
      </c>
      <c r="AJ180" s="22">
        <f t="shared" si="9"/>
        <v>955.28204898480283</v>
      </c>
      <c r="AK180" s="23">
        <f t="shared" si="10"/>
        <v>45.208773741487235</v>
      </c>
      <c r="AL180" s="24">
        <f t="shared" si="11"/>
        <v>21.854999988387128</v>
      </c>
      <c r="AM180" s="11">
        <f t="shared" si="12"/>
        <v>7.9061810329031604E-2</v>
      </c>
      <c r="AN180" s="25">
        <f t="shared" si="13"/>
        <v>0.12442456879760436</v>
      </c>
      <c r="AO180" s="26">
        <f t="shared" si="14"/>
        <v>3.8300212628064045E-2</v>
      </c>
      <c r="AP180" s="27">
        <v>4.6075696242324371</v>
      </c>
      <c r="AQ180" s="11">
        <f t="shared" si="15"/>
        <v>4.6458698368605011</v>
      </c>
      <c r="AR180" s="21">
        <f t="shared" si="16"/>
        <v>17.638560693447417</v>
      </c>
      <c r="AS180" s="21"/>
      <c r="AT180" s="21"/>
    </row>
    <row r="181" spans="1:46" ht="16.8" x14ac:dyDescent="0.4">
      <c r="A181" s="98">
        <v>6110</v>
      </c>
      <c r="B181" s="98" t="s">
        <v>376</v>
      </c>
      <c r="C181" s="98" t="s">
        <v>389</v>
      </c>
      <c r="D181" s="99" t="s">
        <v>390</v>
      </c>
      <c r="E181" s="11">
        <f t="shared" si="0"/>
        <v>9.7546393191978034</v>
      </c>
      <c r="F181" s="100"/>
      <c r="G181" s="101">
        <v>2705</v>
      </c>
      <c r="H181" s="100"/>
      <c r="I181" s="101"/>
      <c r="J181" s="100"/>
      <c r="K181" s="101"/>
      <c r="L181" s="101">
        <v>10</v>
      </c>
      <c r="M181" s="101">
        <v>10</v>
      </c>
      <c r="N181" s="101">
        <v>0</v>
      </c>
      <c r="O181" s="101">
        <v>0</v>
      </c>
      <c r="P181" s="101"/>
      <c r="Q181" s="101">
        <v>0</v>
      </c>
      <c r="R181" s="101">
        <v>3464</v>
      </c>
      <c r="S181" s="100">
        <v>39</v>
      </c>
      <c r="T181" s="100">
        <v>3304</v>
      </c>
      <c r="U181" s="100">
        <v>121</v>
      </c>
      <c r="V181" s="100"/>
      <c r="W181" s="100" t="s">
        <v>39</v>
      </c>
      <c r="X181" s="102">
        <v>44457</v>
      </c>
      <c r="Y181" s="103">
        <v>10640.8</v>
      </c>
      <c r="Z181" s="104">
        <v>195667</v>
      </c>
      <c r="AA181" s="105">
        <v>18</v>
      </c>
      <c r="AB181" s="19">
        <f t="shared" si="1"/>
        <v>0.98874133949191689</v>
      </c>
      <c r="AC181" s="19">
        <f t="shared" si="2"/>
        <v>0.95381062355658197</v>
      </c>
      <c r="AD181" s="19">
        <f t="shared" si="3"/>
        <v>3.4930715935334873E-2</v>
      </c>
      <c r="AE181" s="20">
        <f t="shared" si="4"/>
        <v>61.839758364977229</v>
      </c>
      <c r="AF181" s="20">
        <f t="shared" si="5"/>
        <v>0.78377598152424943</v>
      </c>
      <c r="AG181" s="21">
        <f t="shared" si="6"/>
        <v>1770.3547353411664</v>
      </c>
      <c r="AH181" s="21">
        <f t="shared" si="7"/>
        <v>1750.4229123970827</v>
      </c>
      <c r="AI181" s="22">
        <f t="shared" si="8"/>
        <v>1770.3547353411664</v>
      </c>
      <c r="AJ181" s="22">
        <f t="shared" si="9"/>
        <v>1750.4229123970827</v>
      </c>
      <c r="AK181" s="23">
        <f t="shared" si="10"/>
        <v>78.638259368437971</v>
      </c>
      <c r="AL181" s="24">
        <f t="shared" si="11"/>
        <v>29.583972961699065</v>
      </c>
      <c r="AM181" s="11">
        <f t="shared" si="12"/>
        <v>0.1713950759347041</v>
      </c>
      <c r="AN181" s="25">
        <f t="shared" si="13"/>
        <v>0.28108981074989653</v>
      </c>
      <c r="AO181" s="26">
        <f t="shared" si="14"/>
        <v>1.1416538210431266</v>
      </c>
      <c r="AP181" s="27">
        <v>8.6129854981546767</v>
      </c>
      <c r="AQ181" s="11">
        <f t="shared" si="15"/>
        <v>9.7546393191978034</v>
      </c>
      <c r="AR181" s="21">
        <f t="shared" si="16"/>
        <v>19.931822944083571</v>
      </c>
      <c r="AS181" s="21"/>
      <c r="AT181" s="21"/>
    </row>
    <row r="182" spans="1:46" ht="16.8" x14ac:dyDescent="0.4">
      <c r="A182" s="98">
        <v>6104</v>
      </c>
      <c r="B182" s="98" t="s">
        <v>376</v>
      </c>
      <c r="C182" s="98" t="s">
        <v>391</v>
      </c>
      <c r="D182" s="99" t="s">
        <v>392</v>
      </c>
      <c r="E182" s="11">
        <f t="shared" si="0"/>
        <v>9.6197070472045993</v>
      </c>
      <c r="F182" s="100"/>
      <c r="G182" s="101">
        <v>284</v>
      </c>
      <c r="H182" s="100"/>
      <c r="I182" s="101"/>
      <c r="J182" s="100"/>
      <c r="K182" s="101"/>
      <c r="L182" s="101">
        <v>58</v>
      </c>
      <c r="M182" s="101">
        <v>54</v>
      </c>
      <c r="N182" s="101">
        <v>4</v>
      </c>
      <c r="O182" s="101">
        <v>0</v>
      </c>
      <c r="P182" s="101"/>
      <c r="Q182" s="101">
        <v>0</v>
      </c>
      <c r="R182" s="101">
        <v>3986</v>
      </c>
      <c r="S182" s="100">
        <v>86</v>
      </c>
      <c r="T182" s="100">
        <v>3754</v>
      </c>
      <c r="U182" s="100">
        <v>146</v>
      </c>
      <c r="V182" s="100"/>
      <c r="W182" s="100" t="s">
        <v>39</v>
      </c>
      <c r="X182" s="102">
        <v>44457</v>
      </c>
      <c r="Y182" s="103">
        <v>2797.88</v>
      </c>
      <c r="Z182" s="104">
        <v>251548</v>
      </c>
      <c r="AA182" s="105">
        <v>90</v>
      </c>
      <c r="AB182" s="19">
        <f t="shared" si="1"/>
        <v>0.97842448569994978</v>
      </c>
      <c r="AC182" s="19">
        <f t="shared" si="2"/>
        <v>0.94179628700451579</v>
      </c>
      <c r="AD182" s="19">
        <f t="shared" si="3"/>
        <v>3.6628198695434017E-2</v>
      </c>
      <c r="AE182" s="20">
        <f t="shared" si="4"/>
        <v>59.630766295100734</v>
      </c>
      <c r="AF182" s="20">
        <f t="shared" si="5"/>
        <v>8.5800301053687911E-2</v>
      </c>
      <c r="AG182" s="21">
        <f t="shared" si="6"/>
        <v>1584.5882296818104</v>
      </c>
      <c r="AH182" s="21">
        <f t="shared" si="7"/>
        <v>1550.3999236726193</v>
      </c>
      <c r="AI182" s="22">
        <f t="shared" si="8"/>
        <v>1584.5882296818104</v>
      </c>
      <c r="AJ182" s="22">
        <f t="shared" si="9"/>
        <v>1550.3999236726193</v>
      </c>
      <c r="AK182" s="23">
        <f t="shared" si="10"/>
        <v>76.184389823133316</v>
      </c>
      <c r="AL182" s="24">
        <f t="shared" si="11"/>
        <v>27.842413003120072</v>
      </c>
      <c r="AM182" s="11">
        <f t="shared" si="12"/>
        <v>0.14633567663394881</v>
      </c>
      <c r="AN182" s="25">
        <f t="shared" si="13"/>
        <v>0.24344158399025018</v>
      </c>
      <c r="AO182" s="26">
        <f t="shared" si="14"/>
        <v>2.1212669244507776</v>
      </c>
      <c r="AP182" s="27">
        <v>7.4984401227538218</v>
      </c>
      <c r="AQ182" s="11">
        <f t="shared" si="15"/>
        <v>9.6197070472045993</v>
      </c>
      <c r="AR182" s="21">
        <f t="shared" si="16"/>
        <v>34.188306009191088</v>
      </c>
      <c r="AS182" s="21"/>
      <c r="AT182" s="21"/>
    </row>
    <row r="183" spans="1:46" ht="16.8" x14ac:dyDescent="0.4">
      <c r="A183" s="98">
        <v>6171</v>
      </c>
      <c r="B183" s="98" t="s">
        <v>376</v>
      </c>
      <c r="C183" s="98" t="s">
        <v>393</v>
      </c>
      <c r="D183" s="99" t="s">
        <v>394</v>
      </c>
      <c r="E183" s="11">
        <f t="shared" si="0"/>
        <v>12.252988453460738</v>
      </c>
      <c r="F183" s="100"/>
      <c r="G183" s="101">
        <v>4674</v>
      </c>
      <c r="H183" s="100"/>
      <c r="I183" s="101"/>
      <c r="J183" s="100"/>
      <c r="K183" s="101"/>
      <c r="L183" s="101">
        <v>1043</v>
      </c>
      <c r="M183" s="101">
        <v>709</v>
      </c>
      <c r="N183" s="101">
        <v>38</v>
      </c>
      <c r="O183" s="101">
        <v>42</v>
      </c>
      <c r="P183" s="101"/>
      <c r="Q183" s="101">
        <v>42</v>
      </c>
      <c r="R183" s="101">
        <v>8159</v>
      </c>
      <c r="S183" s="100">
        <v>409</v>
      </c>
      <c r="T183" s="100">
        <v>7335</v>
      </c>
      <c r="U183" s="100">
        <v>415</v>
      </c>
      <c r="V183" s="100"/>
      <c r="W183" s="100" t="s">
        <v>39</v>
      </c>
      <c r="X183" s="102">
        <v>44457</v>
      </c>
      <c r="Y183" s="103">
        <v>107.8</v>
      </c>
      <c r="Z183" s="104">
        <v>606721</v>
      </c>
      <c r="AA183" s="105">
        <v>5628</v>
      </c>
      <c r="AB183" s="19">
        <f t="shared" si="1"/>
        <v>0.95473214287448971</v>
      </c>
      <c r="AC183" s="19">
        <f t="shared" si="2"/>
        <v>0.89900723127834292</v>
      </c>
      <c r="AD183" s="19">
        <f t="shared" si="3"/>
        <v>5.5724911596146814E-2</v>
      </c>
      <c r="AE183" s="20">
        <f t="shared" si="4"/>
        <v>81.58609970645486</v>
      </c>
      <c r="AF183" s="20">
        <f t="shared" si="5"/>
        <v>0.70584630469420273</v>
      </c>
      <c r="AG183" s="21">
        <f t="shared" si="6"/>
        <v>1344.7696717272024</v>
      </c>
      <c r="AH183" s="21">
        <f t="shared" si="7"/>
        <v>1277.3581267172226</v>
      </c>
      <c r="AI183" s="22">
        <f t="shared" si="8"/>
        <v>1351.6921286719926</v>
      </c>
      <c r="AJ183" s="22">
        <f t="shared" si="9"/>
        <v>1284.2805836620125</v>
      </c>
      <c r="AK183" s="23">
        <f t="shared" si="10"/>
        <v>86.788780597179894</v>
      </c>
      <c r="AL183" s="24">
        <f t="shared" si="11"/>
        <v>25.340487205872861</v>
      </c>
      <c r="AM183" s="11">
        <f t="shared" si="12"/>
        <v>0.11162809771059581</v>
      </c>
      <c r="AN183" s="25">
        <f t="shared" si="13"/>
        <v>0.18335112400334741</v>
      </c>
      <c r="AO183" s="26">
        <f t="shared" si="14"/>
        <v>1.268995978974985</v>
      </c>
      <c r="AP183" s="27">
        <v>10.983992474485753</v>
      </c>
      <c r="AQ183" s="11">
        <f t="shared" si="15"/>
        <v>12.252988453460738</v>
      </c>
      <c r="AR183" s="21">
        <f t="shared" si="16"/>
        <v>67.411545009979875</v>
      </c>
      <c r="AS183" s="21"/>
      <c r="AT183" s="21"/>
    </row>
    <row r="184" spans="1:46" ht="16.8" x14ac:dyDescent="0.4">
      <c r="A184" s="98">
        <v>6101</v>
      </c>
      <c r="B184" s="98" t="s">
        <v>376</v>
      </c>
      <c r="C184" s="98" t="s">
        <v>395</v>
      </c>
      <c r="D184" s="99" t="s">
        <v>396</v>
      </c>
      <c r="E184" s="11">
        <f t="shared" si="0"/>
        <v>1.7591366865229592</v>
      </c>
      <c r="F184" s="100"/>
      <c r="G184" s="101">
        <v>4801</v>
      </c>
      <c r="H184" s="100"/>
      <c r="I184" s="101"/>
      <c r="J184" s="100"/>
      <c r="K184" s="101"/>
      <c r="L184" s="101">
        <v>63</v>
      </c>
      <c r="M184" s="101">
        <v>59</v>
      </c>
      <c r="N184" s="101">
        <v>4</v>
      </c>
      <c r="O184" s="101">
        <v>1</v>
      </c>
      <c r="P184" s="101"/>
      <c r="Q184" s="101">
        <v>1</v>
      </c>
      <c r="R184" s="101">
        <v>2772</v>
      </c>
      <c r="S184" s="100">
        <v>134</v>
      </c>
      <c r="T184" s="100">
        <v>2607</v>
      </c>
      <c r="U184" s="100">
        <v>31</v>
      </c>
      <c r="V184" s="100"/>
      <c r="W184" s="100" t="s">
        <v>39</v>
      </c>
      <c r="X184" s="102">
        <v>44457</v>
      </c>
      <c r="Y184" s="103">
        <v>6716.52</v>
      </c>
      <c r="Z184" s="104">
        <v>522865</v>
      </c>
      <c r="AA184" s="105">
        <v>78</v>
      </c>
      <c r="AB184" s="19">
        <f t="shared" si="1"/>
        <v>0.95201603901567844</v>
      </c>
      <c r="AC184" s="19">
        <f t="shared" si="2"/>
        <v>0.94047619047619047</v>
      </c>
      <c r="AD184" s="19">
        <f t="shared" si="3"/>
        <v>1.153984853948792E-2</v>
      </c>
      <c r="AE184" s="20">
        <f t="shared" si="4"/>
        <v>6.885142436384152</v>
      </c>
      <c r="AF184" s="20">
        <f t="shared" si="5"/>
        <v>1.755050505050505</v>
      </c>
      <c r="AG184" s="21">
        <f t="shared" si="6"/>
        <v>530.15596760157985</v>
      </c>
      <c r="AH184" s="21">
        <f t="shared" si="7"/>
        <v>504.52793742170536</v>
      </c>
      <c r="AI184" s="22">
        <f t="shared" si="8"/>
        <v>530.34722155814597</v>
      </c>
      <c r="AJ184" s="22">
        <f t="shared" si="9"/>
        <v>504.71919137827166</v>
      </c>
      <c r="AK184" s="23">
        <f t="shared" si="10"/>
        <v>24.738889647919219</v>
      </c>
      <c r="AL184" s="24">
        <f t="shared" si="11"/>
        <v>15.885830028334555</v>
      </c>
      <c r="AM184" s="11">
        <f t="shared" si="12"/>
        <v>3.5613969116997879E-2</v>
      </c>
      <c r="AN184" s="25">
        <f t="shared" si="13"/>
        <v>5.7376186969867939E-2</v>
      </c>
      <c r="AO184" s="26">
        <f t="shared" si="14"/>
        <v>5.294167093029567E-2</v>
      </c>
      <c r="AP184" s="27">
        <v>1.7061950155926635</v>
      </c>
      <c r="AQ184" s="11">
        <f t="shared" si="15"/>
        <v>1.7591366865229592</v>
      </c>
      <c r="AR184" s="21">
        <f t="shared" si="16"/>
        <v>25.628030179874344</v>
      </c>
      <c r="AS184" s="21"/>
      <c r="AT184" s="21"/>
    </row>
    <row r="185" spans="1:46" ht="16.8" x14ac:dyDescent="0.4">
      <c r="A185" s="98">
        <v>6105</v>
      </c>
      <c r="B185" s="98" t="s">
        <v>376</v>
      </c>
      <c r="C185" s="98" t="s">
        <v>397</v>
      </c>
      <c r="D185" s="99" t="s">
        <v>398</v>
      </c>
      <c r="E185" s="11">
        <f t="shared" si="0"/>
        <v>2.6432351854558971</v>
      </c>
      <c r="F185" s="100"/>
      <c r="G185" s="101">
        <v>867</v>
      </c>
      <c r="H185" s="100"/>
      <c r="I185" s="101"/>
      <c r="J185" s="100"/>
      <c r="K185" s="101"/>
      <c r="L185" s="101">
        <v>45</v>
      </c>
      <c r="M185" s="101">
        <v>43</v>
      </c>
      <c r="N185" s="101">
        <v>2</v>
      </c>
      <c r="O185" s="101">
        <v>0</v>
      </c>
      <c r="P185" s="101"/>
      <c r="Q185" s="101">
        <v>0</v>
      </c>
      <c r="R185" s="101">
        <v>4952</v>
      </c>
      <c r="S185" s="100">
        <v>67</v>
      </c>
      <c r="T185" s="100">
        <v>4825</v>
      </c>
      <c r="U185" s="100">
        <v>60</v>
      </c>
      <c r="V185" s="100"/>
      <c r="W185" s="100" t="s">
        <v>39</v>
      </c>
      <c r="X185" s="102">
        <v>44457</v>
      </c>
      <c r="Y185" s="103">
        <v>12857.8</v>
      </c>
      <c r="Z185" s="104">
        <v>444095</v>
      </c>
      <c r="AA185" s="105">
        <v>35</v>
      </c>
      <c r="AB185" s="19">
        <f t="shared" si="1"/>
        <v>0.98647011308562205</v>
      </c>
      <c r="AC185" s="19">
        <f t="shared" si="2"/>
        <v>0.97435379644588049</v>
      </c>
      <c r="AD185" s="19">
        <f t="shared" si="3"/>
        <v>1.2116316639741519E-2</v>
      </c>
      <c r="AE185" s="20">
        <f t="shared" si="4"/>
        <v>13.96097681802317</v>
      </c>
      <c r="AF185" s="20">
        <f t="shared" si="5"/>
        <v>0.18416801292407109</v>
      </c>
      <c r="AG185" s="21">
        <f t="shared" si="6"/>
        <v>1115.0767290782378</v>
      </c>
      <c r="AH185" s="21">
        <f t="shared" si="7"/>
        <v>1099.9898670329546</v>
      </c>
      <c r="AI185" s="22">
        <f t="shared" si="8"/>
        <v>1115.0767290782378</v>
      </c>
      <c r="AJ185" s="22">
        <f t="shared" si="9"/>
        <v>1099.9898670329546</v>
      </c>
      <c r="AK185" s="23">
        <f t="shared" si="10"/>
        <v>36.75679899980301</v>
      </c>
      <c r="AL185" s="24">
        <f t="shared" si="11"/>
        <v>23.451970781076742</v>
      </c>
      <c r="AM185" s="11">
        <f t="shared" si="12"/>
        <v>5.3401744462523354E-2</v>
      </c>
      <c r="AN185" s="25">
        <f t="shared" si="13"/>
        <v>8.865229144678291E-2</v>
      </c>
      <c r="AO185" s="26">
        <f t="shared" si="14"/>
        <v>-0.54627919153879034</v>
      </c>
      <c r="AP185" s="27">
        <v>3.1895143769946874</v>
      </c>
      <c r="AQ185" s="11">
        <f t="shared" si="15"/>
        <v>2.6432351854558971</v>
      </c>
      <c r="AR185" s="21">
        <f t="shared" si="16"/>
        <v>15.086862045283103</v>
      </c>
      <c r="AS185" s="21"/>
      <c r="AT185" s="21"/>
    </row>
    <row r="186" spans="1:46" ht="16.8" x14ac:dyDescent="0.4">
      <c r="A186" s="98">
        <v>6109</v>
      </c>
      <c r="B186" s="98" t="s">
        <v>376</v>
      </c>
      <c r="C186" s="98" t="s">
        <v>399</v>
      </c>
      <c r="D186" s="99" t="s">
        <v>400</v>
      </c>
      <c r="E186" s="11">
        <f t="shared" si="0"/>
        <v>8.3457401097891211</v>
      </c>
      <c r="F186" s="100"/>
      <c r="G186" s="101">
        <v>1623</v>
      </c>
      <c r="H186" s="100"/>
      <c r="I186" s="101"/>
      <c r="J186" s="100"/>
      <c r="K186" s="101"/>
      <c r="L186" s="101">
        <v>11</v>
      </c>
      <c r="M186" s="101">
        <v>8</v>
      </c>
      <c r="N186" s="101">
        <v>3</v>
      </c>
      <c r="O186" s="101">
        <v>0</v>
      </c>
      <c r="P186" s="101"/>
      <c r="Q186" s="101">
        <v>0</v>
      </c>
      <c r="R186" s="101">
        <v>2998</v>
      </c>
      <c r="S186" s="100">
        <v>19</v>
      </c>
      <c r="T186" s="100">
        <v>2885</v>
      </c>
      <c r="U186" s="100">
        <v>94</v>
      </c>
      <c r="V186" s="100"/>
      <c r="W186" s="100" t="s">
        <v>39</v>
      </c>
      <c r="X186" s="102">
        <v>44457</v>
      </c>
      <c r="Y186" s="103">
        <v>5444.2</v>
      </c>
      <c r="Z186" s="104">
        <v>193226</v>
      </c>
      <c r="AA186" s="105">
        <v>35</v>
      </c>
      <c r="AB186" s="19">
        <f t="shared" si="1"/>
        <v>0.99366244162775186</v>
      </c>
      <c r="AC186" s="19">
        <f t="shared" si="2"/>
        <v>0.96230820547031359</v>
      </c>
      <c r="AD186" s="19">
        <f t="shared" si="3"/>
        <v>3.1354236157438292E-2</v>
      </c>
      <c r="AE186" s="20">
        <f t="shared" si="4"/>
        <v>50.200283605725929</v>
      </c>
      <c r="AF186" s="20">
        <f t="shared" si="5"/>
        <v>0.54503002001334222</v>
      </c>
      <c r="AG186" s="21">
        <f t="shared" si="6"/>
        <v>1551.5510335048079</v>
      </c>
      <c r="AH186" s="21">
        <f t="shared" si="7"/>
        <v>1541.7179882624491</v>
      </c>
      <c r="AI186" s="22">
        <f t="shared" si="8"/>
        <v>1551.5510335048079</v>
      </c>
      <c r="AJ186" s="22">
        <f t="shared" si="9"/>
        <v>1541.7179882624491</v>
      </c>
      <c r="AK186" s="23">
        <f t="shared" si="10"/>
        <v>69.747901412750181</v>
      </c>
      <c r="AL186" s="24">
        <f t="shared" si="11"/>
        <v>27.76434753656611</v>
      </c>
      <c r="AM186" s="11">
        <f t="shared" si="12"/>
        <v>0.15466410241359038</v>
      </c>
      <c r="AN186" s="25">
        <f t="shared" si="13"/>
        <v>0.2548533272384696</v>
      </c>
      <c r="AO186" s="26">
        <f t="shared" si="14"/>
        <v>1.0505805707285392</v>
      </c>
      <c r="AP186" s="27">
        <v>7.2951595390605819</v>
      </c>
      <c r="AQ186" s="11">
        <f t="shared" si="15"/>
        <v>8.3457401097891211</v>
      </c>
      <c r="AR186" s="21">
        <f t="shared" si="16"/>
        <v>9.8330452423586898</v>
      </c>
      <c r="AS186" s="21"/>
      <c r="AT186" s="21"/>
    </row>
    <row r="187" spans="1:46" ht="16.8" x14ac:dyDescent="0.4">
      <c r="A187" s="98">
        <v>6172</v>
      </c>
      <c r="B187" s="98" t="s">
        <v>376</v>
      </c>
      <c r="C187" s="98" t="s">
        <v>401</v>
      </c>
      <c r="D187" s="99" t="s">
        <v>402</v>
      </c>
      <c r="E187" s="11">
        <f t="shared" si="0"/>
        <v>9.3560121211248255</v>
      </c>
      <c r="F187" s="100"/>
      <c r="G187" s="101">
        <v>691</v>
      </c>
      <c r="H187" s="100"/>
      <c r="I187" s="101"/>
      <c r="J187" s="100"/>
      <c r="K187" s="101"/>
      <c r="L187" s="101">
        <v>37</v>
      </c>
      <c r="M187" s="101">
        <v>32</v>
      </c>
      <c r="N187" s="101">
        <v>5</v>
      </c>
      <c r="O187" s="101">
        <v>0</v>
      </c>
      <c r="P187" s="101"/>
      <c r="Q187" s="101">
        <v>0</v>
      </c>
      <c r="R187" s="101">
        <v>7497</v>
      </c>
      <c r="S187" s="100">
        <v>229</v>
      </c>
      <c r="T187" s="100">
        <v>7104</v>
      </c>
      <c r="U187" s="100">
        <v>164</v>
      </c>
      <c r="V187" s="100"/>
      <c r="W187" s="100" t="s">
        <v>39</v>
      </c>
      <c r="X187" s="102">
        <v>44457</v>
      </c>
      <c r="Y187" s="103">
        <v>504</v>
      </c>
      <c r="Z187" s="104">
        <v>207144</v>
      </c>
      <c r="AA187" s="105">
        <v>411</v>
      </c>
      <c r="AB187" s="19">
        <f t="shared" si="1"/>
        <v>0.969454448446045</v>
      </c>
      <c r="AC187" s="19">
        <f t="shared" si="2"/>
        <v>0.94757903161264501</v>
      </c>
      <c r="AD187" s="19">
        <f t="shared" si="3"/>
        <v>2.1875416833400028E-2</v>
      </c>
      <c r="AE187" s="20">
        <f t="shared" si="4"/>
        <v>81.585756768238511</v>
      </c>
      <c r="AF187" s="20">
        <f t="shared" si="5"/>
        <v>9.7105508870214755E-2</v>
      </c>
      <c r="AG187" s="21">
        <f t="shared" si="6"/>
        <v>3619.221411192214</v>
      </c>
      <c r="AH187" s="21">
        <f t="shared" si="7"/>
        <v>3508.6702969914645</v>
      </c>
      <c r="AI187" s="22">
        <f t="shared" si="8"/>
        <v>3619.221411192214</v>
      </c>
      <c r="AJ187" s="22">
        <f t="shared" si="9"/>
        <v>3508.6702969914645</v>
      </c>
      <c r="AK187" s="23">
        <f t="shared" si="10"/>
        <v>88.978636189928167</v>
      </c>
      <c r="AL187" s="24">
        <f t="shared" si="11"/>
        <v>41.884784212118511</v>
      </c>
      <c r="AM187" s="11">
        <f t="shared" si="12"/>
        <v>0.18866949442318409</v>
      </c>
      <c r="AN187" s="25">
        <f t="shared" si="13"/>
        <v>0.31379137218553277</v>
      </c>
      <c r="AO187" s="26">
        <f t="shared" si="14"/>
        <v>0.15885577302058174</v>
      </c>
      <c r="AP187" s="27">
        <v>9.1971563481042438</v>
      </c>
      <c r="AQ187" s="11">
        <f t="shared" si="15"/>
        <v>9.3560121211248255</v>
      </c>
      <c r="AR187" s="21">
        <f t="shared" si="16"/>
        <v>110.55111420074924</v>
      </c>
      <c r="AS187" s="21"/>
      <c r="AT187" s="21"/>
    </row>
    <row r="188" spans="1:46" ht="16.8" x14ac:dyDescent="0.4">
      <c r="A188" s="98">
        <v>6107</v>
      </c>
      <c r="B188" s="98" t="s">
        <v>376</v>
      </c>
      <c r="C188" s="98" t="s">
        <v>403</v>
      </c>
      <c r="D188" s="99" t="s">
        <v>404</v>
      </c>
      <c r="E188" s="11">
        <f t="shared" si="0"/>
        <v>12.102231315712823</v>
      </c>
      <c r="F188" s="100"/>
      <c r="G188" s="101">
        <v>770</v>
      </c>
      <c r="H188" s="100"/>
      <c r="I188" s="101"/>
      <c r="J188" s="100"/>
      <c r="K188" s="101"/>
      <c r="L188" s="101">
        <v>17</v>
      </c>
      <c r="M188" s="101">
        <v>16</v>
      </c>
      <c r="N188" s="101">
        <v>1</v>
      </c>
      <c r="O188" s="101">
        <v>0</v>
      </c>
      <c r="P188" s="101"/>
      <c r="Q188" s="101">
        <v>0</v>
      </c>
      <c r="R188" s="101">
        <v>3361</v>
      </c>
      <c r="S188" s="100">
        <v>40</v>
      </c>
      <c r="T188" s="100">
        <v>3060</v>
      </c>
      <c r="U188" s="100">
        <v>261</v>
      </c>
      <c r="V188" s="100"/>
      <c r="W188" s="100" t="s">
        <v>39</v>
      </c>
      <c r="X188" s="102">
        <v>44457</v>
      </c>
      <c r="Y188" s="103">
        <v>21638.2</v>
      </c>
      <c r="Z188" s="104">
        <v>395890</v>
      </c>
      <c r="AA188" s="105">
        <v>18</v>
      </c>
      <c r="AB188" s="19">
        <f t="shared" si="1"/>
        <v>0.98809878012496277</v>
      </c>
      <c r="AC188" s="19">
        <f t="shared" si="2"/>
        <v>0.91044332044034515</v>
      </c>
      <c r="AD188" s="19">
        <f t="shared" si="3"/>
        <v>7.7655459684617678E-2</v>
      </c>
      <c r="AE188" s="20">
        <f t="shared" si="4"/>
        <v>66.179999494809167</v>
      </c>
      <c r="AF188" s="20">
        <f t="shared" si="5"/>
        <v>0.23415650104135674</v>
      </c>
      <c r="AG188" s="21">
        <f t="shared" si="6"/>
        <v>848.9731996261587</v>
      </c>
      <c r="AH188" s="21">
        <f t="shared" si="7"/>
        <v>838.86938290939406</v>
      </c>
      <c r="AI188" s="22">
        <f t="shared" si="8"/>
        <v>848.9731996261587</v>
      </c>
      <c r="AJ188" s="22">
        <f t="shared" si="9"/>
        <v>838.86938290939406</v>
      </c>
      <c r="AK188" s="23">
        <f t="shared" si="10"/>
        <v>81.195692051296689</v>
      </c>
      <c r="AL188" s="24">
        <f t="shared" si="11"/>
        <v>20.480104771575196</v>
      </c>
      <c r="AM188" s="11">
        <f t="shared" si="12"/>
        <v>0.12327336372840102</v>
      </c>
      <c r="AN188" s="25">
        <f t="shared" si="13"/>
        <v>0.20443070115737513</v>
      </c>
      <c r="AO188" s="26">
        <f t="shared" si="14"/>
        <v>1.7395508395378929</v>
      </c>
      <c r="AP188" s="27">
        <v>10.36268047617493</v>
      </c>
      <c r="AQ188" s="11">
        <f t="shared" si="15"/>
        <v>12.102231315712823</v>
      </c>
      <c r="AR188" s="21">
        <f t="shared" si="16"/>
        <v>10.103816716764758</v>
      </c>
      <c r="AS188" s="21"/>
      <c r="AT188" s="21"/>
    </row>
    <row r="189" spans="1:46" ht="16.8" x14ac:dyDescent="0.4">
      <c r="A189" s="10">
        <v>6311</v>
      </c>
      <c r="B189" s="10" t="s">
        <v>405</v>
      </c>
      <c r="C189" s="10" t="s">
        <v>406</v>
      </c>
      <c r="D189" s="10" t="s">
        <v>406</v>
      </c>
      <c r="E189" s="11">
        <f t="shared" si="0"/>
        <v>10.349079885027173</v>
      </c>
      <c r="F189" s="12"/>
      <c r="G189" s="13">
        <v>244</v>
      </c>
      <c r="H189" s="12">
        <v>6</v>
      </c>
      <c r="I189" s="13">
        <v>85</v>
      </c>
      <c r="J189" s="12">
        <v>4</v>
      </c>
      <c r="K189" s="13"/>
      <c r="L189" s="12">
        <v>262</v>
      </c>
      <c r="M189" s="13">
        <v>260</v>
      </c>
      <c r="N189" s="13"/>
      <c r="O189" s="13"/>
      <c r="P189" s="13"/>
      <c r="Q189" s="13"/>
      <c r="R189" s="13">
        <v>2698</v>
      </c>
      <c r="S189" s="12">
        <v>43</v>
      </c>
      <c r="T189" s="12">
        <v>2565</v>
      </c>
      <c r="U189" s="12">
        <v>90</v>
      </c>
      <c r="V189" s="12"/>
      <c r="W189" s="12" t="s">
        <v>39</v>
      </c>
      <c r="X189" s="15">
        <v>44457</v>
      </c>
      <c r="Y189" s="16">
        <v>1878.3</v>
      </c>
      <c r="Z189" s="17">
        <v>123284</v>
      </c>
      <c r="AA189" s="18">
        <v>66</v>
      </c>
      <c r="AB189" s="19">
        <f t="shared" si="1"/>
        <v>0.9830434276517892</v>
      </c>
      <c r="AC189" s="19">
        <f t="shared" si="2"/>
        <v>0.95070422535211263</v>
      </c>
      <c r="AD189" s="19">
        <f t="shared" si="3"/>
        <v>3.2339202299676607E-2</v>
      </c>
      <c r="AE189" s="20">
        <f t="shared" si="4"/>
        <v>73.002173842509976</v>
      </c>
      <c r="AF189" s="20">
        <f t="shared" si="5"/>
        <v>0.2190511489992587</v>
      </c>
      <c r="AG189" s="21">
        <f t="shared" si="6"/>
        <v>2188.4429447454659</v>
      </c>
      <c r="AH189" s="21">
        <f t="shared" si="7"/>
        <v>2153.5641283540444</v>
      </c>
      <c r="AI189" s="22">
        <f t="shared" si="8"/>
        <v>2257.3894422633916</v>
      </c>
      <c r="AJ189" s="22">
        <f t="shared" si="9"/>
        <v>2219.2660848123032</v>
      </c>
      <c r="AK189" s="23">
        <f t="shared" si="10"/>
        <v>85.441309588810711</v>
      </c>
      <c r="AL189" s="24">
        <f t="shared" si="11"/>
        <v>33.311154924531685</v>
      </c>
      <c r="AM189" s="11">
        <f t="shared" si="12"/>
        <v>0.2319368300975703</v>
      </c>
      <c r="AN189" s="25">
        <f t="shared" si="13"/>
        <v>0.3847552391431629</v>
      </c>
      <c r="AO189" s="26">
        <f t="shared" si="14"/>
        <v>3.4355779735043424</v>
      </c>
      <c r="AP189" s="27">
        <v>6.9135019115228307</v>
      </c>
      <c r="AQ189" s="11">
        <f t="shared" si="15"/>
        <v>10.349079885027173</v>
      </c>
      <c r="AR189" s="21">
        <f t="shared" si="16"/>
        <v>34.878816391421431</v>
      </c>
      <c r="AS189" s="21"/>
      <c r="AT189" s="21"/>
    </row>
    <row r="190" spans="1:46" ht="16.8" x14ac:dyDescent="0.4">
      <c r="A190" s="10">
        <v>6372</v>
      </c>
      <c r="B190" s="10" t="s">
        <v>405</v>
      </c>
      <c r="C190" s="10" t="s">
        <v>407</v>
      </c>
      <c r="D190" s="10" t="s">
        <v>408</v>
      </c>
      <c r="E190" s="11">
        <f t="shared" si="0"/>
        <v>15.403536643997843</v>
      </c>
      <c r="F190" s="12"/>
      <c r="G190" s="13">
        <v>756</v>
      </c>
      <c r="H190" s="12">
        <v>163</v>
      </c>
      <c r="I190" s="13">
        <v>159</v>
      </c>
      <c r="J190" s="12">
        <v>10</v>
      </c>
      <c r="K190" s="13"/>
      <c r="L190" s="12">
        <v>709</v>
      </c>
      <c r="M190" s="13">
        <v>704</v>
      </c>
      <c r="N190" s="13"/>
      <c r="O190" s="13"/>
      <c r="P190" s="13"/>
      <c r="Q190" s="13"/>
      <c r="R190" s="13">
        <v>10027</v>
      </c>
      <c r="S190" s="12">
        <v>287</v>
      </c>
      <c r="T190" s="12">
        <v>9384</v>
      </c>
      <c r="U190" s="12">
        <v>356</v>
      </c>
      <c r="V190" s="12"/>
      <c r="W190" s="12" t="s">
        <v>39</v>
      </c>
      <c r="X190" s="15">
        <v>44457</v>
      </c>
      <c r="Y190" s="16">
        <v>371</v>
      </c>
      <c r="Z190" s="17">
        <v>233726</v>
      </c>
      <c r="AA190" s="18">
        <v>630</v>
      </c>
      <c r="AB190" s="19">
        <f t="shared" si="1"/>
        <v>0.97082307379343391</v>
      </c>
      <c r="AC190" s="19">
        <f t="shared" si="2"/>
        <v>0.93587314251520892</v>
      </c>
      <c r="AD190" s="19">
        <f t="shared" si="3"/>
        <v>3.4949931278225016E-2</v>
      </c>
      <c r="AE190" s="20">
        <f t="shared" si="4"/>
        <v>152.31510401067916</v>
      </c>
      <c r="AF190" s="20">
        <f t="shared" si="5"/>
        <v>0.16196270070808816</v>
      </c>
      <c r="AG190" s="21">
        <f t="shared" si="6"/>
        <v>4290.0661458288769</v>
      </c>
      <c r="AH190" s="21">
        <f t="shared" si="7"/>
        <v>4167.2727895056605</v>
      </c>
      <c r="AI190" s="22">
        <f t="shared" si="8"/>
        <v>4358.0945209347692</v>
      </c>
      <c r="AJ190" s="22">
        <f t="shared" si="9"/>
        <v>4231.0226504539505</v>
      </c>
      <c r="AK190" s="23">
        <f t="shared" si="10"/>
        <v>123.4160054493254</v>
      </c>
      <c r="AL190" s="24">
        <f t="shared" si="11"/>
        <v>45.994688010975523</v>
      </c>
      <c r="AM190" s="11">
        <f t="shared" si="12"/>
        <v>0.24302398127385752</v>
      </c>
      <c r="AN190" s="25">
        <f t="shared" si="13"/>
        <v>0.40363421836067037</v>
      </c>
      <c r="AO190" s="26">
        <f t="shared" si="14"/>
        <v>3.1246464245117558</v>
      </c>
      <c r="AP190" s="27">
        <v>12.278890219486087</v>
      </c>
      <c r="AQ190" s="11">
        <f t="shared" si="15"/>
        <v>15.403536643997843</v>
      </c>
      <c r="AR190" s="21">
        <f t="shared" si="16"/>
        <v>122.79335632321609</v>
      </c>
      <c r="AS190" s="21"/>
      <c r="AT190" s="21"/>
    </row>
    <row r="191" spans="1:46" ht="16.8" x14ac:dyDescent="0.4">
      <c r="A191" s="10">
        <v>6303</v>
      </c>
      <c r="B191" s="10" t="s">
        <v>405</v>
      </c>
      <c r="C191" s="10" t="s">
        <v>409</v>
      </c>
      <c r="D191" s="10" t="s">
        <v>410</v>
      </c>
      <c r="E191" s="11">
        <f t="shared" si="0"/>
        <v>6.1888359655503749</v>
      </c>
      <c r="F191" s="12"/>
      <c r="G191" s="13">
        <v>316</v>
      </c>
      <c r="H191" s="12">
        <v>140</v>
      </c>
      <c r="I191" s="13">
        <v>100</v>
      </c>
      <c r="J191" s="12">
        <v>50</v>
      </c>
      <c r="K191" s="13"/>
      <c r="L191" s="12">
        <v>592</v>
      </c>
      <c r="M191" s="13">
        <v>590</v>
      </c>
      <c r="N191" s="13"/>
      <c r="O191" s="13"/>
      <c r="P191" s="13"/>
      <c r="Q191" s="13"/>
      <c r="R191" s="13">
        <v>5929</v>
      </c>
      <c r="S191" s="12">
        <v>190</v>
      </c>
      <c r="T191" s="12">
        <v>5578</v>
      </c>
      <c r="U191" s="12">
        <v>161</v>
      </c>
      <c r="V191" s="12"/>
      <c r="W191" s="12" t="s">
        <v>39</v>
      </c>
      <c r="X191" s="15">
        <v>44457</v>
      </c>
      <c r="Y191" s="16">
        <v>4668</v>
      </c>
      <c r="Z191" s="17">
        <v>553721</v>
      </c>
      <c r="AA191" s="18">
        <v>119</v>
      </c>
      <c r="AB191" s="19">
        <f t="shared" si="1"/>
        <v>0.96750372301011744</v>
      </c>
      <c r="AC191" s="19">
        <f t="shared" si="2"/>
        <v>0.94079946027997974</v>
      </c>
      <c r="AD191" s="19">
        <f t="shared" si="3"/>
        <v>2.6704262730137669E-2</v>
      </c>
      <c r="AE191" s="20">
        <f t="shared" si="4"/>
        <v>29.076014816125809</v>
      </c>
      <c r="AF191" s="20">
        <f t="shared" si="5"/>
        <v>0.17001180637544275</v>
      </c>
      <c r="AG191" s="21">
        <f t="shared" si="6"/>
        <v>1070.7558499677634</v>
      </c>
      <c r="AH191" s="21">
        <f t="shared" si="7"/>
        <v>1036.4425405574289</v>
      </c>
      <c r="AI191" s="22">
        <f t="shared" si="8"/>
        <v>1088.8154864995188</v>
      </c>
      <c r="AJ191" s="22">
        <f t="shared" si="9"/>
        <v>1045.4723588233064</v>
      </c>
      <c r="AK191" s="23">
        <f t="shared" si="10"/>
        <v>53.922179867032277</v>
      </c>
      <c r="AL191" s="24">
        <f t="shared" si="11"/>
        <v>22.863424490037648</v>
      </c>
      <c r="AM191" s="11">
        <f t="shared" si="12"/>
        <v>6.8996528588812597E-2</v>
      </c>
      <c r="AN191" s="25">
        <f t="shared" si="13"/>
        <v>0.11457554924275511</v>
      </c>
      <c r="AO191" s="26">
        <f t="shared" si="14"/>
        <v>1.0790283036244803</v>
      </c>
      <c r="AP191" s="27">
        <v>5.1098076619258945</v>
      </c>
      <c r="AQ191" s="11">
        <f t="shared" si="15"/>
        <v>6.1888359655503749</v>
      </c>
      <c r="AR191" s="21">
        <f t="shared" si="16"/>
        <v>34.31330941033481</v>
      </c>
      <c r="AS191" s="21"/>
      <c r="AT191" s="21"/>
    </row>
    <row r="192" spans="1:46" ht="16.8" x14ac:dyDescent="0.4">
      <c r="A192" s="10">
        <v>6371</v>
      </c>
      <c r="B192" s="10" t="s">
        <v>405</v>
      </c>
      <c r="C192" s="10" t="s">
        <v>411</v>
      </c>
      <c r="D192" s="10" t="s">
        <v>412</v>
      </c>
      <c r="E192" s="11">
        <f t="shared" si="0"/>
        <v>10.545689361742202</v>
      </c>
      <c r="F192" s="12"/>
      <c r="G192" s="13">
        <v>1376</v>
      </c>
      <c r="H192" s="12">
        <v>443</v>
      </c>
      <c r="I192" s="13">
        <v>377</v>
      </c>
      <c r="J192" s="12">
        <v>196</v>
      </c>
      <c r="K192" s="13"/>
      <c r="L192" s="12">
        <v>1975</v>
      </c>
      <c r="M192" s="13">
        <v>1951</v>
      </c>
      <c r="N192" s="13"/>
      <c r="O192" s="13"/>
      <c r="P192" s="13"/>
      <c r="Q192" s="13"/>
      <c r="R192" s="13">
        <v>15677</v>
      </c>
      <c r="S192" s="12">
        <v>296</v>
      </c>
      <c r="T192" s="12">
        <v>14872</v>
      </c>
      <c r="U192" s="12">
        <v>509</v>
      </c>
      <c r="V192" s="12"/>
      <c r="W192" s="12" t="s">
        <v>39</v>
      </c>
      <c r="X192" s="15">
        <v>44457</v>
      </c>
      <c r="Y192" s="16">
        <v>72</v>
      </c>
      <c r="Z192" s="17">
        <v>674739</v>
      </c>
      <c r="AA192" s="18">
        <v>9371</v>
      </c>
      <c r="AB192" s="19">
        <f t="shared" si="1"/>
        <v>0.98035638379650925</v>
      </c>
      <c r="AC192" s="19">
        <f t="shared" si="2"/>
        <v>0.94865088983861712</v>
      </c>
      <c r="AD192" s="19">
        <f t="shared" si="3"/>
        <v>3.1705493957892114E-2</v>
      </c>
      <c r="AE192" s="20">
        <f t="shared" si="4"/>
        <v>75.436576216877938</v>
      </c>
      <c r="AF192" s="20">
        <f t="shared" si="5"/>
        <v>0.23780059960451616</v>
      </c>
      <c r="AG192" s="21">
        <f t="shared" si="6"/>
        <v>2323.416906388989</v>
      </c>
      <c r="AH192" s="21">
        <f t="shared" si="7"/>
        <v>2279.5480919288789</v>
      </c>
      <c r="AI192" s="22">
        <f t="shared" si="8"/>
        <v>2379.2903626439261</v>
      </c>
      <c r="AJ192" s="22">
        <f t="shared" si="9"/>
        <v>2306.3732791494194</v>
      </c>
      <c r="AK192" s="23">
        <f t="shared" si="10"/>
        <v>86.85423203095975</v>
      </c>
      <c r="AL192" s="24">
        <f t="shared" si="11"/>
        <v>33.958601849527163</v>
      </c>
      <c r="AM192" s="11">
        <f t="shared" si="12"/>
        <v>0.10082063950294542</v>
      </c>
      <c r="AN192" s="25">
        <f t="shared" si="13"/>
        <v>0.16718337272157796</v>
      </c>
      <c r="AO192" s="26">
        <f t="shared" si="14"/>
        <v>4.4750093982397274</v>
      </c>
      <c r="AP192" s="27">
        <v>6.0706799635024744</v>
      </c>
      <c r="AQ192" s="11">
        <f t="shared" si="15"/>
        <v>10.545689361742202</v>
      </c>
      <c r="AR192" s="21">
        <f t="shared" si="16"/>
        <v>43.86881446010976</v>
      </c>
      <c r="AS192" s="21"/>
      <c r="AT192" s="21"/>
    </row>
    <row r="193" spans="1:46" ht="16.8" x14ac:dyDescent="0.4">
      <c r="A193" s="10">
        <v>6304</v>
      </c>
      <c r="B193" s="10" t="s">
        <v>405</v>
      </c>
      <c r="C193" s="10" t="s">
        <v>413</v>
      </c>
      <c r="D193" s="10" t="s">
        <v>413</v>
      </c>
      <c r="E193" s="11">
        <f t="shared" si="0"/>
        <v>3.0500612546660091</v>
      </c>
      <c r="F193" s="12"/>
      <c r="G193" s="13">
        <v>308</v>
      </c>
      <c r="H193" s="12">
        <v>74</v>
      </c>
      <c r="I193" s="13">
        <v>90</v>
      </c>
      <c r="J193" s="12">
        <v>1</v>
      </c>
      <c r="K193" s="13"/>
      <c r="L193" s="12">
        <v>1103</v>
      </c>
      <c r="M193" s="13">
        <v>1094</v>
      </c>
      <c r="N193" s="13"/>
      <c r="O193" s="13"/>
      <c r="P193" s="13"/>
      <c r="Q193" s="13"/>
      <c r="R193" s="13">
        <v>4510</v>
      </c>
      <c r="S193" s="12">
        <v>63</v>
      </c>
      <c r="T193" s="12">
        <v>4392</v>
      </c>
      <c r="U193" s="12">
        <v>55</v>
      </c>
      <c r="V193" s="12"/>
      <c r="W193" s="12" t="s">
        <v>39</v>
      </c>
      <c r="X193" s="15">
        <v>44457</v>
      </c>
      <c r="Y193" s="16">
        <v>2996.46</v>
      </c>
      <c r="Z193" s="17">
        <v>297944</v>
      </c>
      <c r="AA193" s="18">
        <v>99</v>
      </c>
      <c r="AB193" s="19">
        <f t="shared" si="1"/>
        <v>0.98579244191651405</v>
      </c>
      <c r="AC193" s="19">
        <f t="shared" si="2"/>
        <v>0.97383592017738363</v>
      </c>
      <c r="AD193" s="19">
        <f t="shared" si="3"/>
        <v>1.1956521739130435E-2</v>
      </c>
      <c r="AE193" s="20">
        <f t="shared" si="4"/>
        <v>18.459844803050238</v>
      </c>
      <c r="AF193" s="20">
        <f t="shared" si="5"/>
        <v>0.3328159645232816</v>
      </c>
      <c r="AG193" s="21">
        <f t="shared" si="6"/>
        <v>1513.7072738501195</v>
      </c>
      <c r="AH193" s="21">
        <f t="shared" si="7"/>
        <v>1492.5623607120801</v>
      </c>
      <c r="AI193" s="22">
        <f t="shared" si="8"/>
        <v>1543.9142926187471</v>
      </c>
      <c r="AJ193" s="22">
        <f t="shared" si="9"/>
        <v>1522.4337459388341</v>
      </c>
      <c r="AK193" s="23">
        <f t="shared" si="10"/>
        <v>42.964921509354859</v>
      </c>
      <c r="AL193" s="24">
        <f t="shared" si="11"/>
        <v>27.590158987751721</v>
      </c>
      <c r="AM193" s="11">
        <f t="shared" si="12"/>
        <v>7.5202756756835312E-2</v>
      </c>
      <c r="AN193" s="25">
        <f t="shared" si="13"/>
        <v>0.12445624827309265</v>
      </c>
      <c r="AO193" s="26">
        <f t="shared" si="14"/>
        <v>3.5923186064144019E-3</v>
      </c>
      <c r="AP193" s="27">
        <v>3.0464689360595947</v>
      </c>
      <c r="AQ193" s="11">
        <f t="shared" si="15"/>
        <v>3.0500612546660091</v>
      </c>
      <c r="AR193" s="21">
        <f t="shared" si="16"/>
        <v>21.144913138039364</v>
      </c>
      <c r="AS193" s="21"/>
      <c r="AT193" s="21"/>
    </row>
    <row r="194" spans="1:46" ht="16.8" x14ac:dyDescent="0.4">
      <c r="A194" s="10">
        <v>6306</v>
      </c>
      <c r="B194" s="10" t="s">
        <v>405</v>
      </c>
      <c r="C194" s="10" t="s">
        <v>414</v>
      </c>
      <c r="D194" s="10" t="s">
        <v>415</v>
      </c>
      <c r="E194" s="11">
        <f t="shared" si="0"/>
        <v>6.7607652765468202</v>
      </c>
      <c r="F194" s="12"/>
      <c r="G194" s="13">
        <v>279</v>
      </c>
      <c r="H194" s="12">
        <v>59</v>
      </c>
      <c r="I194" s="13">
        <v>159</v>
      </c>
      <c r="J194" s="12">
        <v>4</v>
      </c>
      <c r="K194" s="13"/>
      <c r="L194" s="12">
        <v>403</v>
      </c>
      <c r="M194" s="13">
        <v>403</v>
      </c>
      <c r="N194" s="13"/>
      <c r="O194" s="13"/>
      <c r="P194" s="13"/>
      <c r="Q194" s="13"/>
      <c r="R194" s="13">
        <v>2200</v>
      </c>
      <c r="S194" s="12">
        <v>11</v>
      </c>
      <c r="T194" s="12">
        <v>2116</v>
      </c>
      <c r="U194" s="12">
        <v>73</v>
      </c>
      <c r="V194" s="12"/>
      <c r="W194" s="12" t="s">
        <v>39</v>
      </c>
      <c r="X194" s="15">
        <v>44457</v>
      </c>
      <c r="Y194" s="16">
        <v>1804.94</v>
      </c>
      <c r="Z194" s="17">
        <v>226923</v>
      </c>
      <c r="AA194" s="18">
        <v>126</v>
      </c>
      <c r="AB194" s="19">
        <f t="shared" si="1"/>
        <v>0.99276349762996641</v>
      </c>
      <c r="AC194" s="19">
        <f t="shared" si="2"/>
        <v>0.96181818181818179</v>
      </c>
      <c r="AD194" s="19">
        <f t="shared" si="3"/>
        <v>3.0945315811784654E-2</v>
      </c>
      <c r="AE194" s="20">
        <f t="shared" si="4"/>
        <v>32.169502430339811</v>
      </c>
      <c r="AF194" s="20">
        <f t="shared" si="5"/>
        <v>0.38227272727272726</v>
      </c>
      <c r="AG194" s="21">
        <f t="shared" si="6"/>
        <v>969.49185406503534</v>
      </c>
      <c r="AH194" s="21">
        <f t="shared" si="7"/>
        <v>964.64439479471002</v>
      </c>
      <c r="AI194" s="22">
        <f t="shared" si="8"/>
        <v>1039.5596744270083</v>
      </c>
      <c r="AJ194" s="22">
        <f t="shared" si="9"/>
        <v>1032.9495026947466</v>
      </c>
      <c r="AK194" s="23">
        <f t="shared" si="10"/>
        <v>56.718165018219523</v>
      </c>
      <c r="AL194" s="24">
        <f t="shared" si="11"/>
        <v>22.726080862026635</v>
      </c>
      <c r="AM194" s="11">
        <f t="shared" si="12"/>
        <v>0.11387109956268976</v>
      </c>
      <c r="AN194" s="25">
        <f t="shared" si="13"/>
        <v>0.18825777345878408</v>
      </c>
      <c r="AO194" s="26">
        <f t="shared" si="14"/>
        <v>1.2253624620704322</v>
      </c>
      <c r="AP194" s="27">
        <v>5.535402814476388</v>
      </c>
      <c r="AQ194" s="11">
        <f t="shared" si="15"/>
        <v>6.7607652765468202</v>
      </c>
      <c r="AR194" s="21">
        <f t="shared" si="16"/>
        <v>4.8474592703251762</v>
      </c>
      <c r="AS194" s="21"/>
      <c r="AT194" s="21"/>
    </row>
    <row r="195" spans="1:46" ht="16.8" x14ac:dyDescent="0.4">
      <c r="A195" s="10">
        <v>6307</v>
      </c>
      <c r="B195" s="10" t="s">
        <v>405</v>
      </c>
      <c r="C195" s="10" t="s">
        <v>416</v>
      </c>
      <c r="D195" s="10" t="s">
        <v>417</v>
      </c>
      <c r="E195" s="11">
        <f t="shared" si="0"/>
        <v>10.656666749758122</v>
      </c>
      <c r="F195" s="12"/>
      <c r="G195" s="13">
        <v>176</v>
      </c>
      <c r="H195" s="12">
        <v>9</v>
      </c>
      <c r="I195" s="13">
        <v>31</v>
      </c>
      <c r="J195" s="12">
        <v>4</v>
      </c>
      <c r="K195" s="13"/>
      <c r="L195" s="12">
        <v>278</v>
      </c>
      <c r="M195" s="13">
        <v>278</v>
      </c>
      <c r="N195" s="13"/>
      <c r="O195" s="13"/>
      <c r="P195" s="13"/>
      <c r="Q195" s="13"/>
      <c r="R195" s="13">
        <v>3205</v>
      </c>
      <c r="S195" s="12">
        <v>128</v>
      </c>
      <c r="T195" s="12">
        <v>2919</v>
      </c>
      <c r="U195" s="12">
        <v>158</v>
      </c>
      <c r="V195" s="12"/>
      <c r="W195" s="12" t="s">
        <v>39</v>
      </c>
      <c r="X195" s="15">
        <v>44457</v>
      </c>
      <c r="Y195" s="16">
        <v>1472</v>
      </c>
      <c r="Z195" s="17">
        <v>259976</v>
      </c>
      <c r="AA195" s="18">
        <v>177</v>
      </c>
      <c r="AB195" s="19">
        <f t="shared" si="1"/>
        <v>0.95959014133124043</v>
      </c>
      <c r="AC195" s="19">
        <f t="shared" si="2"/>
        <v>0.91076443057722312</v>
      </c>
      <c r="AD195" s="19">
        <f t="shared" si="3"/>
        <v>4.8825710754017308E-2</v>
      </c>
      <c r="AE195" s="20">
        <f t="shared" si="4"/>
        <v>60.774840754531191</v>
      </c>
      <c r="AF195" s="20">
        <f t="shared" si="5"/>
        <v>0.15132605304212168</v>
      </c>
      <c r="AG195" s="21">
        <f t="shared" si="6"/>
        <v>1232.8061051789396</v>
      </c>
      <c r="AH195" s="21">
        <f t="shared" si="7"/>
        <v>1183.5707911499524</v>
      </c>
      <c r="AI195" s="22">
        <f t="shared" si="8"/>
        <v>1244.7302827953351</v>
      </c>
      <c r="AJ195" s="22">
        <f t="shared" si="9"/>
        <v>1193.9563652029419</v>
      </c>
      <c r="AK195" s="23">
        <f t="shared" si="10"/>
        <v>77.958220063397548</v>
      </c>
      <c r="AL195" s="24">
        <f t="shared" si="11"/>
        <v>24.433136978322512</v>
      </c>
      <c r="AM195" s="11">
        <f t="shared" si="12"/>
        <v>0.14552189597376358</v>
      </c>
      <c r="AN195" s="25">
        <f t="shared" si="13"/>
        <v>0.24174933628443657</v>
      </c>
      <c r="AO195" s="26">
        <f t="shared" si="14"/>
        <v>1.5173302998533647</v>
      </c>
      <c r="AP195" s="27">
        <v>9.1393364499047571</v>
      </c>
      <c r="AQ195" s="11">
        <f t="shared" si="15"/>
        <v>10.656666749758122</v>
      </c>
      <c r="AR195" s="21">
        <f t="shared" si="16"/>
        <v>49.23531402898729</v>
      </c>
      <c r="AS195" s="21"/>
      <c r="AT195" s="21"/>
    </row>
    <row r="196" spans="1:46" ht="16.8" x14ac:dyDescent="0.4">
      <c r="A196" s="10">
        <v>6308</v>
      </c>
      <c r="B196" s="10" t="s">
        <v>405</v>
      </c>
      <c r="C196" s="10" t="s">
        <v>418</v>
      </c>
      <c r="D196" s="10" t="s">
        <v>419</v>
      </c>
      <c r="E196" s="11">
        <f t="shared" si="0"/>
        <v>9.2952832095098099</v>
      </c>
      <c r="F196" s="12"/>
      <c r="G196" s="13">
        <v>243</v>
      </c>
      <c r="H196" s="12">
        <v>147</v>
      </c>
      <c r="I196" s="13">
        <v>57</v>
      </c>
      <c r="J196" s="12">
        <v>4</v>
      </c>
      <c r="K196" s="13"/>
      <c r="L196" s="12">
        <v>305</v>
      </c>
      <c r="M196" s="13">
        <v>296</v>
      </c>
      <c r="N196" s="13"/>
      <c r="O196" s="13"/>
      <c r="P196" s="13"/>
      <c r="Q196" s="13"/>
      <c r="R196" s="13">
        <v>2879</v>
      </c>
      <c r="S196" s="12">
        <v>173</v>
      </c>
      <c r="T196" s="12">
        <v>2591</v>
      </c>
      <c r="U196" s="12">
        <v>115</v>
      </c>
      <c r="V196" s="12"/>
      <c r="W196" s="12" t="s">
        <v>39</v>
      </c>
      <c r="X196" s="15">
        <v>44457</v>
      </c>
      <c r="Y196" s="16">
        <v>892.7</v>
      </c>
      <c r="Z196" s="17">
        <v>225158</v>
      </c>
      <c r="AA196" s="18">
        <v>252</v>
      </c>
      <c r="AB196" s="19">
        <f t="shared" si="1"/>
        <v>0.93913420304696327</v>
      </c>
      <c r="AC196" s="19">
        <f t="shared" si="2"/>
        <v>0.89996526571726299</v>
      </c>
      <c r="AD196" s="19">
        <f t="shared" si="3"/>
        <v>3.9168937329700275E-2</v>
      </c>
      <c r="AE196" s="20">
        <f t="shared" si="4"/>
        <v>51.075244939109425</v>
      </c>
      <c r="AF196" s="20">
        <f t="shared" si="5"/>
        <v>0.21014241055922195</v>
      </c>
      <c r="AG196" s="21">
        <f t="shared" si="6"/>
        <v>1278.6576537364872</v>
      </c>
      <c r="AH196" s="21">
        <f t="shared" si="7"/>
        <v>1201.8227200454792</v>
      </c>
      <c r="AI196" s="22">
        <f t="shared" si="8"/>
        <v>1303.9732099236981</v>
      </c>
      <c r="AJ196" s="22">
        <f t="shared" si="9"/>
        <v>1225.3617459739382</v>
      </c>
      <c r="AK196" s="23">
        <f t="shared" si="10"/>
        <v>71.466946862944567</v>
      </c>
      <c r="AL196" s="24">
        <f t="shared" si="11"/>
        <v>24.752391257956656</v>
      </c>
      <c r="AM196" s="11">
        <f t="shared" si="12"/>
        <v>0.14352753269795349</v>
      </c>
      <c r="AN196" s="25">
        <f t="shared" si="13"/>
        <v>0.23813955743885643</v>
      </c>
      <c r="AO196" s="26">
        <f t="shared" si="14"/>
        <v>2.7157016706559514</v>
      </c>
      <c r="AP196" s="27">
        <v>6.5795815388538585</v>
      </c>
      <c r="AQ196" s="11">
        <f t="shared" si="15"/>
        <v>9.2952832095098099</v>
      </c>
      <c r="AR196" s="21">
        <f t="shared" si="16"/>
        <v>76.834933691008089</v>
      </c>
      <c r="AS196" s="21"/>
      <c r="AT196" s="21"/>
    </row>
    <row r="197" spans="1:46" ht="16.8" x14ac:dyDescent="0.4">
      <c r="A197" s="10">
        <v>6302</v>
      </c>
      <c r="B197" s="10" t="s">
        <v>405</v>
      </c>
      <c r="C197" s="10" t="s">
        <v>420</v>
      </c>
      <c r="D197" s="10" t="s">
        <v>421</v>
      </c>
      <c r="E197" s="11">
        <f t="shared" si="0"/>
        <v>8.5721706992514708</v>
      </c>
      <c r="F197" s="12"/>
      <c r="G197" s="13">
        <v>192</v>
      </c>
      <c r="H197" s="12">
        <v>9</v>
      </c>
      <c r="I197" s="13">
        <v>46</v>
      </c>
      <c r="J197" s="12">
        <v>3</v>
      </c>
      <c r="K197" s="13"/>
      <c r="L197" s="12">
        <v>2051</v>
      </c>
      <c r="M197" s="13">
        <v>1981</v>
      </c>
      <c r="N197" s="13"/>
      <c r="O197" s="13"/>
      <c r="P197" s="13"/>
      <c r="Q197" s="13"/>
      <c r="R197" s="13">
        <v>3175</v>
      </c>
      <c r="S197" s="12">
        <v>74</v>
      </c>
      <c r="T197" s="12">
        <v>2965</v>
      </c>
      <c r="U197" s="12">
        <v>136</v>
      </c>
      <c r="V197" s="12"/>
      <c r="W197" s="12" t="s">
        <v>39</v>
      </c>
      <c r="X197" s="15">
        <v>44457</v>
      </c>
      <c r="Y197" s="16">
        <v>9482.73</v>
      </c>
      <c r="Z197" s="17">
        <v>319772</v>
      </c>
      <c r="AA197" s="18">
        <v>34</v>
      </c>
      <c r="AB197" s="19">
        <f t="shared" si="1"/>
        <v>0.9760811798556227</v>
      </c>
      <c r="AC197" s="19">
        <f t="shared" si="2"/>
        <v>0.93385826771653546</v>
      </c>
      <c r="AD197" s="19">
        <f t="shared" si="3"/>
        <v>4.2222912139087243E-2</v>
      </c>
      <c r="AE197" s="20">
        <f t="shared" si="4"/>
        <v>42.530302840774048</v>
      </c>
      <c r="AF197" s="20">
        <f t="shared" si="5"/>
        <v>0.7209448818897638</v>
      </c>
      <c r="AG197" s="21">
        <f t="shared" si="6"/>
        <v>992.89493764307076</v>
      </c>
      <c r="AH197" s="21">
        <f t="shared" si="7"/>
        <v>969.75344933264944</v>
      </c>
      <c r="AI197" s="22">
        <f t="shared" si="8"/>
        <v>1007.2801871333324</v>
      </c>
      <c r="AJ197" s="22">
        <f t="shared" si="9"/>
        <v>983.20053037789421</v>
      </c>
      <c r="AK197" s="23">
        <f t="shared" si="10"/>
        <v>65.21526112864538</v>
      </c>
      <c r="AL197" s="24">
        <f t="shared" si="11"/>
        <v>22.17206046331615</v>
      </c>
      <c r="AM197" s="11">
        <f t="shared" si="12"/>
        <v>0.11104986053800203</v>
      </c>
      <c r="AN197" s="25">
        <f t="shared" si="13"/>
        <v>0.18234716907187934</v>
      </c>
      <c r="AO197" s="26">
        <f t="shared" si="14"/>
        <v>1.8275136094217306</v>
      </c>
      <c r="AP197" s="27">
        <v>6.7446570898297402</v>
      </c>
      <c r="AQ197" s="11">
        <f t="shared" si="15"/>
        <v>8.5721706992514708</v>
      </c>
      <c r="AR197" s="21">
        <f t="shared" si="16"/>
        <v>23.141488310421177</v>
      </c>
      <c r="AS197" s="21"/>
      <c r="AT197" s="21"/>
    </row>
    <row r="198" spans="1:46" ht="16.8" x14ac:dyDescent="0.4">
      <c r="A198" s="10">
        <v>6309</v>
      </c>
      <c r="B198" s="10" t="s">
        <v>405</v>
      </c>
      <c r="C198" s="10" t="s">
        <v>422</v>
      </c>
      <c r="D198" s="10" t="s">
        <v>422</v>
      </c>
      <c r="E198" s="11">
        <f t="shared" si="0"/>
        <v>4.8274947293662605</v>
      </c>
      <c r="F198" s="12"/>
      <c r="G198" s="13">
        <v>311</v>
      </c>
      <c r="H198" s="12">
        <v>52</v>
      </c>
      <c r="I198" s="13">
        <v>46</v>
      </c>
      <c r="J198" s="12">
        <v>6</v>
      </c>
      <c r="K198" s="13"/>
      <c r="L198" s="12">
        <v>56</v>
      </c>
      <c r="M198" s="13">
        <v>56</v>
      </c>
      <c r="N198" s="13"/>
      <c r="O198" s="13"/>
      <c r="P198" s="13"/>
      <c r="Q198" s="13"/>
      <c r="R198" s="13">
        <v>2115</v>
      </c>
      <c r="S198" s="12">
        <v>51</v>
      </c>
      <c r="T198" s="12">
        <v>2015</v>
      </c>
      <c r="U198" s="12">
        <v>49</v>
      </c>
      <c r="V198" s="12"/>
      <c r="W198" s="12" t="s">
        <v>39</v>
      </c>
      <c r="X198" s="15">
        <v>44457</v>
      </c>
      <c r="Y198" s="16">
        <v>3766.97</v>
      </c>
      <c r="Z198" s="17">
        <v>239302</v>
      </c>
      <c r="AA198" s="18">
        <v>64</v>
      </c>
      <c r="AB198" s="19">
        <f t="shared" si="1"/>
        <v>0.97539336376754049</v>
      </c>
      <c r="AC198" s="19">
        <f t="shared" si="2"/>
        <v>0.95271867612293148</v>
      </c>
      <c r="AD198" s="19">
        <f t="shared" si="3"/>
        <v>2.2674687644608976E-2</v>
      </c>
      <c r="AE198" s="20">
        <f t="shared" si="4"/>
        <v>20.476218334990932</v>
      </c>
      <c r="AF198" s="20">
        <f t="shared" si="5"/>
        <v>0.19527186761229315</v>
      </c>
      <c r="AG198" s="21">
        <f t="shared" si="6"/>
        <v>883.82044445930239</v>
      </c>
      <c r="AH198" s="21">
        <f t="shared" si="7"/>
        <v>862.50846211063845</v>
      </c>
      <c r="AI198" s="22">
        <f t="shared" si="8"/>
        <v>903.04301677378385</v>
      </c>
      <c r="AJ198" s="22">
        <f t="shared" si="9"/>
        <v>879.22374238410032</v>
      </c>
      <c r="AK198" s="23">
        <f t="shared" si="10"/>
        <v>45.250655614025014</v>
      </c>
      <c r="AL198" s="24">
        <f t="shared" si="11"/>
        <v>20.966923264800922</v>
      </c>
      <c r="AM198" s="11">
        <f t="shared" si="12"/>
        <v>8.8122970653876725E-2</v>
      </c>
      <c r="AN198" s="25">
        <f t="shared" si="13"/>
        <v>0.14625870239279237</v>
      </c>
      <c r="AO198" s="26">
        <f t="shared" si="14"/>
        <v>2.2438722675410214</v>
      </c>
      <c r="AP198" s="27">
        <v>2.583622461825239</v>
      </c>
      <c r="AQ198" s="11">
        <f t="shared" si="15"/>
        <v>4.8274947293662605</v>
      </c>
      <c r="AR198" s="21">
        <f t="shared" si="16"/>
        <v>21.311982348664031</v>
      </c>
      <c r="AS198" s="21"/>
      <c r="AT198" s="21"/>
    </row>
    <row r="199" spans="1:46" ht="16.8" x14ac:dyDescent="0.4">
      <c r="A199" s="10">
        <v>6310</v>
      </c>
      <c r="B199" s="10" t="s">
        <v>405</v>
      </c>
      <c r="C199" s="10" t="s">
        <v>423</v>
      </c>
      <c r="D199" s="10" t="s">
        <v>423</v>
      </c>
      <c r="E199" s="11">
        <f t="shared" si="0"/>
        <v>12.399276561114258</v>
      </c>
      <c r="F199" s="12"/>
      <c r="G199" s="13">
        <v>518</v>
      </c>
      <c r="H199" s="12">
        <v>50</v>
      </c>
      <c r="I199" s="13">
        <v>80</v>
      </c>
      <c r="J199" s="12">
        <v>7</v>
      </c>
      <c r="K199" s="13"/>
      <c r="L199" s="12">
        <v>296</v>
      </c>
      <c r="M199" s="13">
        <v>296</v>
      </c>
      <c r="N199" s="13"/>
      <c r="O199" s="13"/>
      <c r="P199" s="13"/>
      <c r="Q199" s="13"/>
      <c r="R199" s="13">
        <v>5997</v>
      </c>
      <c r="S199" s="12">
        <v>39</v>
      </c>
      <c r="T199" s="12">
        <v>5679</v>
      </c>
      <c r="U199" s="12">
        <v>279</v>
      </c>
      <c r="V199" s="12"/>
      <c r="W199" s="12" t="s">
        <v>39</v>
      </c>
      <c r="X199" s="15">
        <v>44457</v>
      </c>
      <c r="Y199" s="16">
        <v>5006.96</v>
      </c>
      <c r="Z199" s="17">
        <v>324361</v>
      </c>
      <c r="AA199" s="18">
        <v>65</v>
      </c>
      <c r="AB199" s="19">
        <f t="shared" si="1"/>
        <v>0.99288429799892541</v>
      </c>
      <c r="AC199" s="19">
        <f t="shared" si="2"/>
        <v>0.94697348674337167</v>
      </c>
      <c r="AD199" s="19">
        <f t="shared" si="3"/>
        <v>4.5910811255553727E-2</v>
      </c>
      <c r="AE199" s="20">
        <f t="shared" si="4"/>
        <v>86.015273106199572</v>
      </c>
      <c r="AF199" s="20">
        <f t="shared" si="5"/>
        <v>0.14907453726863432</v>
      </c>
      <c r="AG199" s="21">
        <f t="shared" si="6"/>
        <v>1848.8659240784189</v>
      </c>
      <c r="AH199" s="21">
        <f t="shared" si="7"/>
        <v>1836.8422837517458</v>
      </c>
      <c r="AI199" s="22">
        <f t="shared" si="8"/>
        <v>1873.5298016715942</v>
      </c>
      <c r="AJ199" s="22">
        <f t="shared" si="9"/>
        <v>1859.3480720555183</v>
      </c>
      <c r="AK199" s="23">
        <f t="shared" si="10"/>
        <v>92.744419296364981</v>
      </c>
      <c r="AL199" s="24">
        <f t="shared" si="11"/>
        <v>30.490556505707783</v>
      </c>
      <c r="AM199" s="11">
        <f t="shared" si="12"/>
        <v>0.154983600139487</v>
      </c>
      <c r="AN199" s="25">
        <f t="shared" si="13"/>
        <v>0.25747998508590836</v>
      </c>
      <c r="AO199" s="26">
        <f t="shared" si="14"/>
        <v>5.0505384228122168</v>
      </c>
      <c r="AP199" s="27">
        <v>7.3487381383020409</v>
      </c>
      <c r="AQ199" s="11">
        <f t="shared" si="15"/>
        <v>12.399276561114258</v>
      </c>
      <c r="AR199" s="21">
        <f t="shared" si="16"/>
        <v>12.023640326673059</v>
      </c>
      <c r="AS199" s="21"/>
      <c r="AT199" s="21"/>
    </row>
    <row r="200" spans="1:46" ht="16.8" x14ac:dyDescent="0.4">
      <c r="A200" s="10">
        <v>6301</v>
      </c>
      <c r="B200" s="10" t="s">
        <v>405</v>
      </c>
      <c r="C200" s="10" t="s">
        <v>424</v>
      </c>
      <c r="D200" s="10" t="s">
        <v>424</v>
      </c>
      <c r="E200" s="11">
        <f t="shared" si="0"/>
        <v>9.8612898471787016</v>
      </c>
      <c r="F200" s="12"/>
      <c r="G200" s="13">
        <v>202</v>
      </c>
      <c r="H200" s="12">
        <v>124</v>
      </c>
      <c r="I200" s="13">
        <v>84</v>
      </c>
      <c r="J200" s="12">
        <v>61</v>
      </c>
      <c r="K200" s="13"/>
      <c r="L200" s="12">
        <v>263</v>
      </c>
      <c r="M200" s="13">
        <v>263</v>
      </c>
      <c r="N200" s="13"/>
      <c r="O200" s="13"/>
      <c r="P200" s="13"/>
      <c r="Q200" s="13"/>
      <c r="R200" s="13">
        <v>8007</v>
      </c>
      <c r="S200" s="12">
        <v>135</v>
      </c>
      <c r="T200" s="12">
        <v>7641</v>
      </c>
      <c r="U200" s="12">
        <v>231</v>
      </c>
      <c r="V200" s="12"/>
      <c r="W200" s="12" t="s">
        <v>39</v>
      </c>
      <c r="X200" s="15">
        <v>44457</v>
      </c>
      <c r="Y200" s="16">
        <v>3631.35</v>
      </c>
      <c r="Z200" s="17">
        <v>323882</v>
      </c>
      <c r="AA200" s="18">
        <v>89</v>
      </c>
      <c r="AB200" s="19">
        <f t="shared" si="1"/>
        <v>0.98284023726180636</v>
      </c>
      <c r="AC200" s="19">
        <f t="shared" si="2"/>
        <v>0.95428999625327837</v>
      </c>
      <c r="AD200" s="19">
        <f t="shared" si="3"/>
        <v>2.8550241008527995E-2</v>
      </c>
      <c r="AE200" s="20">
        <f t="shared" si="4"/>
        <v>71.322271691541985</v>
      </c>
      <c r="AF200" s="20">
        <f t="shared" si="5"/>
        <v>6.8565005620082428E-2</v>
      </c>
      <c r="AG200" s="21">
        <f t="shared" si="6"/>
        <v>2472.1966642172151</v>
      </c>
      <c r="AH200" s="21">
        <f t="shared" si="7"/>
        <v>2430.5148171247552</v>
      </c>
      <c r="AI200" s="22">
        <f t="shared" si="8"/>
        <v>2498.132035741412</v>
      </c>
      <c r="AJ200" s="22">
        <f t="shared" si="9"/>
        <v>2437.616168851619</v>
      </c>
      <c r="AK200" s="23">
        <f t="shared" si="10"/>
        <v>84.452514285568782</v>
      </c>
      <c r="AL200" s="24">
        <f t="shared" si="11"/>
        <v>34.91143200193612</v>
      </c>
      <c r="AM200" s="11">
        <f t="shared" si="12"/>
        <v>0.140988561485834</v>
      </c>
      <c r="AN200" s="25">
        <f t="shared" si="13"/>
        <v>0.23463304773915597</v>
      </c>
      <c r="AO200" s="26">
        <f t="shared" si="14"/>
        <v>2.8737361457085422</v>
      </c>
      <c r="AP200" s="27">
        <v>6.9875537014701594</v>
      </c>
      <c r="AQ200" s="11">
        <f t="shared" si="15"/>
        <v>9.8612898471787016</v>
      </c>
      <c r="AR200" s="21">
        <f t="shared" si="16"/>
        <v>41.681847092459599</v>
      </c>
      <c r="AS200" s="21"/>
      <c r="AT200" s="21"/>
    </row>
    <row r="201" spans="1:46" ht="16.8" x14ac:dyDescent="0.4">
      <c r="A201" s="10">
        <v>6305</v>
      </c>
      <c r="B201" s="10" t="s">
        <v>405</v>
      </c>
      <c r="C201" s="10" t="s">
        <v>425</v>
      </c>
      <c r="D201" s="10" t="s">
        <v>425</v>
      </c>
      <c r="E201" s="11">
        <f t="shared" si="0"/>
        <v>9.3405677175166204</v>
      </c>
      <c r="F201" s="12"/>
      <c r="G201" s="13">
        <v>294</v>
      </c>
      <c r="H201" s="12">
        <v>3</v>
      </c>
      <c r="I201" s="13">
        <v>54</v>
      </c>
      <c r="J201" s="12">
        <v>3</v>
      </c>
      <c r="K201" s="13"/>
      <c r="L201" s="12">
        <v>176</v>
      </c>
      <c r="M201" s="13">
        <v>176</v>
      </c>
      <c r="N201" s="13"/>
      <c r="O201" s="13"/>
      <c r="P201" s="13"/>
      <c r="Q201" s="13"/>
      <c r="R201" s="13">
        <v>2447</v>
      </c>
      <c r="S201" s="12">
        <v>20</v>
      </c>
      <c r="T201" s="12">
        <v>2330</v>
      </c>
      <c r="U201" s="12">
        <v>97</v>
      </c>
      <c r="V201" s="12"/>
      <c r="W201" s="12" t="s">
        <v>39</v>
      </c>
      <c r="X201" s="15">
        <v>44457</v>
      </c>
      <c r="Y201" s="16">
        <v>2700.82</v>
      </c>
      <c r="Z201" s="17">
        <v>181527</v>
      </c>
      <c r="AA201" s="18">
        <v>67</v>
      </c>
      <c r="AB201" s="19">
        <f t="shared" si="1"/>
        <v>0.99097083683894649</v>
      </c>
      <c r="AC201" s="19">
        <f t="shared" si="2"/>
        <v>0.95218635063342871</v>
      </c>
      <c r="AD201" s="19">
        <f t="shared" si="3"/>
        <v>3.878448620551779E-2</v>
      </c>
      <c r="AE201" s="20">
        <f t="shared" si="4"/>
        <v>53.435577076688318</v>
      </c>
      <c r="AF201" s="20">
        <f t="shared" si="5"/>
        <v>0.21413976297507151</v>
      </c>
      <c r="AG201" s="21">
        <f t="shared" si="6"/>
        <v>1348.0088361510959</v>
      </c>
      <c r="AH201" s="21">
        <f t="shared" si="7"/>
        <v>1336.9911913930159</v>
      </c>
      <c r="AI201" s="22">
        <f t="shared" si="8"/>
        <v>1377.7564769979122</v>
      </c>
      <c r="AJ201" s="22">
        <f t="shared" si="9"/>
        <v>1365.0861855261201</v>
      </c>
      <c r="AK201" s="23">
        <f t="shared" si="10"/>
        <v>73.09964232244117</v>
      </c>
      <c r="AL201" s="24">
        <f t="shared" si="11"/>
        <v>26.125525693525482</v>
      </c>
      <c r="AM201" s="11">
        <f t="shared" si="12"/>
        <v>0.16351398350462198</v>
      </c>
      <c r="AN201" s="25">
        <f t="shared" si="13"/>
        <v>0.27127804133258704</v>
      </c>
      <c r="AO201" s="26">
        <f t="shared" si="14"/>
        <v>2.5211389902735277</v>
      </c>
      <c r="AP201" s="27">
        <v>6.8194287272430927</v>
      </c>
      <c r="AQ201" s="11">
        <f t="shared" si="15"/>
        <v>9.3405677175166204</v>
      </c>
      <c r="AR201" s="21">
        <f t="shared" si="16"/>
        <v>11.017644758080065</v>
      </c>
      <c r="AS201" s="21"/>
      <c r="AT201" s="21"/>
    </row>
    <row r="202" spans="1:46" ht="16.8" x14ac:dyDescent="0.4">
      <c r="A202" s="106">
        <v>6204</v>
      </c>
      <c r="B202" s="106" t="s">
        <v>426</v>
      </c>
      <c r="C202" s="106" t="s">
        <v>427</v>
      </c>
      <c r="D202" s="106" t="s">
        <v>427</v>
      </c>
      <c r="E202" s="11">
        <f t="shared" si="0"/>
        <v>7.7087074914130174</v>
      </c>
      <c r="F202" s="107"/>
      <c r="G202" s="108"/>
      <c r="H202" s="107"/>
      <c r="I202" s="108"/>
      <c r="J202" s="107"/>
      <c r="K202" s="108"/>
      <c r="L202" s="108">
        <v>605</v>
      </c>
      <c r="M202" s="107">
        <v>600</v>
      </c>
      <c r="N202" s="108"/>
      <c r="O202" s="108"/>
      <c r="P202" s="108"/>
      <c r="Q202" s="108"/>
      <c r="R202" s="108">
        <v>1615</v>
      </c>
      <c r="S202" s="107">
        <v>30</v>
      </c>
      <c r="T202" s="107">
        <v>1534</v>
      </c>
      <c r="U202" s="107">
        <v>51</v>
      </c>
      <c r="V202" s="107"/>
      <c r="W202" s="107" t="s">
        <v>39</v>
      </c>
      <c r="X202" s="109">
        <v>44457</v>
      </c>
      <c r="Y202" s="110">
        <v>8830</v>
      </c>
      <c r="Z202" s="111">
        <v>124128</v>
      </c>
      <c r="AA202" s="112">
        <v>14</v>
      </c>
      <c r="AB202" s="19">
        <f t="shared" si="1"/>
        <v>0.98142414860681115</v>
      </c>
      <c r="AC202" s="19">
        <f t="shared" si="2"/>
        <v>0.94984520123839011</v>
      </c>
      <c r="AD202" s="19">
        <f t="shared" si="3"/>
        <v>3.1578947368421054E-2</v>
      </c>
      <c r="AE202" s="20">
        <f t="shared" si="4"/>
        <v>41.086620262954369</v>
      </c>
      <c r="AF202" s="20">
        <f t="shared" si="5"/>
        <v>0.37461300309597523</v>
      </c>
      <c r="AG202" s="21">
        <f t="shared" si="6"/>
        <v>1301.0763083268882</v>
      </c>
      <c r="AH202" s="21">
        <f t="shared" si="7"/>
        <v>1276.9077081722094</v>
      </c>
      <c r="AI202" s="22">
        <f t="shared" si="8"/>
        <v>1301.0763083268882</v>
      </c>
      <c r="AJ202" s="22">
        <f t="shared" si="9"/>
        <v>1276.9077081722094</v>
      </c>
      <c r="AK202" s="23">
        <f t="shared" si="10"/>
        <v>64.098845748542431</v>
      </c>
      <c r="AL202" s="24">
        <f t="shared" si="11"/>
        <v>25.267644411106165</v>
      </c>
      <c r="AM202" s="11">
        <f t="shared" si="12"/>
        <v>0.17397123006862164</v>
      </c>
      <c r="AN202" s="25">
        <f t="shared" si="13"/>
        <v>0.2876638803711834</v>
      </c>
      <c r="AO202" s="26">
        <f t="shared" si="14"/>
        <v>1.7263487484086459</v>
      </c>
      <c r="AP202" s="27">
        <v>5.9823587430043714</v>
      </c>
      <c r="AQ202" s="11">
        <f t="shared" si="15"/>
        <v>7.7087074914130174</v>
      </c>
      <c r="AR202" s="21">
        <f t="shared" si="16"/>
        <v>24.168600154679041</v>
      </c>
      <c r="AS202" s="21"/>
      <c r="AT202" s="21"/>
    </row>
    <row r="203" spans="1:46" ht="16.8" x14ac:dyDescent="0.4">
      <c r="A203" s="106">
        <v>6212</v>
      </c>
      <c r="B203" s="106" t="s">
        <v>426</v>
      </c>
      <c r="C203" s="106" t="s">
        <v>428</v>
      </c>
      <c r="D203" s="106" t="s">
        <v>428</v>
      </c>
      <c r="E203" s="11">
        <f t="shared" si="0"/>
        <v>7.1228336429991206</v>
      </c>
      <c r="F203" s="107"/>
      <c r="G203" s="108"/>
      <c r="H203" s="107"/>
      <c r="I203" s="108"/>
      <c r="J203" s="107"/>
      <c r="K203" s="108"/>
      <c r="L203" s="108">
        <v>1090</v>
      </c>
      <c r="M203" s="107">
        <v>1075</v>
      </c>
      <c r="N203" s="108"/>
      <c r="O203" s="108"/>
      <c r="P203" s="108"/>
      <c r="Q203" s="108"/>
      <c r="R203" s="108">
        <v>2037</v>
      </c>
      <c r="S203" s="107">
        <v>40</v>
      </c>
      <c r="T203" s="107">
        <v>1952</v>
      </c>
      <c r="U203" s="107">
        <v>45</v>
      </c>
      <c r="V203" s="107"/>
      <c r="W203" s="107" t="s">
        <v>39</v>
      </c>
      <c r="X203" s="109">
        <v>44457</v>
      </c>
      <c r="Y203" s="110">
        <v>3834</v>
      </c>
      <c r="Z203" s="111">
        <v>97372</v>
      </c>
      <c r="AA203" s="112">
        <v>25</v>
      </c>
      <c r="AB203" s="19">
        <f t="shared" si="1"/>
        <v>0.98036327933235157</v>
      </c>
      <c r="AC203" s="19">
        <f t="shared" si="2"/>
        <v>0.95827196858124697</v>
      </c>
      <c r="AD203" s="19">
        <f t="shared" si="3"/>
        <v>2.2091310751104567E-2</v>
      </c>
      <c r="AE203" s="20">
        <f t="shared" si="4"/>
        <v>46.214517520437091</v>
      </c>
      <c r="AF203" s="20">
        <f t="shared" si="5"/>
        <v>0.53510063819342168</v>
      </c>
      <c r="AG203" s="21">
        <f t="shared" si="6"/>
        <v>2091.9771597584522</v>
      </c>
      <c r="AH203" s="21">
        <f t="shared" si="7"/>
        <v>2050.8975886291746</v>
      </c>
      <c r="AI203" s="22">
        <f t="shared" si="8"/>
        <v>2091.9771597584522</v>
      </c>
      <c r="AJ203" s="22">
        <f t="shared" si="9"/>
        <v>2050.8975886291746</v>
      </c>
      <c r="AK203" s="23">
        <f t="shared" si="10"/>
        <v>67.981260300495379</v>
      </c>
      <c r="AL203" s="24">
        <f t="shared" si="11"/>
        <v>32.02262940975627</v>
      </c>
      <c r="AM203" s="11">
        <f t="shared" si="12"/>
        <v>0.209003967662891</v>
      </c>
      <c r="AN203" s="25">
        <f t="shared" si="13"/>
        <v>0.34446267574350786</v>
      </c>
      <c r="AO203" s="26">
        <f t="shared" si="14"/>
        <v>2.2865440202150635</v>
      </c>
      <c r="AP203" s="27">
        <v>4.8362896227840571</v>
      </c>
      <c r="AQ203" s="11">
        <f t="shared" si="15"/>
        <v>7.1228336429991206</v>
      </c>
      <c r="AR203" s="21">
        <f t="shared" si="16"/>
        <v>41.079571129277412</v>
      </c>
      <c r="AS203" s="21"/>
      <c r="AT203" s="21"/>
    </row>
    <row r="204" spans="1:46" ht="16.8" x14ac:dyDescent="0.4">
      <c r="A204" s="106">
        <v>6205</v>
      </c>
      <c r="B204" s="106" t="s">
        <v>426</v>
      </c>
      <c r="C204" s="106" t="s">
        <v>429</v>
      </c>
      <c r="D204" s="106" t="s">
        <v>429</v>
      </c>
      <c r="E204" s="11">
        <f t="shared" si="0"/>
        <v>7.0497893419153774</v>
      </c>
      <c r="F204" s="107"/>
      <c r="G204" s="108"/>
      <c r="H204" s="107"/>
      <c r="I204" s="108"/>
      <c r="J204" s="107"/>
      <c r="K204" s="108"/>
      <c r="L204" s="108">
        <v>889</v>
      </c>
      <c r="M204" s="107">
        <v>821</v>
      </c>
      <c r="N204" s="108"/>
      <c r="O204" s="108"/>
      <c r="P204" s="108"/>
      <c r="Q204" s="108"/>
      <c r="R204" s="108">
        <v>1509</v>
      </c>
      <c r="S204" s="107">
        <v>33</v>
      </c>
      <c r="T204" s="107">
        <v>1432</v>
      </c>
      <c r="U204" s="107">
        <v>44</v>
      </c>
      <c r="V204" s="107"/>
      <c r="W204" s="107" t="s">
        <v>39</v>
      </c>
      <c r="X204" s="109">
        <v>44457</v>
      </c>
      <c r="Y204" s="110">
        <v>8300</v>
      </c>
      <c r="Z204" s="111">
        <v>121573</v>
      </c>
      <c r="AA204" s="112">
        <v>15</v>
      </c>
      <c r="AB204" s="19">
        <f t="shared" si="1"/>
        <v>0.97813121272365811</v>
      </c>
      <c r="AC204" s="19">
        <f t="shared" si="2"/>
        <v>0.94897282968853547</v>
      </c>
      <c r="AD204" s="19">
        <f t="shared" si="3"/>
        <v>2.9158383035122599E-2</v>
      </c>
      <c r="AE204" s="20">
        <f t="shared" si="4"/>
        <v>36.192246633709786</v>
      </c>
      <c r="AF204" s="20">
        <f t="shared" si="5"/>
        <v>0.58913187541418155</v>
      </c>
      <c r="AG204" s="21">
        <f t="shared" si="6"/>
        <v>1241.2295493242743</v>
      </c>
      <c r="AH204" s="21">
        <f t="shared" si="7"/>
        <v>1214.085364348992</v>
      </c>
      <c r="AI204" s="22">
        <f t="shared" si="8"/>
        <v>1241.2295493242743</v>
      </c>
      <c r="AJ204" s="22">
        <f t="shared" si="9"/>
        <v>1214.085364348992</v>
      </c>
      <c r="AK204" s="23">
        <f t="shared" si="10"/>
        <v>60.159992215516276</v>
      </c>
      <c r="AL204" s="24">
        <f t="shared" si="11"/>
        <v>24.638236182293895</v>
      </c>
      <c r="AM204" s="11">
        <f t="shared" si="12"/>
        <v>0.16570774464750193</v>
      </c>
      <c r="AN204" s="25">
        <f t="shared" si="13"/>
        <v>0.27280932364549693</v>
      </c>
      <c r="AO204" s="26">
        <f t="shared" si="14"/>
        <v>1.2739210713776599</v>
      </c>
      <c r="AP204" s="27">
        <v>5.7758682705377176</v>
      </c>
      <c r="AQ204" s="11">
        <f t="shared" si="15"/>
        <v>7.0497893419153774</v>
      </c>
      <c r="AR204" s="21">
        <f t="shared" si="16"/>
        <v>27.144184975282343</v>
      </c>
      <c r="AS204" s="21"/>
      <c r="AT204" s="21"/>
    </row>
    <row r="205" spans="1:46" ht="16.8" x14ac:dyDescent="0.4">
      <c r="A205" s="106">
        <v>6211</v>
      </c>
      <c r="B205" s="106" t="s">
        <v>426</v>
      </c>
      <c r="C205" s="106" t="s">
        <v>430</v>
      </c>
      <c r="D205" s="106" t="s">
        <v>430</v>
      </c>
      <c r="E205" s="11">
        <f t="shared" si="0"/>
        <v>5.4373811193816923</v>
      </c>
      <c r="F205" s="107"/>
      <c r="G205" s="108"/>
      <c r="H205" s="107"/>
      <c r="I205" s="108"/>
      <c r="J205" s="107"/>
      <c r="K205" s="108"/>
      <c r="L205" s="108">
        <v>201</v>
      </c>
      <c r="M205" s="107">
        <v>198</v>
      </c>
      <c r="N205" s="108"/>
      <c r="O205" s="108"/>
      <c r="P205" s="108"/>
      <c r="Q205" s="108"/>
      <c r="R205" s="108">
        <v>2117</v>
      </c>
      <c r="S205" s="107">
        <v>58</v>
      </c>
      <c r="T205" s="107">
        <v>2024</v>
      </c>
      <c r="U205" s="107">
        <v>35</v>
      </c>
      <c r="V205" s="107"/>
      <c r="W205" s="107" t="s">
        <v>39</v>
      </c>
      <c r="X205" s="109">
        <v>44457</v>
      </c>
      <c r="Y205" s="110">
        <v>10805</v>
      </c>
      <c r="Z205" s="111">
        <v>96990</v>
      </c>
      <c r="AA205" s="112">
        <v>9</v>
      </c>
      <c r="AB205" s="19">
        <f t="shared" si="1"/>
        <v>0.9726027397260274</v>
      </c>
      <c r="AC205" s="19">
        <f t="shared" si="2"/>
        <v>0.95606991025035426</v>
      </c>
      <c r="AD205" s="19">
        <f t="shared" si="3"/>
        <v>1.6532829475673121E-2</v>
      </c>
      <c r="AE205" s="20">
        <f t="shared" si="4"/>
        <v>36.086194453036391</v>
      </c>
      <c r="AF205" s="20">
        <f t="shared" si="5"/>
        <v>9.4945677846008505E-2</v>
      </c>
      <c r="AG205" s="21">
        <f t="shared" si="6"/>
        <v>2182.6992473450873</v>
      </c>
      <c r="AH205" s="21">
        <f t="shared" si="7"/>
        <v>2122.8992679657695</v>
      </c>
      <c r="AI205" s="22">
        <f t="shared" si="8"/>
        <v>2182.6992473450873</v>
      </c>
      <c r="AJ205" s="22">
        <f t="shared" si="9"/>
        <v>2122.8992679657695</v>
      </c>
      <c r="AK205" s="23">
        <f t="shared" si="10"/>
        <v>60.071785767560129</v>
      </c>
      <c r="AL205" s="24">
        <f t="shared" si="11"/>
        <v>32.579896162862227</v>
      </c>
      <c r="AM205" s="11">
        <f t="shared" si="12"/>
        <v>0.18336551526185874</v>
      </c>
      <c r="AN205" s="25">
        <f t="shared" si="13"/>
        <v>0.30498400778944307</v>
      </c>
      <c r="AO205" s="26">
        <f t="shared" si="14"/>
        <v>-1.2230862503536075</v>
      </c>
      <c r="AP205" s="27">
        <v>6.6604673697352998</v>
      </c>
      <c r="AQ205" s="11">
        <f t="shared" si="15"/>
        <v>5.4373811193816923</v>
      </c>
      <c r="AR205" s="21">
        <f t="shared" si="16"/>
        <v>59.799979379317449</v>
      </c>
      <c r="AS205" s="21"/>
      <c r="AT205" s="21"/>
    </row>
    <row r="206" spans="1:46" ht="16.8" x14ac:dyDescent="0.4">
      <c r="A206" s="106">
        <v>6203</v>
      </c>
      <c r="B206" s="106" t="s">
        <v>426</v>
      </c>
      <c r="C206" s="106" t="s">
        <v>431</v>
      </c>
      <c r="D206" s="106" t="s">
        <v>431</v>
      </c>
      <c r="E206" s="11">
        <f t="shared" si="0"/>
        <v>9.4950245437149672</v>
      </c>
      <c r="F206" s="107"/>
      <c r="G206" s="108"/>
      <c r="H206" s="107"/>
      <c r="I206" s="108"/>
      <c r="J206" s="107"/>
      <c r="K206" s="108"/>
      <c r="L206" s="108">
        <v>393</v>
      </c>
      <c r="M206" s="107">
        <v>392</v>
      </c>
      <c r="N206" s="108"/>
      <c r="O206" s="108"/>
      <c r="P206" s="108"/>
      <c r="Q206" s="108"/>
      <c r="R206" s="108">
        <v>4955</v>
      </c>
      <c r="S206" s="107">
        <v>138</v>
      </c>
      <c r="T206" s="107">
        <v>4633</v>
      </c>
      <c r="U206" s="107">
        <v>184</v>
      </c>
      <c r="V206" s="107"/>
      <c r="W206" s="107" t="s">
        <v>39</v>
      </c>
      <c r="X206" s="109">
        <v>44457</v>
      </c>
      <c r="Y206" s="110">
        <v>14999</v>
      </c>
      <c r="Z206" s="111">
        <v>329646</v>
      </c>
      <c r="AA206" s="112">
        <v>22</v>
      </c>
      <c r="AB206" s="19">
        <f t="shared" si="1"/>
        <v>0.97214934409687181</v>
      </c>
      <c r="AC206" s="19">
        <f t="shared" si="2"/>
        <v>0.93501513622603427</v>
      </c>
      <c r="AD206" s="19">
        <f t="shared" si="3"/>
        <v>3.7134207870837536E-2</v>
      </c>
      <c r="AE206" s="20">
        <f t="shared" si="4"/>
        <v>55.817452661339736</v>
      </c>
      <c r="AF206" s="20">
        <f t="shared" si="5"/>
        <v>7.9313824419777995E-2</v>
      </c>
      <c r="AG206" s="21">
        <f t="shared" si="6"/>
        <v>1503.1275974833609</v>
      </c>
      <c r="AH206" s="21">
        <f t="shared" si="7"/>
        <v>1461.2645079873562</v>
      </c>
      <c r="AI206" s="22">
        <f t="shared" si="8"/>
        <v>1503.1275974833609</v>
      </c>
      <c r="AJ206" s="22">
        <f t="shared" si="9"/>
        <v>1461.2645079873562</v>
      </c>
      <c r="AK206" s="23">
        <f t="shared" si="10"/>
        <v>74.711078603738372</v>
      </c>
      <c r="AL206" s="24">
        <f t="shared" si="11"/>
        <v>27.030210024964255</v>
      </c>
      <c r="AM206" s="11">
        <f t="shared" si="12"/>
        <v>0.12365910698548806</v>
      </c>
      <c r="AN206" s="25">
        <f t="shared" si="13"/>
        <v>0.20574586019928251</v>
      </c>
      <c r="AO206" s="26">
        <f t="shared" si="14"/>
        <v>2.3635302266373408</v>
      </c>
      <c r="AP206" s="27">
        <v>7.1314943170776264</v>
      </c>
      <c r="AQ206" s="11">
        <f t="shared" si="15"/>
        <v>9.4950245437149672</v>
      </c>
      <c r="AR206" s="21">
        <f t="shared" si="16"/>
        <v>41.863089496004804</v>
      </c>
      <c r="AS206" s="21"/>
      <c r="AT206" s="21"/>
    </row>
    <row r="207" spans="1:46" ht="16.8" x14ac:dyDescent="0.4">
      <c r="A207" s="106">
        <v>6209</v>
      </c>
      <c r="B207" s="106" t="s">
        <v>426</v>
      </c>
      <c r="C207" s="106" t="s">
        <v>432</v>
      </c>
      <c r="D207" s="106" t="s">
        <v>432</v>
      </c>
      <c r="E207" s="11">
        <f t="shared" si="0"/>
        <v>8.3289093670233214</v>
      </c>
      <c r="F207" s="107"/>
      <c r="G207" s="108"/>
      <c r="H207" s="107"/>
      <c r="I207" s="108"/>
      <c r="J207" s="107"/>
      <c r="K207" s="108"/>
      <c r="L207" s="108">
        <v>793</v>
      </c>
      <c r="M207" s="107">
        <v>755</v>
      </c>
      <c r="N207" s="108"/>
      <c r="O207" s="108"/>
      <c r="P207" s="108"/>
      <c r="Q207" s="108"/>
      <c r="R207" s="108">
        <v>1725</v>
      </c>
      <c r="S207" s="107">
        <v>11</v>
      </c>
      <c r="T207" s="107">
        <v>1650</v>
      </c>
      <c r="U207" s="107">
        <v>64</v>
      </c>
      <c r="V207" s="107"/>
      <c r="W207" s="107" t="s">
        <v>39</v>
      </c>
      <c r="X207" s="109">
        <v>44457</v>
      </c>
      <c r="Y207" s="110">
        <v>17500</v>
      </c>
      <c r="Z207" s="111">
        <v>146439</v>
      </c>
      <c r="AA207" s="112">
        <v>8</v>
      </c>
      <c r="AB207" s="19">
        <f t="shared" si="1"/>
        <v>0.99362318840579711</v>
      </c>
      <c r="AC207" s="19">
        <f t="shared" si="2"/>
        <v>0.95652173913043481</v>
      </c>
      <c r="AD207" s="19">
        <f t="shared" si="3"/>
        <v>3.7101449275362318E-2</v>
      </c>
      <c r="AE207" s="20">
        <f t="shared" si="4"/>
        <v>43.704204481046716</v>
      </c>
      <c r="AF207" s="20">
        <f t="shared" si="5"/>
        <v>0.45971014492753626</v>
      </c>
      <c r="AG207" s="21">
        <f t="shared" si="6"/>
        <v>1177.9648864032122</v>
      </c>
      <c r="AH207" s="21">
        <f t="shared" si="7"/>
        <v>1170.4532262580324</v>
      </c>
      <c r="AI207" s="22">
        <f t="shared" si="8"/>
        <v>1177.9648864032122</v>
      </c>
      <c r="AJ207" s="22">
        <f t="shared" si="9"/>
        <v>1170.4532262580324</v>
      </c>
      <c r="AK207" s="23">
        <f t="shared" si="10"/>
        <v>66.109155554315407</v>
      </c>
      <c r="AL207" s="24">
        <f t="shared" si="11"/>
        <v>24.191457441192256</v>
      </c>
      <c r="AM207" s="11">
        <f t="shared" si="12"/>
        <v>0.16548258160789767</v>
      </c>
      <c r="AN207" s="25">
        <f t="shared" si="13"/>
        <v>0.27315127800654199</v>
      </c>
      <c r="AO207" s="26">
        <f t="shared" si="14"/>
        <v>1.8027254717761805</v>
      </c>
      <c r="AP207" s="27">
        <v>6.5261838952471409</v>
      </c>
      <c r="AQ207" s="11">
        <f t="shared" si="15"/>
        <v>8.3289093670233214</v>
      </c>
      <c r="AR207" s="21">
        <f t="shared" si="16"/>
        <v>7.5116601451799037</v>
      </c>
      <c r="AS207" s="21"/>
      <c r="AT207" s="21"/>
    </row>
    <row r="208" spans="1:46" ht="16.8" x14ac:dyDescent="0.4">
      <c r="A208" s="106">
        <v>6201</v>
      </c>
      <c r="B208" s="106" t="s">
        <v>426</v>
      </c>
      <c r="C208" s="106" t="s">
        <v>433</v>
      </c>
      <c r="D208" s="106" t="s">
        <v>433</v>
      </c>
      <c r="E208" s="11">
        <f t="shared" si="0"/>
        <v>11.323075006079339</v>
      </c>
      <c r="F208" s="107"/>
      <c r="G208" s="108"/>
      <c r="H208" s="107"/>
      <c r="I208" s="108"/>
      <c r="J208" s="107"/>
      <c r="K208" s="108"/>
      <c r="L208" s="108">
        <v>6263</v>
      </c>
      <c r="M208" s="107">
        <v>6263</v>
      </c>
      <c r="N208" s="108"/>
      <c r="O208" s="108"/>
      <c r="P208" s="108"/>
      <c r="Q208" s="108"/>
      <c r="R208" s="108">
        <v>6200</v>
      </c>
      <c r="S208" s="107">
        <v>56</v>
      </c>
      <c r="T208" s="107">
        <v>5940</v>
      </c>
      <c r="U208" s="107">
        <v>204</v>
      </c>
      <c r="V208" s="107"/>
      <c r="W208" s="107" t="s">
        <v>39</v>
      </c>
      <c r="X208" s="109">
        <v>44457</v>
      </c>
      <c r="Y208" s="110">
        <v>10759</v>
      </c>
      <c r="Z208" s="111">
        <v>235803</v>
      </c>
      <c r="AA208" s="112">
        <v>22</v>
      </c>
      <c r="AB208" s="19">
        <f t="shared" si="1"/>
        <v>0.99096774193548387</v>
      </c>
      <c r="AC208" s="19">
        <f t="shared" si="2"/>
        <v>0.95806451612903221</v>
      </c>
      <c r="AD208" s="19">
        <f t="shared" si="3"/>
        <v>3.2903225806451615E-2</v>
      </c>
      <c r="AE208" s="20">
        <f t="shared" si="4"/>
        <v>86.512894237986799</v>
      </c>
      <c r="AF208" s="20">
        <f t="shared" si="5"/>
        <v>1.0101612903225807</v>
      </c>
      <c r="AG208" s="21">
        <f t="shared" si="6"/>
        <v>2629.3134523309709</v>
      </c>
      <c r="AH208" s="21">
        <f t="shared" si="7"/>
        <v>2605.5648146970143</v>
      </c>
      <c r="AI208" s="22">
        <f t="shared" si="8"/>
        <v>2629.3134523309709</v>
      </c>
      <c r="AJ208" s="22">
        <f t="shared" si="9"/>
        <v>2605.5648146970143</v>
      </c>
      <c r="AK208" s="23">
        <f t="shared" si="10"/>
        <v>93.012307915666071</v>
      </c>
      <c r="AL208" s="24">
        <f t="shared" si="11"/>
        <v>36.094077178236695</v>
      </c>
      <c r="AM208" s="11">
        <f t="shared" si="12"/>
        <v>0.18547179359109225</v>
      </c>
      <c r="AN208" s="25">
        <f t="shared" si="13"/>
        <v>0.30285570703268622</v>
      </c>
      <c r="AO208" s="26">
        <f t="shared" si="14"/>
        <v>1.7886096536872671</v>
      </c>
      <c r="AP208" s="27">
        <v>9.5344653523920719</v>
      </c>
      <c r="AQ208" s="11">
        <f t="shared" si="15"/>
        <v>11.323075006079339</v>
      </c>
      <c r="AR208" s="21">
        <f t="shared" si="16"/>
        <v>23.748637633957159</v>
      </c>
      <c r="AS208" s="21"/>
      <c r="AT208" s="21"/>
    </row>
    <row r="209" spans="1:46" ht="16.8" x14ac:dyDescent="0.4">
      <c r="A209" s="106">
        <v>6202</v>
      </c>
      <c r="B209" s="106" t="s">
        <v>426</v>
      </c>
      <c r="C209" s="106" t="s">
        <v>434</v>
      </c>
      <c r="D209" s="113" t="s">
        <v>434</v>
      </c>
      <c r="E209" s="11">
        <f t="shared" si="0"/>
        <v>9.4118387029710586</v>
      </c>
      <c r="F209" s="107"/>
      <c r="G209" s="108"/>
      <c r="H209" s="107"/>
      <c r="I209" s="108"/>
      <c r="J209" s="107"/>
      <c r="K209" s="108"/>
      <c r="L209" s="108">
        <v>3238</v>
      </c>
      <c r="M209" s="107">
        <v>3228</v>
      </c>
      <c r="N209" s="108"/>
      <c r="O209" s="108"/>
      <c r="P209" s="108"/>
      <c r="Q209" s="108"/>
      <c r="R209" s="108">
        <v>5150</v>
      </c>
      <c r="S209" s="107">
        <v>74</v>
      </c>
      <c r="T209" s="107">
        <v>4875</v>
      </c>
      <c r="U209" s="107">
        <v>201</v>
      </c>
      <c r="V209" s="107"/>
      <c r="W209" s="107" t="s">
        <v>39</v>
      </c>
      <c r="X209" s="109">
        <v>44457</v>
      </c>
      <c r="Y209" s="114">
        <v>16796</v>
      </c>
      <c r="Z209" s="115">
        <v>374175</v>
      </c>
      <c r="AA209" s="116">
        <v>22</v>
      </c>
      <c r="AB209" s="117">
        <f t="shared" si="1"/>
        <v>0.98563106796116506</v>
      </c>
      <c r="AC209" s="117">
        <f t="shared" si="2"/>
        <v>0.94660194174757284</v>
      </c>
      <c r="AD209" s="19">
        <f t="shared" si="3"/>
        <v>3.9029126213592231E-2</v>
      </c>
      <c r="AE209" s="20">
        <f t="shared" si="4"/>
        <v>53.718179995991179</v>
      </c>
      <c r="AF209" s="20">
        <f t="shared" si="5"/>
        <v>0.62873786407766985</v>
      </c>
      <c r="AG209" s="21">
        <f t="shared" si="6"/>
        <v>1376.3613282554954</v>
      </c>
      <c r="AH209" s="21">
        <f t="shared" si="7"/>
        <v>1356.5844858689118</v>
      </c>
      <c r="AI209" s="22">
        <f t="shared" si="8"/>
        <v>1376.3613282554954</v>
      </c>
      <c r="AJ209" s="22">
        <f t="shared" si="9"/>
        <v>1356.5844858689118</v>
      </c>
      <c r="AK209" s="23">
        <f t="shared" si="10"/>
        <v>73.292687217751251</v>
      </c>
      <c r="AL209" s="24">
        <f t="shared" si="11"/>
        <v>26.044044289135584</v>
      </c>
      <c r="AM209" s="11">
        <f t="shared" si="12"/>
        <v>0.11516489630962998</v>
      </c>
      <c r="AN209" s="25">
        <f t="shared" si="13"/>
        <v>0.18944941376037716</v>
      </c>
      <c r="AO209" s="26">
        <f t="shared" si="14"/>
        <v>1.9471421752378237</v>
      </c>
      <c r="AP209" s="27">
        <v>7.4646965277332349</v>
      </c>
      <c r="AQ209" s="11">
        <f t="shared" si="15"/>
        <v>9.4118387029710586</v>
      </c>
      <c r="AR209" s="21">
        <f t="shared" si="16"/>
        <v>19.776842386583816</v>
      </c>
      <c r="AS209" s="22"/>
      <c r="AT209" s="22"/>
    </row>
    <row r="210" spans="1:46" ht="16.8" x14ac:dyDescent="0.4">
      <c r="A210" s="106">
        <v>6207</v>
      </c>
      <c r="B210" s="106" t="s">
        <v>426</v>
      </c>
      <c r="C210" s="106" t="s">
        <v>435</v>
      </c>
      <c r="D210" s="113" t="s">
        <v>435</v>
      </c>
      <c r="E210" s="11">
        <f t="shared" si="0"/>
        <v>9.1972992516621623</v>
      </c>
      <c r="F210" s="107"/>
      <c r="G210" s="108"/>
      <c r="H210" s="107"/>
      <c r="I210" s="108"/>
      <c r="J210" s="107"/>
      <c r="K210" s="108"/>
      <c r="L210" s="108">
        <v>178</v>
      </c>
      <c r="M210" s="107">
        <v>178</v>
      </c>
      <c r="N210" s="108"/>
      <c r="O210" s="108"/>
      <c r="P210" s="108"/>
      <c r="Q210" s="108"/>
      <c r="R210" s="108">
        <v>1225</v>
      </c>
      <c r="S210" s="107">
        <v>5</v>
      </c>
      <c r="T210" s="107">
        <v>1182</v>
      </c>
      <c r="U210" s="107">
        <v>38</v>
      </c>
      <c r="V210" s="107"/>
      <c r="W210" s="107" t="s">
        <v>39</v>
      </c>
      <c r="X210" s="109">
        <v>44457</v>
      </c>
      <c r="Y210" s="114">
        <v>6414</v>
      </c>
      <c r="Z210" s="115">
        <v>63199</v>
      </c>
      <c r="AA210" s="116">
        <v>10</v>
      </c>
      <c r="AB210" s="117">
        <f t="shared" si="1"/>
        <v>0.99591836734693884</v>
      </c>
      <c r="AC210" s="117">
        <f t="shared" si="2"/>
        <v>0.96489795918367349</v>
      </c>
      <c r="AD210" s="19">
        <f t="shared" si="3"/>
        <v>3.1020408163265307E-2</v>
      </c>
      <c r="AE210" s="20">
        <f t="shared" si="4"/>
        <v>60.127533663507329</v>
      </c>
      <c r="AF210" s="20">
        <f t="shared" si="5"/>
        <v>0.14530612244897959</v>
      </c>
      <c r="AG210" s="21">
        <f t="shared" si="6"/>
        <v>1938.3218088893814</v>
      </c>
      <c r="AH210" s="21">
        <f t="shared" si="7"/>
        <v>1930.4102913020777</v>
      </c>
      <c r="AI210" s="22">
        <f t="shared" si="8"/>
        <v>1938.3218088893814</v>
      </c>
      <c r="AJ210" s="22">
        <f t="shared" si="9"/>
        <v>1930.4102913020777</v>
      </c>
      <c r="AK210" s="23">
        <f t="shared" si="10"/>
        <v>77.541945850944018</v>
      </c>
      <c r="AL210" s="24">
        <f t="shared" si="11"/>
        <v>31.067750894634116</v>
      </c>
      <c r="AM210" s="11">
        <f t="shared" si="12"/>
        <v>0.29353444004676327</v>
      </c>
      <c r="AN210" s="25">
        <f t="shared" si="13"/>
        <v>0.48769869799909626</v>
      </c>
      <c r="AO210" s="26">
        <f t="shared" si="14"/>
        <v>3.6429123295285475</v>
      </c>
      <c r="AP210" s="27">
        <v>5.5543869221336148</v>
      </c>
      <c r="AQ210" s="11">
        <f t="shared" si="15"/>
        <v>9.1972992516621623</v>
      </c>
      <c r="AR210" s="21">
        <f t="shared" si="16"/>
        <v>7.9115175873035959</v>
      </c>
      <c r="AS210" s="22"/>
      <c r="AT210" s="22"/>
    </row>
    <row r="211" spans="1:46" ht="16.8" x14ac:dyDescent="0.4">
      <c r="A211" s="106">
        <v>6213</v>
      </c>
      <c r="B211" s="106" t="s">
        <v>426</v>
      </c>
      <c r="C211" s="106" t="s">
        <v>436</v>
      </c>
      <c r="D211" s="113" t="s">
        <v>436</v>
      </c>
      <c r="E211" s="11">
        <f t="shared" si="0"/>
        <v>6.8039243590462313</v>
      </c>
      <c r="F211" s="107"/>
      <c r="G211" s="108"/>
      <c r="H211" s="107"/>
      <c r="I211" s="108"/>
      <c r="J211" s="107"/>
      <c r="K211" s="108"/>
      <c r="L211" s="108">
        <v>71</v>
      </c>
      <c r="M211" s="107">
        <v>67</v>
      </c>
      <c r="N211" s="108"/>
      <c r="O211" s="108"/>
      <c r="P211" s="108"/>
      <c r="Q211" s="108"/>
      <c r="R211" s="108">
        <v>2443</v>
      </c>
      <c r="S211" s="107">
        <v>31</v>
      </c>
      <c r="T211" s="107">
        <v>2365</v>
      </c>
      <c r="U211" s="107">
        <v>47</v>
      </c>
      <c r="V211" s="107"/>
      <c r="W211" s="107" t="s">
        <v>39</v>
      </c>
      <c r="X211" s="109">
        <v>44457</v>
      </c>
      <c r="Y211" s="114">
        <v>23700</v>
      </c>
      <c r="Z211" s="115">
        <v>96857</v>
      </c>
      <c r="AA211" s="116">
        <v>4</v>
      </c>
      <c r="AB211" s="117">
        <f t="shared" si="1"/>
        <v>0.98731068358575513</v>
      </c>
      <c r="AC211" s="117">
        <f t="shared" si="2"/>
        <v>0.96807204257060986</v>
      </c>
      <c r="AD211" s="19">
        <f t="shared" si="3"/>
        <v>1.9238641015145313E-2</v>
      </c>
      <c r="AE211" s="20">
        <f t="shared" si="4"/>
        <v>48.525145317323471</v>
      </c>
      <c r="AF211" s="20">
        <f t="shared" si="5"/>
        <v>2.9062627916496112E-2</v>
      </c>
      <c r="AG211" s="21">
        <f t="shared" si="6"/>
        <v>2522.2751066004521</v>
      </c>
      <c r="AH211" s="21">
        <f t="shared" si="7"/>
        <v>2490.2691596890259</v>
      </c>
      <c r="AI211" s="22">
        <f t="shared" si="8"/>
        <v>2522.2751066004521</v>
      </c>
      <c r="AJ211" s="22">
        <f t="shared" si="9"/>
        <v>2490.2691596890259</v>
      </c>
      <c r="AK211" s="23">
        <f t="shared" si="10"/>
        <v>69.659992332273106</v>
      </c>
      <c r="AL211" s="24">
        <f t="shared" si="11"/>
        <v>35.286464541584678</v>
      </c>
      <c r="AM211" s="11">
        <f t="shared" si="12"/>
        <v>0.21247736805710674</v>
      </c>
      <c r="AN211" s="25">
        <f t="shared" si="13"/>
        <v>0.3539059954572743</v>
      </c>
      <c r="AO211" s="26">
        <f t="shared" si="14"/>
        <v>1.4997451847890488</v>
      </c>
      <c r="AP211" s="27">
        <v>5.3041791742571824</v>
      </c>
      <c r="AQ211" s="11">
        <f t="shared" si="15"/>
        <v>6.8039243590462313</v>
      </c>
      <c r="AR211" s="21">
        <f t="shared" si="16"/>
        <v>32.005946911426122</v>
      </c>
      <c r="AS211" s="22"/>
      <c r="AT211" s="22"/>
    </row>
    <row r="212" spans="1:46" ht="16.8" x14ac:dyDescent="0.4">
      <c r="A212" s="106">
        <v>6271</v>
      </c>
      <c r="B212" s="106" t="s">
        <v>426</v>
      </c>
      <c r="C212" s="106" t="s">
        <v>437</v>
      </c>
      <c r="D212" s="106" t="s">
        <v>437</v>
      </c>
      <c r="E212" s="11">
        <f t="shared" si="0"/>
        <v>19.41574002203723</v>
      </c>
      <c r="F212" s="107"/>
      <c r="G212" s="108"/>
      <c r="H212" s="107"/>
      <c r="I212" s="108"/>
      <c r="J212" s="107"/>
      <c r="K212" s="108"/>
      <c r="L212" s="108">
        <v>1073</v>
      </c>
      <c r="M212" s="107">
        <v>1073</v>
      </c>
      <c r="N212" s="108"/>
      <c r="O212" s="108"/>
      <c r="P212" s="108"/>
      <c r="Q212" s="108"/>
      <c r="R212" s="108">
        <v>12843</v>
      </c>
      <c r="S212" s="107">
        <v>573</v>
      </c>
      <c r="T212" s="107">
        <v>11771</v>
      </c>
      <c r="U212" s="107">
        <v>499</v>
      </c>
      <c r="V212" s="107"/>
      <c r="W212" s="107" t="s">
        <v>39</v>
      </c>
      <c r="X212" s="109">
        <v>44457</v>
      </c>
      <c r="Y212" s="110">
        <v>2399.5</v>
      </c>
      <c r="Z212" s="111">
        <v>220962</v>
      </c>
      <c r="AA212" s="112">
        <v>92</v>
      </c>
      <c r="AB212" s="19">
        <f t="shared" si="1"/>
        <v>0.95538425601494981</v>
      </c>
      <c r="AC212" s="19">
        <f t="shared" si="2"/>
        <v>0.91653040566845756</v>
      </c>
      <c r="AD212" s="19">
        <f t="shared" si="3"/>
        <v>3.8853850346492254E-2</v>
      </c>
      <c r="AE212" s="20">
        <f t="shared" si="4"/>
        <v>225.83068581928114</v>
      </c>
      <c r="AF212" s="20">
        <f t="shared" si="5"/>
        <v>8.354745775909056E-2</v>
      </c>
      <c r="AG212" s="21">
        <f t="shared" si="6"/>
        <v>5812.31161919244</v>
      </c>
      <c r="AH212" s="21">
        <f t="shared" si="7"/>
        <v>5552.991012029217</v>
      </c>
      <c r="AI212" s="22">
        <f t="shared" si="8"/>
        <v>5812.31161919244</v>
      </c>
      <c r="AJ212" s="22">
        <f t="shared" si="9"/>
        <v>5552.991012029217</v>
      </c>
      <c r="AK212" s="23">
        <f t="shared" si="10"/>
        <v>150.27664017380783</v>
      </c>
      <c r="AL212" s="24">
        <f t="shared" si="11"/>
        <v>52.692461567235675</v>
      </c>
      <c r="AM212" s="11">
        <f t="shared" si="12"/>
        <v>0.30383454445426278</v>
      </c>
      <c r="AN212" s="25">
        <f t="shared" si="13"/>
        <v>0.50547849638600029</v>
      </c>
      <c r="AO212" s="26">
        <f t="shared" si="14"/>
        <v>3.9627363355632585</v>
      </c>
      <c r="AP212" s="27">
        <v>15.453003686473972</v>
      </c>
      <c r="AQ212" s="11">
        <f t="shared" si="15"/>
        <v>19.41574002203723</v>
      </c>
      <c r="AR212" s="21">
        <f t="shared" si="16"/>
        <v>259.32060716322263</v>
      </c>
      <c r="AS212" s="21"/>
      <c r="AT212" s="21"/>
    </row>
    <row r="213" spans="1:46" ht="16.8" x14ac:dyDescent="0.4">
      <c r="A213" s="106">
        <v>6210</v>
      </c>
      <c r="B213" s="106" t="s">
        <v>426</v>
      </c>
      <c r="C213" s="106" t="s">
        <v>438</v>
      </c>
      <c r="D213" s="106" t="s">
        <v>438</v>
      </c>
      <c r="E213" s="11">
        <f t="shared" si="0"/>
        <v>10.634675985709498</v>
      </c>
      <c r="F213" s="107"/>
      <c r="G213" s="108"/>
      <c r="H213" s="107"/>
      <c r="I213" s="108"/>
      <c r="J213" s="107"/>
      <c r="K213" s="108"/>
      <c r="L213" s="108">
        <v>555</v>
      </c>
      <c r="M213" s="107">
        <v>554</v>
      </c>
      <c r="N213" s="108"/>
      <c r="O213" s="108"/>
      <c r="P213" s="108"/>
      <c r="Q213" s="108"/>
      <c r="R213" s="108">
        <v>1148</v>
      </c>
      <c r="S213" s="107">
        <v>13</v>
      </c>
      <c r="T213" s="107">
        <v>1067</v>
      </c>
      <c r="U213" s="107">
        <v>68</v>
      </c>
      <c r="V213" s="107"/>
      <c r="W213" s="107" t="s">
        <v>39</v>
      </c>
      <c r="X213" s="109">
        <v>44457</v>
      </c>
      <c r="Y213" s="110">
        <v>8997</v>
      </c>
      <c r="Z213" s="111">
        <v>120062</v>
      </c>
      <c r="AA213" s="112">
        <v>13</v>
      </c>
      <c r="AB213" s="19">
        <f t="shared" si="1"/>
        <v>0.98867595818815324</v>
      </c>
      <c r="AC213" s="19">
        <f t="shared" si="2"/>
        <v>0.92944250871080136</v>
      </c>
      <c r="AD213" s="19">
        <f t="shared" si="3"/>
        <v>5.9233449477351915E-2</v>
      </c>
      <c r="AE213" s="20">
        <f t="shared" si="4"/>
        <v>56.637404007929234</v>
      </c>
      <c r="AF213" s="20">
        <f t="shared" si="5"/>
        <v>0.4834494773519164</v>
      </c>
      <c r="AG213" s="21">
        <f t="shared" si="6"/>
        <v>956.1726441338642</v>
      </c>
      <c r="AH213" s="21">
        <f t="shared" si="7"/>
        <v>945.34490513234823</v>
      </c>
      <c r="AI213" s="22">
        <f t="shared" si="8"/>
        <v>956.1726441338642</v>
      </c>
      <c r="AJ213" s="22">
        <f t="shared" si="9"/>
        <v>945.34490513234823</v>
      </c>
      <c r="AK213" s="23">
        <f t="shared" si="10"/>
        <v>75.257826176371339</v>
      </c>
      <c r="AL213" s="24">
        <f t="shared" si="11"/>
        <v>21.741031543286397</v>
      </c>
      <c r="AM213" s="11">
        <f t="shared" si="12"/>
        <v>0.20815053769961656</v>
      </c>
      <c r="AN213" s="25">
        <f t="shared" si="13"/>
        <v>0.3434147045374607</v>
      </c>
      <c r="AO213" s="26">
        <f t="shared" si="14"/>
        <v>2.8196694686042587</v>
      </c>
      <c r="AP213" s="27">
        <v>7.815006517105239</v>
      </c>
      <c r="AQ213" s="11">
        <f t="shared" si="15"/>
        <v>10.634675985709498</v>
      </c>
      <c r="AR213" s="21">
        <f t="shared" si="16"/>
        <v>10.827739001515884</v>
      </c>
      <c r="AS213" s="21"/>
      <c r="AT213" s="21"/>
    </row>
    <row r="214" spans="1:46" ht="16.8" x14ac:dyDescent="0.4">
      <c r="A214" s="106">
        <v>6208</v>
      </c>
      <c r="B214" s="106" t="s">
        <v>426</v>
      </c>
      <c r="C214" s="106" t="s">
        <v>439</v>
      </c>
      <c r="D214" s="106" t="s">
        <v>439</v>
      </c>
      <c r="E214" s="11">
        <f t="shared" si="0"/>
        <v>3.4756960985911749</v>
      </c>
      <c r="F214" s="107"/>
      <c r="G214" s="108"/>
      <c r="H214" s="107"/>
      <c r="I214" s="108"/>
      <c r="J214" s="107"/>
      <c r="K214" s="108"/>
      <c r="L214" s="108">
        <v>119</v>
      </c>
      <c r="M214" s="107">
        <v>119</v>
      </c>
      <c r="N214" s="108"/>
      <c r="O214" s="108"/>
      <c r="P214" s="108"/>
      <c r="Q214" s="108"/>
      <c r="R214" s="108">
        <v>1044</v>
      </c>
      <c r="S214" s="107">
        <v>0</v>
      </c>
      <c r="T214" s="107">
        <v>1025</v>
      </c>
      <c r="U214" s="107">
        <v>19</v>
      </c>
      <c r="V214" s="107"/>
      <c r="W214" s="107" t="s">
        <v>39</v>
      </c>
      <c r="X214" s="109">
        <v>44457</v>
      </c>
      <c r="Y214" s="110">
        <v>16404</v>
      </c>
      <c r="Z214" s="111">
        <v>139931</v>
      </c>
      <c r="AA214" s="112">
        <v>9</v>
      </c>
      <c r="AB214" s="19">
        <f t="shared" si="1"/>
        <v>1</v>
      </c>
      <c r="AC214" s="19">
        <f t="shared" si="2"/>
        <v>0.98180076628352486</v>
      </c>
      <c r="AD214" s="19">
        <f t="shared" si="3"/>
        <v>1.8199233716475097E-2</v>
      </c>
      <c r="AE214" s="20">
        <f t="shared" si="4"/>
        <v>13.578120645175122</v>
      </c>
      <c r="AF214" s="20">
        <f t="shared" si="5"/>
        <v>0.11398467432950192</v>
      </c>
      <c r="AG214" s="21">
        <f t="shared" si="6"/>
        <v>746.0819975559383</v>
      </c>
      <c r="AH214" s="21">
        <f t="shared" si="7"/>
        <v>746.0819975559383</v>
      </c>
      <c r="AI214" s="22">
        <f t="shared" si="8"/>
        <v>746.0819975559383</v>
      </c>
      <c r="AJ214" s="22">
        <f t="shared" si="9"/>
        <v>746.0819975559383</v>
      </c>
      <c r="AK214" s="23">
        <f t="shared" si="10"/>
        <v>36.848501523366082</v>
      </c>
      <c r="AL214" s="24">
        <f t="shared" si="11"/>
        <v>19.314269304790415</v>
      </c>
      <c r="AM214" s="11">
        <f t="shared" si="12"/>
        <v>9.3680749643862971E-2</v>
      </c>
      <c r="AN214" s="25">
        <f t="shared" si="13"/>
        <v>0.15575172561979383</v>
      </c>
      <c r="AO214" s="26">
        <f t="shared" si="14"/>
        <v>0.22700252011266775</v>
      </c>
      <c r="AP214" s="27">
        <v>3.2486935784785071</v>
      </c>
      <c r="AQ214" s="11">
        <f t="shared" si="15"/>
        <v>3.4756960985911749</v>
      </c>
      <c r="AR214" s="21">
        <f t="shared" si="16"/>
        <v>0</v>
      </c>
      <c r="AS214" s="21"/>
      <c r="AT214" s="21"/>
    </row>
    <row r="215" spans="1:46" ht="16.8" x14ac:dyDescent="0.4">
      <c r="A215" s="106">
        <v>6206</v>
      </c>
      <c r="B215" s="106" t="s">
        <v>426</v>
      </c>
      <c r="C215" s="106" t="s">
        <v>440</v>
      </c>
      <c r="D215" s="106" t="s">
        <v>440</v>
      </c>
      <c r="E215" s="11">
        <f t="shared" si="0"/>
        <v>11.608779922545882</v>
      </c>
      <c r="F215" s="107"/>
      <c r="G215" s="108"/>
      <c r="H215" s="107"/>
      <c r="I215" s="108"/>
      <c r="J215" s="107"/>
      <c r="K215" s="108"/>
      <c r="L215" s="108">
        <v>535</v>
      </c>
      <c r="M215" s="107">
        <v>523</v>
      </c>
      <c r="N215" s="108"/>
      <c r="O215" s="108"/>
      <c r="P215" s="108"/>
      <c r="Q215" s="108"/>
      <c r="R215" s="108">
        <v>1717</v>
      </c>
      <c r="S215" s="107">
        <v>20</v>
      </c>
      <c r="T215" s="107">
        <v>1650</v>
      </c>
      <c r="U215" s="107">
        <v>47</v>
      </c>
      <c r="V215" s="107"/>
      <c r="W215" s="107" t="s">
        <v>39</v>
      </c>
      <c r="X215" s="109">
        <v>44457</v>
      </c>
      <c r="Y215" s="110">
        <v>3827</v>
      </c>
      <c r="Z215" s="111">
        <v>44952</v>
      </c>
      <c r="AA215" s="112">
        <v>12</v>
      </c>
      <c r="AB215" s="19">
        <f t="shared" si="1"/>
        <v>0.98835177635410598</v>
      </c>
      <c r="AC215" s="19">
        <f t="shared" si="2"/>
        <v>0.9609784507862551</v>
      </c>
      <c r="AD215" s="19">
        <f t="shared" si="3"/>
        <v>2.7373325567850902E-2</v>
      </c>
      <c r="AE215" s="20">
        <f t="shared" si="4"/>
        <v>104.55597081331197</v>
      </c>
      <c r="AF215" s="20">
        <f t="shared" si="5"/>
        <v>0.31158998252766451</v>
      </c>
      <c r="AG215" s="21">
        <f t="shared" si="6"/>
        <v>3819.6298273714187</v>
      </c>
      <c r="AH215" s="21">
        <f t="shared" si="7"/>
        <v>3775.1379248976687</v>
      </c>
      <c r="AI215" s="22">
        <f t="shared" si="8"/>
        <v>3819.6298273714187</v>
      </c>
      <c r="AJ215" s="22">
        <f t="shared" si="9"/>
        <v>3775.1379248976687</v>
      </c>
      <c r="AK215" s="23">
        <f t="shared" si="10"/>
        <v>102.2526140562245</v>
      </c>
      <c r="AL215" s="24">
        <f t="shared" si="11"/>
        <v>43.446161653808204</v>
      </c>
      <c r="AM215" s="11">
        <f t="shared" si="12"/>
        <v>0.46057003554093168</v>
      </c>
      <c r="AN215" s="25">
        <f t="shared" si="13"/>
        <v>0.76255278968689311</v>
      </c>
      <c r="AO215" s="26">
        <f t="shared" si="14"/>
        <v>2.1609129209322422</v>
      </c>
      <c r="AP215" s="27">
        <v>9.4478670016136395</v>
      </c>
      <c r="AQ215" s="11">
        <f t="shared" si="15"/>
        <v>11.608779922545882</v>
      </c>
      <c r="AR215" s="21">
        <f t="shared" si="16"/>
        <v>44.491902473749775</v>
      </c>
      <c r="AS215" s="21"/>
      <c r="AT215" s="21"/>
    </row>
    <row r="216" spans="1:46" ht="16.8" x14ac:dyDescent="0.4">
      <c r="A216" s="98">
        <v>6471</v>
      </c>
      <c r="B216" s="98" t="s">
        <v>441</v>
      </c>
      <c r="C216" s="98" t="s">
        <v>442</v>
      </c>
      <c r="D216" s="99" t="s">
        <v>443</v>
      </c>
      <c r="E216" s="11">
        <f t="shared" si="0"/>
        <v>23.668001560134734</v>
      </c>
      <c r="F216" s="100"/>
      <c r="G216" s="101"/>
      <c r="H216" s="100"/>
      <c r="I216" s="101"/>
      <c r="J216" s="100"/>
      <c r="K216" s="101"/>
      <c r="L216" s="100">
        <v>173063</v>
      </c>
      <c r="M216" s="100">
        <v>170784</v>
      </c>
      <c r="N216" s="101"/>
      <c r="O216" s="101"/>
      <c r="P216" s="101"/>
      <c r="Q216" s="101"/>
      <c r="R216" s="101">
        <v>37766</v>
      </c>
      <c r="S216" s="100">
        <v>347</v>
      </c>
      <c r="T216" s="101">
        <v>35561</v>
      </c>
      <c r="U216" s="101">
        <v>1858</v>
      </c>
      <c r="V216" s="100"/>
      <c r="W216" s="100" t="s">
        <v>39</v>
      </c>
      <c r="X216" s="102">
        <v>44457</v>
      </c>
      <c r="Y216" s="103">
        <v>504.32</v>
      </c>
      <c r="Z216" s="104">
        <v>614663</v>
      </c>
      <c r="AA216" s="105">
        <v>1219</v>
      </c>
      <c r="AB216" s="19">
        <f t="shared" si="1"/>
        <v>0.99081184133877032</v>
      </c>
      <c r="AC216" s="19">
        <f t="shared" si="2"/>
        <v>0.94161415029391515</v>
      </c>
      <c r="AD216" s="19">
        <f t="shared" si="3"/>
        <v>4.9197691044855163E-2</v>
      </c>
      <c r="AE216" s="20">
        <f t="shared" si="4"/>
        <v>302.27946045231289</v>
      </c>
      <c r="AF216" s="20">
        <f t="shared" si="5"/>
        <v>4.5825080760472385</v>
      </c>
      <c r="AG216" s="21">
        <f t="shared" si="6"/>
        <v>6144.1798188600915</v>
      </c>
      <c r="AH216" s="21">
        <f t="shared" si="7"/>
        <v>6087.7261198412789</v>
      </c>
      <c r="AI216" s="22">
        <f t="shared" si="8"/>
        <v>6144.1798188600915</v>
      </c>
      <c r="AJ216" s="22">
        <f t="shared" si="9"/>
        <v>6087.7261198412789</v>
      </c>
      <c r="AK216" s="23">
        <f t="shared" si="10"/>
        <v>173.86185908712494</v>
      </c>
      <c r="AL216" s="24">
        <f t="shared" si="11"/>
        <v>55.171215864077524</v>
      </c>
      <c r="AM216" s="11">
        <f t="shared" si="12"/>
        <v>0.22696151794244193</v>
      </c>
      <c r="AN216" s="25">
        <f t="shared" si="13"/>
        <v>0.350635422373761</v>
      </c>
      <c r="AO216" s="26">
        <f t="shared" si="14"/>
        <v>4.94258497800136</v>
      </c>
      <c r="AP216" s="27">
        <v>18.725416582133374</v>
      </c>
      <c r="AQ216" s="11">
        <f t="shared" si="15"/>
        <v>23.668001560134734</v>
      </c>
      <c r="AR216" s="21">
        <f t="shared" si="16"/>
        <v>56.453699018811939</v>
      </c>
      <c r="AS216" s="21"/>
      <c r="AT216" s="21"/>
    </row>
    <row r="217" spans="1:46" ht="16.8" x14ac:dyDescent="0.4">
      <c r="A217" s="98">
        <v>6405</v>
      </c>
      <c r="B217" s="98" t="s">
        <v>441</v>
      </c>
      <c r="C217" s="98" t="s">
        <v>444</v>
      </c>
      <c r="D217" s="98" t="s">
        <v>445</v>
      </c>
      <c r="E217" s="11">
        <f t="shared" si="0"/>
        <v>16.31866137236528</v>
      </c>
      <c r="F217" s="100"/>
      <c r="G217" s="101"/>
      <c r="H217" s="100"/>
      <c r="I217" s="101"/>
      <c r="J217" s="100"/>
      <c r="K217" s="101"/>
      <c r="L217" s="100">
        <v>43244</v>
      </c>
      <c r="M217" s="100">
        <v>42561</v>
      </c>
      <c r="N217" s="101"/>
      <c r="O217" s="101"/>
      <c r="P217" s="101"/>
      <c r="Q217" s="101"/>
      <c r="R217" s="101">
        <v>12900</v>
      </c>
      <c r="S217" s="100">
        <v>334</v>
      </c>
      <c r="T217" s="101">
        <v>12175</v>
      </c>
      <c r="U217" s="101">
        <v>391</v>
      </c>
      <c r="V217" s="100"/>
      <c r="W217" s="100" t="s">
        <v>39</v>
      </c>
      <c r="X217" s="102">
        <v>44457</v>
      </c>
      <c r="Y217" s="103">
        <v>21951.71</v>
      </c>
      <c r="Z217" s="104">
        <v>208394</v>
      </c>
      <c r="AA217" s="105">
        <v>9</v>
      </c>
      <c r="AB217" s="19">
        <f t="shared" si="1"/>
        <v>0.97410852713178298</v>
      </c>
      <c r="AC217" s="19">
        <f t="shared" si="2"/>
        <v>0.94379844961240311</v>
      </c>
      <c r="AD217" s="19">
        <f t="shared" si="3"/>
        <v>3.0310077519379846E-2</v>
      </c>
      <c r="AE217" s="20">
        <f t="shared" si="4"/>
        <v>187.62536349415049</v>
      </c>
      <c r="AF217" s="20">
        <f t="shared" si="5"/>
        <v>3.3522480620155037</v>
      </c>
      <c r="AG217" s="21">
        <f t="shared" si="6"/>
        <v>6190.1974145128934</v>
      </c>
      <c r="AH217" s="21">
        <f t="shared" si="7"/>
        <v>6029.9240861061262</v>
      </c>
      <c r="AI217" s="22">
        <f t="shared" si="8"/>
        <v>6190.1974145128934</v>
      </c>
      <c r="AJ217" s="22">
        <f t="shared" si="9"/>
        <v>6029.9240861061262</v>
      </c>
      <c r="AK217" s="23">
        <f t="shared" si="10"/>
        <v>136.97640800303915</v>
      </c>
      <c r="AL217" s="24">
        <f t="shared" si="11"/>
        <v>54.908670017157249</v>
      </c>
      <c r="AM217" s="11">
        <f t="shared" si="12"/>
        <v>0.30200050290875008</v>
      </c>
      <c r="AN217" s="25">
        <f t="shared" si="13"/>
        <v>0.47443112405551952</v>
      </c>
      <c r="AO217" s="26">
        <f t="shared" si="14"/>
        <v>5.808014941713493</v>
      </c>
      <c r="AP217" s="27">
        <v>10.510646430651787</v>
      </c>
      <c r="AQ217" s="11">
        <f t="shared" si="15"/>
        <v>16.31866137236528</v>
      </c>
      <c r="AR217" s="21">
        <f t="shared" si="16"/>
        <v>160.27332840676794</v>
      </c>
      <c r="AS217" s="21"/>
      <c r="AT217" s="21"/>
    </row>
    <row r="218" spans="1:46" ht="16.8" x14ac:dyDescent="0.4">
      <c r="A218" s="98">
        <v>6474</v>
      </c>
      <c r="B218" s="98" t="s">
        <v>441</v>
      </c>
      <c r="C218" s="98" t="s">
        <v>446</v>
      </c>
      <c r="D218" s="99" t="s">
        <v>447</v>
      </c>
      <c r="E218" s="11">
        <f t="shared" si="0"/>
        <v>15.738437860719792</v>
      </c>
      <c r="F218" s="100"/>
      <c r="G218" s="101"/>
      <c r="H218" s="100"/>
      <c r="I218" s="101"/>
      <c r="J218" s="100"/>
      <c r="K218" s="101"/>
      <c r="L218" s="100">
        <v>20277</v>
      </c>
      <c r="M218" s="100">
        <v>20064</v>
      </c>
      <c r="N218" s="101"/>
      <c r="O218" s="101"/>
      <c r="P218" s="101"/>
      <c r="Q218" s="101"/>
      <c r="R218" s="101">
        <v>14797</v>
      </c>
      <c r="S218" s="100">
        <v>588</v>
      </c>
      <c r="T218" s="101">
        <v>13862</v>
      </c>
      <c r="U218" s="101">
        <v>347</v>
      </c>
      <c r="V218" s="100"/>
      <c r="W218" s="100" t="s">
        <v>39</v>
      </c>
      <c r="X218" s="102">
        <v>44457</v>
      </c>
      <c r="Y218" s="103">
        <v>163.11000000000001</v>
      </c>
      <c r="Z218" s="104">
        <v>165606</v>
      </c>
      <c r="AA218" s="105">
        <v>1015</v>
      </c>
      <c r="AB218" s="19">
        <f t="shared" si="1"/>
        <v>0.96026221531391498</v>
      </c>
      <c r="AC218" s="19">
        <f t="shared" si="2"/>
        <v>0.93681151584780697</v>
      </c>
      <c r="AD218" s="19">
        <f t="shared" si="3"/>
        <v>2.3450699466107994E-2</v>
      </c>
      <c r="AE218" s="20">
        <f t="shared" si="4"/>
        <v>209.53347100950447</v>
      </c>
      <c r="AF218" s="20">
        <f t="shared" si="5"/>
        <v>1.3703453402716768</v>
      </c>
      <c r="AG218" s="21">
        <f t="shared" si="6"/>
        <v>8935.0627392727311</v>
      </c>
      <c r="AH218" s="21">
        <f t="shared" si="7"/>
        <v>8580.0031399828495</v>
      </c>
      <c r="AI218" s="22">
        <f t="shared" si="8"/>
        <v>8935.0627392727311</v>
      </c>
      <c r="AJ218" s="22">
        <f t="shared" si="9"/>
        <v>8580.0031399828495</v>
      </c>
      <c r="AK218" s="23">
        <f t="shared" si="10"/>
        <v>144.75271016789443</v>
      </c>
      <c r="AL218" s="24">
        <f t="shared" si="11"/>
        <v>65.498103560266728</v>
      </c>
      <c r="AM218" s="11">
        <f t="shared" si="12"/>
        <v>0.3467331260339922</v>
      </c>
      <c r="AN218" s="25">
        <f t="shared" si="13"/>
        <v>0.56241730402875367</v>
      </c>
      <c r="AO218" s="26">
        <f t="shared" si="14"/>
        <v>4.2937169289994497</v>
      </c>
      <c r="AP218" s="27">
        <v>11.444720931720342</v>
      </c>
      <c r="AQ218" s="11">
        <f t="shared" si="15"/>
        <v>15.738437860719792</v>
      </c>
      <c r="AR218" s="21">
        <f t="shared" si="16"/>
        <v>355.05959928988079</v>
      </c>
      <c r="AS218" s="21"/>
      <c r="AT218" s="21"/>
    </row>
    <row r="219" spans="1:46" ht="16.8" x14ac:dyDescent="0.4">
      <c r="A219" s="98">
        <v>6402</v>
      </c>
      <c r="B219" s="98" t="s">
        <v>441</v>
      </c>
      <c r="C219" s="98" t="s">
        <v>448</v>
      </c>
      <c r="D219" s="99" t="s">
        <v>449</v>
      </c>
      <c r="E219" s="11">
        <f t="shared" si="0"/>
        <v>14.664395091037179</v>
      </c>
      <c r="F219" s="100"/>
      <c r="G219" s="101"/>
      <c r="H219" s="100"/>
      <c r="I219" s="101"/>
      <c r="J219" s="100"/>
      <c r="K219" s="101"/>
      <c r="L219" s="100">
        <v>16890</v>
      </c>
      <c r="M219" s="100">
        <v>16835</v>
      </c>
      <c r="N219" s="101"/>
      <c r="O219" s="101"/>
      <c r="P219" s="101"/>
      <c r="Q219" s="101"/>
      <c r="R219" s="101">
        <v>10342</v>
      </c>
      <c r="S219" s="100">
        <v>133</v>
      </c>
      <c r="T219" s="101">
        <v>9951</v>
      </c>
      <c r="U219" s="101">
        <v>258</v>
      </c>
      <c r="V219" s="100"/>
      <c r="W219" s="100" t="s">
        <v>39</v>
      </c>
      <c r="X219" s="102">
        <v>44457</v>
      </c>
      <c r="Y219" s="103">
        <v>17307</v>
      </c>
      <c r="Z219" s="104">
        <v>145728</v>
      </c>
      <c r="AA219" s="105">
        <v>8</v>
      </c>
      <c r="AB219" s="19">
        <f t="shared" si="1"/>
        <v>0.98713981821697927</v>
      </c>
      <c r="AC219" s="19">
        <f t="shared" si="2"/>
        <v>0.96219299941984138</v>
      </c>
      <c r="AD219" s="19">
        <f t="shared" si="3"/>
        <v>2.4946818797137886E-2</v>
      </c>
      <c r="AE219" s="20">
        <f t="shared" si="4"/>
        <v>177.04216073781291</v>
      </c>
      <c r="AF219" s="20">
        <f t="shared" si="5"/>
        <v>1.633146393347515</v>
      </c>
      <c r="AG219" s="21">
        <f t="shared" si="6"/>
        <v>7096.7830478700043</v>
      </c>
      <c r="AH219" s="21">
        <f t="shared" si="7"/>
        <v>7005.517127799736</v>
      </c>
      <c r="AI219" s="22">
        <f t="shared" si="8"/>
        <v>7096.7830478700043</v>
      </c>
      <c r="AJ219" s="22">
        <f t="shared" si="9"/>
        <v>7005.517127799736</v>
      </c>
      <c r="AK219" s="23">
        <f t="shared" si="10"/>
        <v>133.05719098861695</v>
      </c>
      <c r="AL219" s="24">
        <f t="shared" si="11"/>
        <v>59.184107359154012</v>
      </c>
      <c r="AM219" s="11">
        <f t="shared" si="12"/>
        <v>0.34135401399896859</v>
      </c>
      <c r="AN219" s="25">
        <f t="shared" si="13"/>
        <v>0.55110817427704395</v>
      </c>
      <c r="AO219" s="26">
        <f t="shared" si="14"/>
        <v>5.0517590872840969</v>
      </c>
      <c r="AP219" s="27">
        <v>9.6126360037530816</v>
      </c>
      <c r="AQ219" s="11">
        <f t="shared" si="15"/>
        <v>14.664395091037179</v>
      </c>
      <c r="AR219" s="21">
        <f t="shared" si="16"/>
        <v>91.265920070267896</v>
      </c>
      <c r="AS219" s="21"/>
      <c r="AT219" s="21"/>
    </row>
    <row r="220" spans="1:46" ht="16.8" x14ac:dyDescent="0.4">
      <c r="A220" s="98">
        <v>6403</v>
      </c>
      <c r="B220" s="98" t="s">
        <v>441</v>
      </c>
      <c r="C220" s="98" t="s">
        <v>450</v>
      </c>
      <c r="D220" s="99" t="s">
        <v>451</v>
      </c>
      <c r="E220" s="11">
        <f t="shared" si="0"/>
        <v>13.059336474141588</v>
      </c>
      <c r="F220" s="100"/>
      <c r="G220" s="101"/>
      <c r="H220" s="100"/>
      <c r="I220" s="101"/>
      <c r="J220" s="100"/>
      <c r="K220" s="101"/>
      <c r="L220" s="100">
        <v>42315</v>
      </c>
      <c r="M220" s="100">
        <v>42219</v>
      </c>
      <c r="N220" s="101"/>
      <c r="O220" s="101"/>
      <c r="P220" s="101"/>
      <c r="Q220" s="101"/>
      <c r="R220" s="101">
        <v>25842</v>
      </c>
      <c r="S220" s="100">
        <v>317</v>
      </c>
      <c r="T220" s="101">
        <v>24694</v>
      </c>
      <c r="U220" s="101">
        <v>831</v>
      </c>
      <c r="V220" s="100"/>
      <c r="W220" s="100" t="s">
        <v>39</v>
      </c>
      <c r="X220" s="102">
        <v>44457</v>
      </c>
      <c r="Y220" s="103">
        <v>25716.41</v>
      </c>
      <c r="Z220" s="104">
        <v>716319</v>
      </c>
      <c r="AA220" s="105">
        <v>28</v>
      </c>
      <c r="AB220" s="19">
        <f t="shared" si="1"/>
        <v>0.98773314758919584</v>
      </c>
      <c r="AC220" s="19">
        <f t="shared" si="2"/>
        <v>0.95557619379305003</v>
      </c>
      <c r="AD220" s="19">
        <f t="shared" si="3"/>
        <v>3.2156953796145811E-2</v>
      </c>
      <c r="AE220" s="20">
        <f t="shared" si="4"/>
        <v>116.00976659840099</v>
      </c>
      <c r="AF220" s="20">
        <f t="shared" si="5"/>
        <v>1.6374506617134896</v>
      </c>
      <c r="AG220" s="21">
        <f t="shared" si="6"/>
        <v>3607.6105757351124</v>
      </c>
      <c r="AH220" s="21">
        <f t="shared" si="7"/>
        <v>3563.3565492469133</v>
      </c>
      <c r="AI220" s="22">
        <f t="shared" si="8"/>
        <v>3607.6105757351124</v>
      </c>
      <c r="AJ220" s="22">
        <f t="shared" si="9"/>
        <v>3563.3565492469133</v>
      </c>
      <c r="AK220" s="23">
        <f t="shared" si="10"/>
        <v>107.70783007674093</v>
      </c>
      <c r="AL220" s="24">
        <f t="shared" si="11"/>
        <v>42.209930995246332</v>
      </c>
      <c r="AM220" s="11">
        <f t="shared" si="12"/>
        <v>0.12464215251663921</v>
      </c>
      <c r="AN220" s="25">
        <f t="shared" si="13"/>
        <v>0.2012167107866687</v>
      </c>
      <c r="AO220" s="26">
        <f t="shared" si="14"/>
        <v>4.2083186041741012</v>
      </c>
      <c r="AP220" s="27">
        <v>8.8510178699674871</v>
      </c>
      <c r="AQ220" s="11">
        <f t="shared" si="15"/>
        <v>13.059336474141588</v>
      </c>
      <c r="AR220" s="21">
        <f t="shared" si="16"/>
        <v>44.254026488198697</v>
      </c>
      <c r="AS220" s="21"/>
      <c r="AT220" s="21"/>
    </row>
    <row r="221" spans="1:46" ht="16.8" x14ac:dyDescent="0.4">
      <c r="A221" s="98">
        <v>6404</v>
      </c>
      <c r="B221" s="98" t="s">
        <v>441</v>
      </c>
      <c r="C221" s="98" t="s">
        <v>452</v>
      </c>
      <c r="D221" s="99" t="s">
        <v>453</v>
      </c>
      <c r="E221" s="11">
        <f t="shared" si="0"/>
        <v>12.486464777461435</v>
      </c>
      <c r="F221" s="100"/>
      <c r="G221" s="101"/>
      <c r="H221" s="100"/>
      <c r="I221" s="101"/>
      <c r="J221" s="100"/>
      <c r="K221" s="101"/>
      <c r="L221" s="100">
        <v>25158</v>
      </c>
      <c r="M221" s="100">
        <v>25142</v>
      </c>
      <c r="N221" s="101"/>
      <c r="O221" s="101"/>
      <c r="P221" s="101"/>
      <c r="Q221" s="101"/>
      <c r="R221" s="101">
        <v>17717</v>
      </c>
      <c r="S221" s="100">
        <v>197</v>
      </c>
      <c r="T221" s="101">
        <v>17097</v>
      </c>
      <c r="U221" s="101">
        <v>423</v>
      </c>
      <c r="V221" s="100"/>
      <c r="W221" s="100" t="s">
        <v>39</v>
      </c>
      <c r="X221" s="102">
        <v>44457</v>
      </c>
      <c r="Y221" s="103">
        <v>31735.19</v>
      </c>
      <c r="Z221" s="104">
        <v>318950</v>
      </c>
      <c r="AA221" s="105">
        <v>10</v>
      </c>
      <c r="AB221" s="19">
        <f t="shared" si="1"/>
        <v>0.98888073601625559</v>
      </c>
      <c r="AC221" s="19">
        <f t="shared" si="2"/>
        <v>0.96500536208161658</v>
      </c>
      <c r="AD221" s="19">
        <f t="shared" si="3"/>
        <v>2.3875373934639049E-2</v>
      </c>
      <c r="AE221" s="20">
        <f t="shared" si="4"/>
        <v>132.6226681298009</v>
      </c>
      <c r="AF221" s="20">
        <f t="shared" si="5"/>
        <v>1.4199920979849863</v>
      </c>
      <c r="AG221" s="21">
        <f t="shared" si="6"/>
        <v>5554.7891519046871</v>
      </c>
      <c r="AH221" s="21">
        <f t="shared" si="7"/>
        <v>5493.0239849506197</v>
      </c>
      <c r="AI221" s="22">
        <f t="shared" si="8"/>
        <v>5554.7891519046871</v>
      </c>
      <c r="AJ221" s="22">
        <f t="shared" si="9"/>
        <v>5493.0239849506197</v>
      </c>
      <c r="AK221" s="23">
        <f t="shared" si="10"/>
        <v>115.16191563611683</v>
      </c>
      <c r="AL221" s="24">
        <f t="shared" si="11"/>
        <v>52.407175009489968</v>
      </c>
      <c r="AM221" s="11">
        <f t="shared" si="12"/>
        <v>0.19894959682425661</v>
      </c>
      <c r="AN221" s="25">
        <f t="shared" si="13"/>
        <v>0.32241673931969173</v>
      </c>
      <c r="AO221" s="26">
        <f t="shared" si="14"/>
        <v>5.0970054758501924</v>
      </c>
      <c r="AP221" s="27">
        <v>7.3894593016112431</v>
      </c>
      <c r="AQ221" s="11">
        <f t="shared" si="15"/>
        <v>12.486464777461435</v>
      </c>
      <c r="AR221" s="21">
        <f t="shared" si="16"/>
        <v>61.765166954068036</v>
      </c>
      <c r="AS221" s="21"/>
      <c r="AT221" s="21"/>
    </row>
    <row r="222" spans="1:46" ht="16.8" x14ac:dyDescent="0.4">
      <c r="A222" s="98">
        <v>6411</v>
      </c>
      <c r="B222" s="98" t="s">
        <v>441</v>
      </c>
      <c r="C222" s="98" t="s">
        <v>454</v>
      </c>
      <c r="D222" s="99" t="s">
        <v>455</v>
      </c>
      <c r="E222" s="11">
        <f t="shared" si="0"/>
        <v>9.1904756520235757</v>
      </c>
      <c r="F222" s="100"/>
      <c r="G222" s="101"/>
      <c r="H222" s="100"/>
      <c r="I222" s="101"/>
      <c r="J222" s="100"/>
      <c r="K222" s="101"/>
      <c r="L222" s="100">
        <v>666</v>
      </c>
      <c r="M222" s="100">
        <v>666</v>
      </c>
      <c r="N222" s="101"/>
      <c r="O222" s="101"/>
      <c r="P222" s="101"/>
      <c r="Q222" s="101"/>
      <c r="R222" s="101">
        <v>1584</v>
      </c>
      <c r="S222" s="100">
        <v>11</v>
      </c>
      <c r="T222" s="101">
        <v>1546</v>
      </c>
      <c r="U222" s="101">
        <v>27</v>
      </c>
      <c r="V222" s="100"/>
      <c r="W222" s="100" t="s">
        <v>39</v>
      </c>
      <c r="X222" s="102">
        <v>44457</v>
      </c>
      <c r="Y222" s="103">
        <v>18389.599999999999</v>
      </c>
      <c r="Z222" s="104">
        <v>25946</v>
      </c>
      <c r="AA222" s="105">
        <v>1</v>
      </c>
      <c r="AB222" s="19">
        <f t="shared" si="1"/>
        <v>0.99305555555555558</v>
      </c>
      <c r="AC222" s="19">
        <f t="shared" si="2"/>
        <v>0.97601010101010099</v>
      </c>
      <c r="AD222" s="19">
        <f t="shared" si="3"/>
        <v>1.7045454545454544E-2</v>
      </c>
      <c r="AE222" s="20">
        <f t="shared" si="4"/>
        <v>104.06228320357665</v>
      </c>
      <c r="AF222" s="20">
        <f t="shared" si="5"/>
        <v>0.42045454545454547</v>
      </c>
      <c r="AG222" s="21">
        <f t="shared" si="6"/>
        <v>6104.987281276497</v>
      </c>
      <c r="AH222" s="21">
        <f t="shared" si="7"/>
        <v>6062.5915362676333</v>
      </c>
      <c r="AI222" s="22">
        <f t="shared" si="8"/>
        <v>6104.987281276497</v>
      </c>
      <c r="AJ222" s="22">
        <f t="shared" si="9"/>
        <v>6062.5915362676333</v>
      </c>
      <c r="AK222" s="23">
        <f t="shared" si="10"/>
        <v>102.0109225541935</v>
      </c>
      <c r="AL222" s="24">
        <f t="shared" si="11"/>
        <v>55.057204507074424</v>
      </c>
      <c r="AM222" s="11">
        <f t="shared" si="12"/>
        <v>0.60615324595926845</v>
      </c>
      <c r="AN222" s="25">
        <f t="shared" si="13"/>
        <v>1.0013397870012011</v>
      </c>
      <c r="AO222" s="26">
        <f t="shared" si="14"/>
        <v>1.9278325534365779</v>
      </c>
      <c r="AP222" s="27">
        <v>7.2626430985869979</v>
      </c>
      <c r="AQ222" s="11">
        <f t="shared" si="15"/>
        <v>9.1904756520235757</v>
      </c>
      <c r="AR222" s="21">
        <f t="shared" si="16"/>
        <v>42.395745008864566</v>
      </c>
      <c r="AS222" s="21"/>
      <c r="AT222" s="21"/>
    </row>
    <row r="223" spans="1:46" ht="16.8" x14ac:dyDescent="0.4">
      <c r="A223" s="98">
        <v>6401</v>
      </c>
      <c r="B223" s="98" t="s">
        <v>441</v>
      </c>
      <c r="C223" s="98" t="s">
        <v>456</v>
      </c>
      <c r="D223" s="99" t="s">
        <v>457</v>
      </c>
      <c r="E223" s="11">
        <f t="shared" si="0"/>
        <v>12.115574438567904</v>
      </c>
      <c r="F223" s="100"/>
      <c r="G223" s="101"/>
      <c r="H223" s="100"/>
      <c r="I223" s="101"/>
      <c r="J223" s="100"/>
      <c r="K223" s="101"/>
      <c r="L223" s="100">
        <v>11283</v>
      </c>
      <c r="M223" s="100">
        <v>11266</v>
      </c>
      <c r="N223" s="101"/>
      <c r="O223" s="101"/>
      <c r="P223" s="101"/>
      <c r="Q223" s="101"/>
      <c r="R223" s="101">
        <v>8196</v>
      </c>
      <c r="S223" s="100">
        <v>89</v>
      </c>
      <c r="T223" s="101">
        <v>7844</v>
      </c>
      <c r="U223" s="101">
        <v>263</v>
      </c>
      <c r="V223" s="100"/>
      <c r="W223" s="100" t="s">
        <v>39</v>
      </c>
      <c r="X223" s="102">
        <v>44457</v>
      </c>
      <c r="Y223" s="103">
        <v>10745.26</v>
      </c>
      <c r="Z223" s="104">
        <v>261736</v>
      </c>
      <c r="AA223" s="105">
        <v>24</v>
      </c>
      <c r="AB223" s="19">
        <f t="shared" si="1"/>
        <v>0.9891410444119082</v>
      </c>
      <c r="AC223" s="19">
        <f t="shared" si="2"/>
        <v>0.9570522205954124</v>
      </c>
      <c r="AD223" s="19">
        <f t="shared" si="3"/>
        <v>3.2088823816495853E-2</v>
      </c>
      <c r="AE223" s="20">
        <f t="shared" si="4"/>
        <v>100.48292936393923</v>
      </c>
      <c r="AF223" s="20">
        <f t="shared" si="5"/>
        <v>1.3766471449487554</v>
      </c>
      <c r="AG223" s="21">
        <f t="shared" si="6"/>
        <v>3131.3995782009351</v>
      </c>
      <c r="AH223" s="21">
        <f t="shared" si="7"/>
        <v>3097.3958492526822</v>
      </c>
      <c r="AI223" s="22">
        <f t="shared" si="8"/>
        <v>3131.3995782009351</v>
      </c>
      <c r="AJ223" s="22">
        <f t="shared" si="9"/>
        <v>3097.3958492526822</v>
      </c>
      <c r="AK223" s="23">
        <f t="shared" si="10"/>
        <v>100.24117385782114</v>
      </c>
      <c r="AL223" s="24">
        <f t="shared" si="11"/>
        <v>39.353499521978236</v>
      </c>
      <c r="AM223" s="11">
        <f t="shared" si="12"/>
        <v>0.19101636012354234</v>
      </c>
      <c r="AN223" s="25">
        <f t="shared" si="13"/>
        <v>0.30980214300338615</v>
      </c>
      <c r="AO223" s="26">
        <f t="shared" si="14"/>
        <v>3.3289845792638832</v>
      </c>
      <c r="AP223" s="27">
        <v>8.786589859304021</v>
      </c>
      <c r="AQ223" s="11">
        <f t="shared" si="15"/>
        <v>12.115574438567904</v>
      </c>
      <c r="AR223" s="21">
        <f t="shared" si="16"/>
        <v>34.003728948253205</v>
      </c>
      <c r="AS223" s="21"/>
      <c r="AT223" s="21"/>
    </row>
    <row r="224" spans="1:46" ht="16.8" x14ac:dyDescent="0.4">
      <c r="A224" s="98">
        <v>6409</v>
      </c>
      <c r="B224" s="98" t="s">
        <v>441</v>
      </c>
      <c r="C224" s="98" t="s">
        <v>458</v>
      </c>
      <c r="D224" s="99" t="s">
        <v>459</v>
      </c>
      <c r="E224" s="11">
        <f t="shared" si="0"/>
        <v>16.628560090022411</v>
      </c>
      <c r="F224" s="100"/>
      <c r="G224" s="101"/>
      <c r="H224" s="100"/>
      <c r="I224" s="101"/>
      <c r="J224" s="100"/>
      <c r="K224" s="101"/>
      <c r="L224" s="100">
        <v>2843</v>
      </c>
      <c r="M224" s="100">
        <v>2842</v>
      </c>
      <c r="N224" s="101"/>
      <c r="O224" s="101"/>
      <c r="P224" s="101"/>
      <c r="Q224" s="101"/>
      <c r="R224" s="101">
        <v>4363</v>
      </c>
      <c r="S224" s="100">
        <v>92</v>
      </c>
      <c r="T224" s="101">
        <v>4046</v>
      </c>
      <c r="U224" s="101">
        <v>225</v>
      </c>
      <c r="V224" s="100"/>
      <c r="W224" s="100" t="s">
        <v>39</v>
      </c>
      <c r="X224" s="102">
        <v>44457</v>
      </c>
      <c r="Y224" s="103">
        <v>3131.95</v>
      </c>
      <c r="Z224" s="104">
        <v>154020</v>
      </c>
      <c r="AA224" s="105">
        <v>49</v>
      </c>
      <c r="AB224" s="19">
        <f t="shared" si="1"/>
        <v>0.97891359156543656</v>
      </c>
      <c r="AC224" s="19">
        <f t="shared" si="2"/>
        <v>0.92734357093742836</v>
      </c>
      <c r="AD224" s="19">
        <f t="shared" si="3"/>
        <v>5.1570020628008251E-2</v>
      </c>
      <c r="AE224" s="20">
        <f t="shared" si="4"/>
        <v>146.08492403583949</v>
      </c>
      <c r="AF224" s="20">
        <f t="shared" si="5"/>
        <v>0.65161586064634425</v>
      </c>
      <c r="AG224" s="21">
        <f t="shared" si="6"/>
        <v>2832.7489936371903</v>
      </c>
      <c r="AH224" s="21">
        <f t="shared" si="7"/>
        <v>2773.0164913647577</v>
      </c>
      <c r="AI224" s="22">
        <f t="shared" si="8"/>
        <v>2832.7489936371903</v>
      </c>
      <c r="AJ224" s="22">
        <f t="shared" si="9"/>
        <v>2773.0164913647577</v>
      </c>
      <c r="AK224" s="23">
        <f t="shared" si="10"/>
        <v>120.86559644325573</v>
      </c>
      <c r="AL224" s="24">
        <f t="shared" si="11"/>
        <v>37.235846246357539</v>
      </c>
      <c r="AM224" s="11">
        <f t="shared" si="12"/>
        <v>0.29614775892151896</v>
      </c>
      <c r="AN224" s="25">
        <f t="shared" si="13"/>
        <v>0.48694974678613168</v>
      </c>
      <c r="AO224" s="26">
        <f t="shared" si="14"/>
        <v>5.6737624850871349</v>
      </c>
      <c r="AP224" s="27">
        <v>10.954797604935276</v>
      </c>
      <c r="AQ224" s="11">
        <f t="shared" si="15"/>
        <v>16.628560090022411</v>
      </c>
      <c r="AR224" s="21">
        <f t="shared" si="16"/>
        <v>59.732502272432157</v>
      </c>
      <c r="AS224" s="21"/>
      <c r="AT224" s="21"/>
    </row>
    <row r="225" spans="1:46" ht="16.8" x14ac:dyDescent="0.4">
      <c r="A225" s="98">
        <v>6472</v>
      </c>
      <c r="B225" s="98" t="s">
        <v>441</v>
      </c>
      <c r="C225" s="98" t="s">
        <v>460</v>
      </c>
      <c r="D225" s="99" t="s">
        <v>461</v>
      </c>
      <c r="E225" s="11">
        <f t="shared" si="0"/>
        <v>11.35449507080309</v>
      </c>
      <c r="F225" s="100"/>
      <c r="G225" s="101"/>
      <c r="H225" s="100"/>
      <c r="I225" s="101"/>
      <c r="J225" s="100"/>
      <c r="K225" s="101"/>
      <c r="L225" s="100">
        <v>110890</v>
      </c>
      <c r="M225" s="100">
        <v>109852</v>
      </c>
      <c r="N225" s="101"/>
      <c r="O225" s="101"/>
      <c r="P225" s="101"/>
      <c r="Q225" s="101"/>
      <c r="R225" s="101">
        <v>22066</v>
      </c>
      <c r="S225" s="100">
        <v>160</v>
      </c>
      <c r="T225" s="101">
        <v>21194</v>
      </c>
      <c r="U225" s="101">
        <v>712</v>
      </c>
      <c r="V225" s="100"/>
      <c r="W225" s="100" t="s">
        <v>39</v>
      </c>
      <c r="X225" s="102">
        <v>44457</v>
      </c>
      <c r="Y225" s="103">
        <v>694.96</v>
      </c>
      <c r="Z225" s="104">
        <v>811314</v>
      </c>
      <c r="AA225" s="105">
        <v>1167</v>
      </c>
      <c r="AB225" s="19">
        <f t="shared" si="1"/>
        <v>0.99274902565032175</v>
      </c>
      <c r="AC225" s="19">
        <f t="shared" si="2"/>
        <v>0.96048218979425359</v>
      </c>
      <c r="AD225" s="19">
        <f t="shared" si="3"/>
        <v>3.2266835856068161E-2</v>
      </c>
      <c r="AE225" s="20">
        <f t="shared" si="4"/>
        <v>87.758870178500558</v>
      </c>
      <c r="AF225" s="20">
        <f t="shared" si="5"/>
        <v>5.0253784102238734</v>
      </c>
      <c r="AG225" s="21">
        <f t="shared" si="6"/>
        <v>2719.7854344926873</v>
      </c>
      <c r="AH225" s="21">
        <f t="shared" si="7"/>
        <v>2700.0643400705521</v>
      </c>
      <c r="AI225" s="22">
        <f t="shared" si="8"/>
        <v>2719.7854344926873</v>
      </c>
      <c r="AJ225" s="22">
        <f t="shared" si="9"/>
        <v>2700.0643400705521</v>
      </c>
      <c r="AK225" s="23">
        <f t="shared" si="10"/>
        <v>93.679704407358457</v>
      </c>
      <c r="AL225" s="24">
        <f t="shared" si="11"/>
        <v>36.742783917869858</v>
      </c>
      <c r="AM225" s="11">
        <f t="shared" si="12"/>
        <v>0.10703561319497347</v>
      </c>
      <c r="AN225" s="25">
        <f t="shared" si="13"/>
        <v>0.16444513547315018</v>
      </c>
      <c r="AO225" s="26">
        <f t="shared" si="14"/>
        <v>1.7513520927934962</v>
      </c>
      <c r="AP225" s="27">
        <v>9.6031429780095934</v>
      </c>
      <c r="AQ225" s="11">
        <f t="shared" si="15"/>
        <v>11.35449507080309</v>
      </c>
      <c r="AR225" s="21">
        <f t="shared" si="16"/>
        <v>19.721094422134957</v>
      </c>
      <c r="AS225" s="21"/>
      <c r="AT225" s="21"/>
    </row>
    <row r="226" spans="1:46" ht="16.8" x14ac:dyDescent="0.4">
      <c r="A226" s="70">
        <v>6502</v>
      </c>
      <c r="B226" s="70" t="s">
        <v>462</v>
      </c>
      <c r="C226" s="70" t="s">
        <v>463</v>
      </c>
      <c r="D226" s="70" t="s">
        <v>464</v>
      </c>
      <c r="E226" s="11">
        <f t="shared" si="0"/>
        <v>10.498234337714354</v>
      </c>
      <c r="F226" s="73">
        <v>1757</v>
      </c>
      <c r="G226" s="74"/>
      <c r="H226" s="73"/>
      <c r="I226" s="74"/>
      <c r="J226" s="73"/>
      <c r="K226" s="74"/>
      <c r="L226" s="73">
        <v>1574</v>
      </c>
      <c r="M226" s="73">
        <v>1250</v>
      </c>
      <c r="N226" s="73">
        <v>0</v>
      </c>
      <c r="O226" s="73">
        <v>12</v>
      </c>
      <c r="P226" s="73">
        <v>0</v>
      </c>
      <c r="Q226" s="73">
        <v>0</v>
      </c>
      <c r="R226" s="74">
        <v>5919</v>
      </c>
      <c r="S226" s="73">
        <v>207</v>
      </c>
      <c r="T226" s="73">
        <v>5583</v>
      </c>
      <c r="U226" s="73">
        <v>129</v>
      </c>
      <c r="V226" s="73"/>
      <c r="W226" s="73" t="s">
        <v>39</v>
      </c>
      <c r="X226" s="75">
        <v>44457</v>
      </c>
      <c r="Y226" s="76">
        <v>13181.92</v>
      </c>
      <c r="Z226" s="77">
        <v>129079</v>
      </c>
      <c r="AA226" s="78">
        <v>10</v>
      </c>
      <c r="AB226" s="19">
        <f t="shared" si="1"/>
        <v>0.96498378078772584</v>
      </c>
      <c r="AC226" s="19">
        <f t="shared" si="2"/>
        <v>0.94323365433350226</v>
      </c>
      <c r="AD226" s="19">
        <f t="shared" si="3"/>
        <v>2.175012645422357E-2</v>
      </c>
      <c r="AE226" s="20">
        <f t="shared" si="4"/>
        <v>99.938797170724897</v>
      </c>
      <c r="AF226" s="20">
        <f t="shared" si="5"/>
        <v>0.26795066734245648</v>
      </c>
      <c r="AG226" s="21">
        <f t="shared" si="6"/>
        <v>4585.5638794846564</v>
      </c>
      <c r="AH226" s="21">
        <f t="shared" si="7"/>
        <v>4425.1969723967495</v>
      </c>
      <c r="AI226" s="22">
        <f t="shared" si="8"/>
        <v>4594.8605117796078</v>
      </c>
      <c r="AJ226" s="22">
        <f t="shared" si="9"/>
        <v>4425.1969723967495</v>
      </c>
      <c r="AK226" s="23">
        <f t="shared" si="10"/>
        <v>99.969393901696179</v>
      </c>
      <c r="AL226" s="24">
        <f t="shared" si="11"/>
        <v>47.038266190394125</v>
      </c>
      <c r="AM226" s="11">
        <f t="shared" si="12"/>
        <v>0.26548499352290211</v>
      </c>
      <c r="AN226" s="25">
        <f t="shared" si="13"/>
        <v>0.43995602273028722</v>
      </c>
      <c r="AO226" s="26">
        <f t="shared" si="14"/>
        <v>4.0621739352172668</v>
      </c>
      <c r="AP226" s="27">
        <v>6.4360604024970876</v>
      </c>
      <c r="AQ226" s="11">
        <f t="shared" si="15"/>
        <v>10.498234337714354</v>
      </c>
      <c r="AR226" s="21">
        <f t="shared" si="16"/>
        <v>160.36690708790741</v>
      </c>
      <c r="AS226" s="21"/>
      <c r="AT226" s="21"/>
    </row>
    <row r="227" spans="1:46" ht="16.8" x14ac:dyDescent="0.4">
      <c r="A227" s="70">
        <v>6501</v>
      </c>
      <c r="B227" s="70" t="s">
        <v>462</v>
      </c>
      <c r="C227" s="70" t="s">
        <v>465</v>
      </c>
      <c r="D227" s="71" t="s">
        <v>466</v>
      </c>
      <c r="E227" s="11">
        <f t="shared" si="0"/>
        <v>12.979129228961192</v>
      </c>
      <c r="F227" s="73">
        <v>1770</v>
      </c>
      <c r="G227" s="74"/>
      <c r="H227" s="73"/>
      <c r="I227" s="74"/>
      <c r="J227" s="73"/>
      <c r="K227" s="74"/>
      <c r="L227" s="73">
        <v>6836</v>
      </c>
      <c r="M227" s="73">
        <v>6776</v>
      </c>
      <c r="N227" s="73">
        <v>0</v>
      </c>
      <c r="O227" s="73">
        <v>54</v>
      </c>
      <c r="P227" s="73">
        <v>0</v>
      </c>
      <c r="Q227" s="73">
        <v>0</v>
      </c>
      <c r="R227" s="74">
        <v>2668</v>
      </c>
      <c r="S227" s="73">
        <v>38</v>
      </c>
      <c r="T227" s="73">
        <v>2542</v>
      </c>
      <c r="U227" s="73">
        <v>88</v>
      </c>
      <c r="V227" s="73"/>
      <c r="W227" s="73" t="s">
        <v>39</v>
      </c>
      <c r="X227" s="75">
        <v>44457</v>
      </c>
      <c r="Y227" s="76">
        <v>39766.32</v>
      </c>
      <c r="Z227" s="77">
        <v>77178</v>
      </c>
      <c r="AA227" s="78">
        <v>2</v>
      </c>
      <c r="AB227" s="19">
        <f t="shared" si="1"/>
        <v>0.9851027829215443</v>
      </c>
      <c r="AC227" s="19">
        <f t="shared" si="2"/>
        <v>0.95277361319340326</v>
      </c>
      <c r="AD227" s="19">
        <f t="shared" si="3"/>
        <v>3.2329169728141073E-2</v>
      </c>
      <c r="AE227" s="20">
        <f t="shared" si="4"/>
        <v>114.02213065899609</v>
      </c>
      <c r="AF227" s="20">
        <f t="shared" si="5"/>
        <v>2.5824587706146929</v>
      </c>
      <c r="AG227" s="21">
        <f t="shared" si="6"/>
        <v>3456.9436886159265</v>
      </c>
      <c r="AH227" s="21">
        <f t="shared" si="7"/>
        <v>3407.7068594677239</v>
      </c>
      <c r="AI227" s="22">
        <f t="shared" si="8"/>
        <v>3526.9118142475832</v>
      </c>
      <c r="AJ227" s="22">
        <f t="shared" si="9"/>
        <v>3407.7068594677239</v>
      </c>
      <c r="AK227" s="23">
        <f t="shared" si="10"/>
        <v>106.78114564800103</v>
      </c>
      <c r="AL227" s="24">
        <f t="shared" si="11"/>
        <v>41.27775950477281</v>
      </c>
      <c r="AM227" s="11">
        <f t="shared" si="12"/>
        <v>0.38240108842405895</v>
      </c>
      <c r="AN227" s="25">
        <f t="shared" si="13"/>
        <v>0.60773999842227444</v>
      </c>
      <c r="AO227" s="26">
        <f t="shared" si="14"/>
        <v>7.6015853537540989</v>
      </c>
      <c r="AP227" s="27">
        <v>5.3775438752070928</v>
      </c>
      <c r="AQ227" s="11">
        <f t="shared" si="15"/>
        <v>12.979129228961192</v>
      </c>
      <c r="AR227" s="21">
        <f t="shared" si="16"/>
        <v>49.236829148202858</v>
      </c>
      <c r="AS227" s="21"/>
      <c r="AT227" s="21"/>
    </row>
    <row r="228" spans="1:46" ht="16.8" x14ac:dyDescent="0.4">
      <c r="A228" s="70">
        <v>6504</v>
      </c>
      <c r="B228" s="70" t="s">
        <v>462</v>
      </c>
      <c r="C228" s="70" t="s">
        <v>467</v>
      </c>
      <c r="D228" s="71" t="s">
        <v>468</v>
      </c>
      <c r="E228" s="11">
        <f t="shared" si="0"/>
        <v>15.794791543154936</v>
      </c>
      <c r="F228" s="73">
        <v>18181</v>
      </c>
      <c r="G228" s="74"/>
      <c r="H228" s="73"/>
      <c r="I228" s="74"/>
      <c r="J228" s="73"/>
      <c r="K228" s="74"/>
      <c r="L228" s="73">
        <v>5230</v>
      </c>
      <c r="M228" s="73">
        <v>3655</v>
      </c>
      <c r="N228" s="73">
        <v>0</v>
      </c>
      <c r="O228" s="73">
        <v>15</v>
      </c>
      <c r="P228" s="73">
        <v>0</v>
      </c>
      <c r="Q228" s="73">
        <v>0</v>
      </c>
      <c r="R228" s="74">
        <v>12794</v>
      </c>
      <c r="S228" s="73">
        <v>336</v>
      </c>
      <c r="T228" s="73">
        <v>12117</v>
      </c>
      <c r="U228" s="73">
        <v>341</v>
      </c>
      <c r="V228" s="73"/>
      <c r="W228" s="73" t="s">
        <v>39</v>
      </c>
      <c r="X228" s="75">
        <v>44457</v>
      </c>
      <c r="Y228" s="76">
        <v>14247.5</v>
      </c>
      <c r="Z228" s="77">
        <v>176918</v>
      </c>
      <c r="AA228" s="78">
        <v>12</v>
      </c>
      <c r="AB228" s="19">
        <f t="shared" si="1"/>
        <v>0.9737064773646178</v>
      </c>
      <c r="AC228" s="19">
        <f t="shared" si="2"/>
        <v>0.94708457089260589</v>
      </c>
      <c r="AD228" s="19">
        <f t="shared" si="3"/>
        <v>2.6621906472011868E-2</v>
      </c>
      <c r="AE228" s="20">
        <f t="shared" si="4"/>
        <v>192.74466136854363</v>
      </c>
      <c r="AF228" s="20">
        <f t="shared" si="5"/>
        <v>0.40995779271533533</v>
      </c>
      <c r="AG228" s="21">
        <f t="shared" si="6"/>
        <v>7231.5988197922206</v>
      </c>
      <c r="AH228" s="21">
        <f t="shared" si="7"/>
        <v>7041.6803264789341</v>
      </c>
      <c r="AI228" s="22">
        <f t="shared" si="8"/>
        <v>7240.0773239579912</v>
      </c>
      <c r="AJ228" s="22">
        <f t="shared" si="9"/>
        <v>7041.6803264789341</v>
      </c>
      <c r="AK228" s="23">
        <f t="shared" si="10"/>
        <v>138.83251109467969</v>
      </c>
      <c r="AL228" s="24">
        <f t="shared" si="11"/>
        <v>59.336667948575162</v>
      </c>
      <c r="AM228" s="11">
        <f t="shared" si="12"/>
        <v>0.3158513525577526</v>
      </c>
      <c r="AN228" s="25">
        <f t="shared" si="13"/>
        <v>0.52188543032985313</v>
      </c>
      <c r="AO228" s="26">
        <f t="shared" si="14"/>
        <v>5.7246460196591169</v>
      </c>
      <c r="AP228" s="27">
        <v>10.070145523495819</v>
      </c>
      <c r="AQ228" s="11">
        <f t="shared" si="15"/>
        <v>15.794791543154936</v>
      </c>
      <c r="AR228" s="21">
        <f t="shared" si="16"/>
        <v>189.91849331328638</v>
      </c>
      <c r="AS228" s="21"/>
      <c r="AT228" s="21"/>
    </row>
    <row r="229" spans="1:46" ht="16.8" x14ac:dyDescent="0.4">
      <c r="A229" s="70">
        <v>6503</v>
      </c>
      <c r="B229" s="70" t="s">
        <v>462</v>
      </c>
      <c r="C229" s="70" t="s">
        <v>469</v>
      </c>
      <c r="D229" s="71" t="s">
        <v>470</v>
      </c>
      <c r="E229" s="11">
        <f t="shared" si="0"/>
        <v>26.592648421651432</v>
      </c>
      <c r="F229" s="73">
        <v>6821</v>
      </c>
      <c r="G229" s="74"/>
      <c r="H229" s="73"/>
      <c r="I229" s="74"/>
      <c r="J229" s="73"/>
      <c r="K229" s="74"/>
      <c r="L229" s="73">
        <v>8456</v>
      </c>
      <c r="M229" s="73">
        <v>4167</v>
      </c>
      <c r="N229" s="73">
        <v>0</v>
      </c>
      <c r="O229" s="73">
        <v>4</v>
      </c>
      <c r="P229" s="73">
        <v>0</v>
      </c>
      <c r="Q229" s="73">
        <v>0</v>
      </c>
      <c r="R229" s="74">
        <v>11340</v>
      </c>
      <c r="S229" s="73">
        <v>752</v>
      </c>
      <c r="T229" s="73">
        <v>10403</v>
      </c>
      <c r="U229" s="73">
        <v>185</v>
      </c>
      <c r="V229" s="73"/>
      <c r="W229" s="73" t="s">
        <v>39</v>
      </c>
      <c r="X229" s="75">
        <v>44457</v>
      </c>
      <c r="Y229" s="76">
        <v>4828.58</v>
      </c>
      <c r="Z229" s="77">
        <v>21597</v>
      </c>
      <c r="AA229" s="78">
        <v>4</v>
      </c>
      <c r="AB229" s="19">
        <f t="shared" si="1"/>
        <v>0.93368031457476686</v>
      </c>
      <c r="AC229" s="19">
        <f t="shared" si="2"/>
        <v>0.91737213403880069</v>
      </c>
      <c r="AD229" s="19">
        <f t="shared" si="3"/>
        <v>1.6308180535966148E-2</v>
      </c>
      <c r="AE229" s="20">
        <f t="shared" si="4"/>
        <v>856.6004537667269</v>
      </c>
      <c r="AF229" s="20">
        <f t="shared" si="5"/>
        <v>0.74603174603174605</v>
      </c>
      <c r="AG229" s="21">
        <f t="shared" si="6"/>
        <v>52507.292679538819</v>
      </c>
      <c r="AH229" s="21">
        <f t="shared" si="7"/>
        <v>49025.327591795161</v>
      </c>
      <c r="AI229" s="22">
        <f t="shared" si="8"/>
        <v>52525.813770431072</v>
      </c>
      <c r="AJ229" s="22">
        <f t="shared" si="9"/>
        <v>49025.327591795161</v>
      </c>
      <c r="AK229" s="23">
        <f t="shared" si="10"/>
        <v>292.67737421377939</v>
      </c>
      <c r="AL229" s="24">
        <f t="shared" si="11"/>
        <v>156.56520621101478</v>
      </c>
      <c r="AM229" s="11">
        <f t="shared" si="12"/>
        <v>1.9186478679309957</v>
      </c>
      <c r="AN229" s="25">
        <f t="shared" si="13"/>
        <v>3.1489258945074416</v>
      </c>
      <c r="AO229" s="26">
        <f t="shared" si="14"/>
        <v>10.995642267856342</v>
      </c>
      <c r="AP229" s="27">
        <v>15.597006153795091</v>
      </c>
      <c r="AQ229" s="11">
        <f t="shared" si="15"/>
        <v>26.592648421651432</v>
      </c>
      <c r="AR229" s="21">
        <f t="shared" si="16"/>
        <v>3481.9650877436679</v>
      </c>
      <c r="AS229" s="21"/>
      <c r="AT229" s="21"/>
    </row>
    <row r="230" spans="1:46" ht="16.8" x14ac:dyDescent="0.4">
      <c r="A230" s="70">
        <v>6571</v>
      </c>
      <c r="B230" s="70" t="s">
        <v>462</v>
      </c>
      <c r="C230" s="70" t="s">
        <v>471</v>
      </c>
      <c r="D230" s="71" t="s">
        <v>472</v>
      </c>
      <c r="E230" s="11">
        <f t="shared" si="0"/>
        <v>2.6714586255671597</v>
      </c>
      <c r="F230" s="73">
        <v>1715</v>
      </c>
      <c r="G230" s="74"/>
      <c r="H230" s="73"/>
      <c r="I230" s="74"/>
      <c r="J230" s="73"/>
      <c r="K230" s="74"/>
      <c r="L230" s="73">
        <v>786</v>
      </c>
      <c r="M230" s="73">
        <v>482</v>
      </c>
      <c r="N230" s="73">
        <v>0</v>
      </c>
      <c r="O230" s="73">
        <v>7</v>
      </c>
      <c r="P230" s="73">
        <v>0</v>
      </c>
      <c r="Q230" s="73">
        <v>0</v>
      </c>
      <c r="R230" s="74">
        <v>1578</v>
      </c>
      <c r="S230" s="73">
        <v>84</v>
      </c>
      <c r="T230" s="73">
        <v>1471</v>
      </c>
      <c r="U230" s="73">
        <v>23</v>
      </c>
      <c r="V230" s="73"/>
      <c r="W230" s="73" t="s">
        <v>39</v>
      </c>
      <c r="X230" s="75">
        <v>44457</v>
      </c>
      <c r="Y230" s="76">
        <v>250.8</v>
      </c>
      <c r="Z230" s="77">
        <v>234867</v>
      </c>
      <c r="AA230" s="78">
        <v>936</v>
      </c>
      <c r="AB230" s="19">
        <f t="shared" si="1"/>
        <v>0.9467036899321507</v>
      </c>
      <c r="AC230" s="19">
        <f t="shared" si="2"/>
        <v>0.93219264892268694</v>
      </c>
      <c r="AD230" s="19">
        <f t="shared" si="3"/>
        <v>1.4511041009463722E-2</v>
      </c>
      <c r="AE230" s="20">
        <f t="shared" si="4"/>
        <v>9.7927763372461865</v>
      </c>
      <c r="AF230" s="20">
        <f t="shared" si="5"/>
        <v>0.50253485424588085</v>
      </c>
      <c r="AG230" s="21">
        <f t="shared" si="6"/>
        <v>671.86961131193402</v>
      </c>
      <c r="AH230" s="21">
        <f t="shared" si="7"/>
        <v>636.10468903677395</v>
      </c>
      <c r="AI230" s="22">
        <f t="shared" si="8"/>
        <v>674.8500215015307</v>
      </c>
      <c r="AJ230" s="22">
        <f t="shared" si="9"/>
        <v>636.10468903677395</v>
      </c>
      <c r="AK230" s="23">
        <f t="shared" si="10"/>
        <v>31.293411985985461</v>
      </c>
      <c r="AL230" s="24">
        <f t="shared" si="11"/>
        <v>17.83402210715202</v>
      </c>
      <c r="AM230" s="11">
        <f t="shared" si="12"/>
        <v>6.1906833466927956E-2</v>
      </c>
      <c r="AN230" s="25">
        <f t="shared" si="13"/>
        <v>0.10209675099764377</v>
      </c>
      <c r="AO230" s="26">
        <f t="shared" si="14"/>
        <v>1.8142639887289693</v>
      </c>
      <c r="AP230" s="27">
        <v>0.85719463683819053</v>
      </c>
      <c r="AQ230" s="11">
        <f t="shared" si="15"/>
        <v>2.6714586255671597</v>
      </c>
      <c r="AR230" s="21">
        <f t="shared" si="16"/>
        <v>35.764922275159982</v>
      </c>
      <c r="AS230" s="21"/>
      <c r="AT230" s="21"/>
    </row>
    <row r="231" spans="1:46" ht="16.8" x14ac:dyDescent="0.4">
      <c r="A231" s="118">
        <v>1901</v>
      </c>
      <c r="B231" s="118" t="s">
        <v>473</v>
      </c>
      <c r="C231" s="118" t="s">
        <v>474</v>
      </c>
      <c r="D231" s="119" t="s">
        <v>475</v>
      </c>
      <c r="E231" s="11">
        <f t="shared" si="0"/>
        <v>13.176812806593956</v>
      </c>
      <c r="F231" s="120">
        <v>4447</v>
      </c>
      <c r="G231" s="121"/>
      <c r="H231" s="121"/>
      <c r="I231" s="120"/>
      <c r="J231" s="122"/>
      <c r="K231" s="120"/>
      <c r="L231" s="120">
        <v>1390</v>
      </c>
      <c r="M231" s="120"/>
      <c r="N231" s="120"/>
      <c r="O231" s="120"/>
      <c r="P231" s="120"/>
      <c r="Q231" s="120"/>
      <c r="R231" s="120">
        <v>9637</v>
      </c>
      <c r="S231" s="122">
        <v>521</v>
      </c>
      <c r="T231" s="122">
        <v>8772</v>
      </c>
      <c r="U231" s="122">
        <v>344</v>
      </c>
      <c r="V231" s="122"/>
      <c r="W231" s="122" t="s">
        <v>39</v>
      </c>
      <c r="X231" s="123">
        <v>44457</v>
      </c>
      <c r="Y231" s="124">
        <v>2950.69</v>
      </c>
      <c r="Z231" s="125">
        <v>317735</v>
      </c>
      <c r="AA231" s="126">
        <v>108</v>
      </c>
      <c r="AB231" s="19">
        <f t="shared" si="1"/>
        <v>0.94593753242710388</v>
      </c>
      <c r="AC231" s="19">
        <f t="shared" si="2"/>
        <v>0.91024177648645843</v>
      </c>
      <c r="AD231" s="19">
        <f t="shared" si="3"/>
        <v>3.5695755940645432E-2</v>
      </c>
      <c r="AE231" s="20">
        <f t="shared" si="4"/>
        <v>108.26632256440115</v>
      </c>
      <c r="AF231" s="20">
        <f t="shared" si="5"/>
        <v>0.14423575801598007</v>
      </c>
      <c r="AG231" s="21">
        <f t="shared" si="6"/>
        <v>3033.0306702125986</v>
      </c>
      <c r="AH231" s="21">
        <f t="shared" si="7"/>
        <v>2869.0575479566305</v>
      </c>
      <c r="AI231" s="22">
        <f t="shared" si="8"/>
        <v>3033.0306702125986</v>
      </c>
      <c r="AJ231" s="22">
        <f t="shared" si="9"/>
        <v>2869.0575479566305</v>
      </c>
      <c r="AK231" s="23">
        <f t="shared" si="10"/>
        <v>104.05110406161059</v>
      </c>
      <c r="AL231" s="24">
        <f t="shared" si="11"/>
        <v>37.875173583474378</v>
      </c>
      <c r="AM231" s="11">
        <f t="shared" si="12"/>
        <v>0.1756635874798734</v>
      </c>
      <c r="AN231" s="25">
        <f t="shared" si="13"/>
        <v>0.2918664451664344</v>
      </c>
      <c r="AO231" s="26">
        <f t="shared" si="14"/>
        <v>5.4563300251818863</v>
      </c>
      <c r="AP231" s="27">
        <v>7.7204827814120698</v>
      </c>
      <c r="AQ231" s="11">
        <f t="shared" si="15"/>
        <v>13.176812806593956</v>
      </c>
      <c r="AR231" s="21">
        <f t="shared" si="16"/>
        <v>163.97312225596804</v>
      </c>
      <c r="AS231" s="21"/>
      <c r="AT231" s="21"/>
    </row>
    <row r="232" spans="1:46" ht="16.8" x14ac:dyDescent="0.4">
      <c r="A232" s="118">
        <v>1903</v>
      </c>
      <c r="B232" s="118" t="s">
        <v>473</v>
      </c>
      <c r="C232" s="118" t="s">
        <v>476</v>
      </c>
      <c r="D232" s="118" t="s">
        <v>477</v>
      </c>
      <c r="E232" s="11">
        <f t="shared" si="0"/>
        <v>8.4585630135240564</v>
      </c>
      <c r="F232" s="120">
        <v>2284</v>
      </c>
      <c r="G232" s="121"/>
      <c r="H232" s="121"/>
      <c r="I232" s="120"/>
      <c r="J232" s="122"/>
      <c r="K232" s="120"/>
      <c r="L232" s="120">
        <v>169</v>
      </c>
      <c r="M232" s="120"/>
      <c r="N232" s="120"/>
      <c r="O232" s="120"/>
      <c r="P232" s="120"/>
      <c r="Q232" s="120"/>
      <c r="R232" s="120">
        <v>5337</v>
      </c>
      <c r="S232" s="122">
        <v>125</v>
      </c>
      <c r="T232" s="122">
        <v>5088</v>
      </c>
      <c r="U232" s="122">
        <v>124</v>
      </c>
      <c r="V232" s="122"/>
      <c r="W232" s="122" t="s">
        <v>39</v>
      </c>
      <c r="X232" s="123">
        <v>44457</v>
      </c>
      <c r="Y232" s="124">
        <v>2820.61</v>
      </c>
      <c r="Z232" s="125">
        <v>200684</v>
      </c>
      <c r="AA232" s="126">
        <v>71</v>
      </c>
      <c r="AB232" s="19">
        <f t="shared" si="1"/>
        <v>0.97657860221098003</v>
      </c>
      <c r="AC232" s="19">
        <f t="shared" si="2"/>
        <v>0.9533445756042721</v>
      </c>
      <c r="AD232" s="19">
        <f t="shared" si="3"/>
        <v>2.3234026606707887E-2</v>
      </c>
      <c r="AE232" s="20">
        <f t="shared" si="4"/>
        <v>61.788682705148396</v>
      </c>
      <c r="AF232" s="20">
        <f t="shared" si="5"/>
        <v>3.1665729810755106E-2</v>
      </c>
      <c r="AG232" s="21">
        <f t="shared" si="6"/>
        <v>2659.4048354627175</v>
      </c>
      <c r="AH232" s="21">
        <f t="shared" si="7"/>
        <v>2597.1178569293015</v>
      </c>
      <c r="AI232" s="22">
        <f t="shared" si="8"/>
        <v>2659.4048354627175</v>
      </c>
      <c r="AJ232" s="22">
        <f t="shared" si="9"/>
        <v>2597.1178569293015</v>
      </c>
      <c r="AK232" s="23">
        <f t="shared" si="10"/>
        <v>78.605777589912805</v>
      </c>
      <c r="AL232" s="24">
        <f t="shared" si="11"/>
        <v>36.035523146815152</v>
      </c>
      <c r="AM232" s="11">
        <f t="shared" si="12"/>
        <v>0.16657786772330543</v>
      </c>
      <c r="AN232" s="25">
        <f t="shared" si="13"/>
        <v>0.27743937547736847</v>
      </c>
      <c r="AO232" s="26">
        <f t="shared" si="14"/>
        <v>2.9493837392203659</v>
      </c>
      <c r="AP232" s="27">
        <v>5.5091792743036905</v>
      </c>
      <c r="AQ232" s="11">
        <f t="shared" si="15"/>
        <v>8.4585630135240564</v>
      </c>
      <c r="AR232" s="21">
        <f t="shared" si="16"/>
        <v>62.286978533415713</v>
      </c>
      <c r="AS232" s="21"/>
      <c r="AT232" s="21"/>
    </row>
    <row r="233" spans="1:46" ht="16.8" x14ac:dyDescent="0.4">
      <c r="A233" s="118">
        <v>1905</v>
      </c>
      <c r="B233" s="118" t="s">
        <v>473</v>
      </c>
      <c r="C233" s="118" t="s">
        <v>478</v>
      </c>
      <c r="D233" s="119" t="s">
        <v>479</v>
      </c>
      <c r="E233" s="11">
        <f t="shared" si="0"/>
        <v>10.851815271916557</v>
      </c>
      <c r="F233" s="120">
        <v>821</v>
      </c>
      <c r="G233" s="121"/>
      <c r="H233" s="121"/>
      <c r="I233" s="120"/>
      <c r="J233" s="122"/>
      <c r="K233" s="120"/>
      <c r="L233" s="120">
        <v>318</v>
      </c>
      <c r="M233" s="120"/>
      <c r="N233" s="120"/>
      <c r="O233" s="120"/>
      <c r="P233" s="120"/>
      <c r="Q233" s="120"/>
      <c r="R233" s="120">
        <v>3416</v>
      </c>
      <c r="S233" s="122">
        <v>229</v>
      </c>
      <c r="T233" s="122">
        <v>3051</v>
      </c>
      <c r="U233" s="122">
        <v>136</v>
      </c>
      <c r="V233" s="122"/>
      <c r="W233" s="122" t="s">
        <v>39</v>
      </c>
      <c r="X233" s="123">
        <v>44457</v>
      </c>
      <c r="Y233" s="124">
        <v>3607.08</v>
      </c>
      <c r="Z233" s="125">
        <v>197670</v>
      </c>
      <c r="AA233" s="126">
        <v>55</v>
      </c>
      <c r="AB233" s="19">
        <f t="shared" si="1"/>
        <v>0.93296252927400469</v>
      </c>
      <c r="AC233" s="19">
        <f t="shared" si="2"/>
        <v>0.89314988290398123</v>
      </c>
      <c r="AD233" s="19">
        <f t="shared" si="3"/>
        <v>3.9812646370023422E-2</v>
      </c>
      <c r="AE233" s="20">
        <f t="shared" si="4"/>
        <v>68.801537916729899</v>
      </c>
      <c r="AF233" s="20">
        <f t="shared" si="5"/>
        <v>9.3091334894613589E-2</v>
      </c>
      <c r="AG233" s="21">
        <f t="shared" si="6"/>
        <v>1728.1327464966862</v>
      </c>
      <c r="AH233" s="21">
        <f t="shared" si="7"/>
        <v>1612.2830980927808</v>
      </c>
      <c r="AI233" s="22">
        <f t="shared" si="8"/>
        <v>1728.1327464966862</v>
      </c>
      <c r="AJ233" s="22">
        <f t="shared" si="9"/>
        <v>1612.2830980927808</v>
      </c>
      <c r="AK233" s="23">
        <f t="shared" si="10"/>
        <v>82.946692469760308</v>
      </c>
      <c r="AL233" s="24">
        <f t="shared" si="11"/>
        <v>28.392631949968823</v>
      </c>
      <c r="AM233" s="11">
        <f t="shared" si="12"/>
        <v>0.17734626143675147</v>
      </c>
      <c r="AN233" s="25">
        <f t="shared" si="13"/>
        <v>0.29498416020869633</v>
      </c>
      <c r="AO233" s="26">
        <f t="shared" si="14"/>
        <v>5.0362574957653985</v>
      </c>
      <c r="AP233" s="27">
        <v>5.8155577761511585</v>
      </c>
      <c r="AQ233" s="11">
        <f t="shared" si="15"/>
        <v>10.851815271916557</v>
      </c>
      <c r="AR233" s="21">
        <f t="shared" si="16"/>
        <v>115.84964840390549</v>
      </c>
      <c r="AS233" s="21"/>
      <c r="AT233" s="21"/>
    </row>
    <row r="234" spans="1:46" ht="16.8" x14ac:dyDescent="0.4">
      <c r="A234" s="118">
        <v>1904</v>
      </c>
      <c r="B234" s="118" t="s">
        <v>473</v>
      </c>
      <c r="C234" s="118" t="s">
        <v>480</v>
      </c>
      <c r="D234" s="119" t="s">
        <v>481</v>
      </c>
      <c r="E234" s="11">
        <f t="shared" si="0"/>
        <v>10.92914535972063</v>
      </c>
      <c r="F234" s="120">
        <v>2458</v>
      </c>
      <c r="G234" s="121"/>
      <c r="H234" s="121"/>
      <c r="I234" s="120"/>
      <c r="J234" s="122"/>
      <c r="K234" s="120"/>
      <c r="L234" s="120">
        <v>753</v>
      </c>
      <c r="M234" s="120"/>
      <c r="N234" s="120"/>
      <c r="O234" s="120"/>
      <c r="P234" s="120"/>
      <c r="Q234" s="120"/>
      <c r="R234" s="120">
        <v>6362</v>
      </c>
      <c r="S234" s="122">
        <v>341</v>
      </c>
      <c r="T234" s="122">
        <v>5853</v>
      </c>
      <c r="U234" s="122">
        <v>168</v>
      </c>
      <c r="V234" s="122"/>
      <c r="W234" s="122" t="s">
        <v>39</v>
      </c>
      <c r="X234" s="123">
        <v>44457</v>
      </c>
      <c r="Y234" s="124">
        <v>2126.36</v>
      </c>
      <c r="Z234" s="125">
        <v>184720</v>
      </c>
      <c r="AA234" s="126">
        <v>87</v>
      </c>
      <c r="AB234" s="19">
        <f t="shared" si="1"/>
        <v>0.94640050298648226</v>
      </c>
      <c r="AC234" s="19">
        <f t="shared" si="2"/>
        <v>0.91999371266897201</v>
      </c>
      <c r="AD234" s="19">
        <f t="shared" si="3"/>
        <v>2.6406790317510215E-2</v>
      </c>
      <c r="AE234" s="20">
        <f t="shared" si="4"/>
        <v>90.948462537895196</v>
      </c>
      <c r="AF234" s="20">
        <f t="shared" si="5"/>
        <v>0.11835900660169758</v>
      </c>
      <c r="AG234" s="21">
        <f t="shared" si="6"/>
        <v>3444.1316587267215</v>
      </c>
      <c r="AH234" s="21">
        <f t="shared" si="7"/>
        <v>3259.5279341706369</v>
      </c>
      <c r="AI234" s="22">
        <f t="shared" si="8"/>
        <v>3444.1316587267215</v>
      </c>
      <c r="AJ234" s="22">
        <f t="shared" si="9"/>
        <v>3259.5279341706369</v>
      </c>
      <c r="AK234" s="23">
        <f t="shared" si="10"/>
        <v>95.366903345917223</v>
      </c>
      <c r="AL234" s="24">
        <f t="shared" si="11"/>
        <v>40.370335236226595</v>
      </c>
      <c r="AM234" s="11">
        <f t="shared" si="12"/>
        <v>0.21104194990528963</v>
      </c>
      <c r="AN234" s="25">
        <f t="shared" si="13"/>
        <v>0.35084131108747618</v>
      </c>
      <c r="AO234" s="26">
        <f t="shared" si="14"/>
        <v>5.3213706738624751</v>
      </c>
      <c r="AP234" s="27">
        <v>5.6077746858581552</v>
      </c>
      <c r="AQ234" s="11">
        <f t="shared" si="15"/>
        <v>10.92914535972063</v>
      </c>
      <c r="AR234" s="21">
        <f t="shared" si="16"/>
        <v>184.60372455608487</v>
      </c>
      <c r="AS234" s="21"/>
      <c r="AT234" s="21"/>
    </row>
    <row r="235" spans="1:46" ht="16.8" x14ac:dyDescent="0.4">
      <c r="A235" s="118">
        <v>1902</v>
      </c>
      <c r="B235" s="118" t="s">
        <v>473</v>
      </c>
      <c r="C235" s="118" t="s">
        <v>482</v>
      </c>
      <c r="D235" s="118" t="s">
        <v>483</v>
      </c>
      <c r="E235" s="11">
        <f t="shared" si="0"/>
        <v>13.212382231036418</v>
      </c>
      <c r="F235" s="120">
        <v>1244</v>
      </c>
      <c r="G235" s="121"/>
      <c r="H235" s="121"/>
      <c r="I235" s="120"/>
      <c r="J235" s="122"/>
      <c r="K235" s="120"/>
      <c r="L235" s="120">
        <v>770</v>
      </c>
      <c r="M235" s="120"/>
      <c r="N235" s="120"/>
      <c r="O235" s="120"/>
      <c r="P235" s="120"/>
      <c r="Q235" s="120"/>
      <c r="R235" s="120">
        <v>7519</v>
      </c>
      <c r="S235" s="122">
        <v>128</v>
      </c>
      <c r="T235" s="122">
        <v>7167</v>
      </c>
      <c r="U235" s="122">
        <v>224</v>
      </c>
      <c r="V235" s="122"/>
      <c r="W235" s="122" t="s">
        <v>39</v>
      </c>
      <c r="X235" s="123">
        <v>44457</v>
      </c>
      <c r="Y235" s="124">
        <v>2293.69</v>
      </c>
      <c r="Z235" s="125">
        <v>178721</v>
      </c>
      <c r="AA235" s="126">
        <v>78</v>
      </c>
      <c r="AB235" s="19">
        <f t="shared" si="1"/>
        <v>0.98297645963558988</v>
      </c>
      <c r="AC235" s="19">
        <f t="shared" si="2"/>
        <v>0.95318526399787207</v>
      </c>
      <c r="AD235" s="19">
        <f t="shared" si="3"/>
        <v>2.9791195637717781E-2</v>
      </c>
      <c r="AE235" s="20">
        <f t="shared" si="4"/>
        <v>125.33501938776081</v>
      </c>
      <c r="AF235" s="20">
        <f t="shared" si="5"/>
        <v>0.10240723500465487</v>
      </c>
      <c r="AG235" s="21">
        <f t="shared" si="6"/>
        <v>4207.1161195382747</v>
      </c>
      <c r="AH235" s="21">
        <f t="shared" si="7"/>
        <v>4135.4961084595543</v>
      </c>
      <c r="AI235" s="22">
        <f t="shared" si="8"/>
        <v>4207.1161195382747</v>
      </c>
      <c r="AJ235" s="22">
        <f t="shared" si="9"/>
        <v>4135.4961084595543</v>
      </c>
      <c r="AK235" s="23">
        <f t="shared" si="10"/>
        <v>111.95312384554565</v>
      </c>
      <c r="AL235" s="24">
        <f t="shared" si="11"/>
        <v>45.472497778654926</v>
      </c>
      <c r="AM235" s="11">
        <f t="shared" si="12"/>
        <v>0.25178416138618498</v>
      </c>
      <c r="AN235" s="25">
        <f t="shared" si="13"/>
        <v>0.41871491170863434</v>
      </c>
      <c r="AO235" s="26">
        <f t="shared" si="14"/>
        <v>3.3357460221879016</v>
      </c>
      <c r="AP235" s="27">
        <v>9.8766362088485167</v>
      </c>
      <c r="AQ235" s="11">
        <f t="shared" si="15"/>
        <v>13.212382231036418</v>
      </c>
      <c r="AR235" s="21">
        <f t="shared" si="16"/>
        <v>71.620011078720466</v>
      </c>
      <c r="AS235" s="21"/>
      <c r="AT235" s="21"/>
    </row>
    <row r="236" spans="1:46" ht="16.8" x14ac:dyDescent="0.4">
      <c r="A236" s="118">
        <v>1906</v>
      </c>
      <c r="B236" s="118" t="s">
        <v>473</v>
      </c>
      <c r="C236" s="118" t="s">
        <v>484</v>
      </c>
      <c r="D236" s="119" t="s">
        <v>485</v>
      </c>
      <c r="E236" s="11">
        <f t="shared" si="0"/>
        <v>7.4719624868944479</v>
      </c>
      <c r="F236" s="120">
        <v>1084</v>
      </c>
      <c r="G236" s="121"/>
      <c r="H236" s="121"/>
      <c r="I236" s="120"/>
      <c r="J236" s="122"/>
      <c r="K236" s="120"/>
      <c r="L236" s="120">
        <v>69</v>
      </c>
      <c r="M236" s="120"/>
      <c r="N236" s="120"/>
      <c r="O236" s="120"/>
      <c r="P236" s="120"/>
      <c r="Q236" s="120"/>
      <c r="R236" s="120">
        <v>4922</v>
      </c>
      <c r="S236" s="122">
        <v>250</v>
      </c>
      <c r="T236" s="122">
        <v>4591</v>
      </c>
      <c r="U236" s="122">
        <v>81</v>
      </c>
      <c r="V236" s="122"/>
      <c r="W236" s="122" t="s">
        <v>39</v>
      </c>
      <c r="X236" s="123">
        <v>44457</v>
      </c>
      <c r="Y236" s="124">
        <v>2506.91</v>
      </c>
      <c r="Z236" s="125">
        <v>121971</v>
      </c>
      <c r="AA236" s="126">
        <v>49</v>
      </c>
      <c r="AB236" s="19">
        <f t="shared" si="1"/>
        <v>0.94920763917106865</v>
      </c>
      <c r="AC236" s="19">
        <f t="shared" si="2"/>
        <v>0.9327509142624949</v>
      </c>
      <c r="AD236" s="19">
        <f t="shared" si="3"/>
        <v>1.645672490857375E-2</v>
      </c>
      <c r="AE236" s="20">
        <f t="shared" si="4"/>
        <v>66.409228423149756</v>
      </c>
      <c r="AF236" s="20">
        <f t="shared" si="5"/>
        <v>1.4018691588785047E-2</v>
      </c>
      <c r="AG236" s="21">
        <f t="shared" si="6"/>
        <v>4035.3854604783105</v>
      </c>
      <c r="AH236" s="21">
        <f t="shared" si="7"/>
        <v>3830.4187060858731</v>
      </c>
      <c r="AI236" s="22">
        <f t="shared" si="8"/>
        <v>4035.3854604783105</v>
      </c>
      <c r="AJ236" s="22">
        <f t="shared" si="9"/>
        <v>3830.4187060858731</v>
      </c>
      <c r="AK236" s="23">
        <f t="shared" si="10"/>
        <v>81.49185752156454</v>
      </c>
      <c r="AL236" s="24">
        <f t="shared" si="11"/>
        <v>43.763104929185914</v>
      </c>
      <c r="AM236" s="11">
        <f t="shared" si="12"/>
        <v>0.22143142320700676</v>
      </c>
      <c r="AN236" s="25">
        <f t="shared" si="13"/>
        <v>0.36894015790638757</v>
      </c>
      <c r="AO236" s="26">
        <f t="shared" si="14"/>
        <v>3.0731019727183995</v>
      </c>
      <c r="AP236" s="27">
        <v>4.3988605141760484</v>
      </c>
      <c r="AQ236" s="11">
        <f t="shared" si="15"/>
        <v>7.4719624868944479</v>
      </c>
      <c r="AR236" s="21">
        <f t="shared" si="16"/>
        <v>204.96675439243754</v>
      </c>
      <c r="AS236" s="21"/>
      <c r="AT236" s="21"/>
    </row>
    <row r="237" spans="1:46" ht="16.8" x14ac:dyDescent="0.4">
      <c r="A237" s="118">
        <v>1971</v>
      </c>
      <c r="B237" s="118" t="s">
        <v>473</v>
      </c>
      <c r="C237" s="118" t="s">
        <v>486</v>
      </c>
      <c r="D237" s="119" t="s">
        <v>487</v>
      </c>
      <c r="E237" s="11">
        <f t="shared" si="0"/>
        <v>12.126049985370647</v>
      </c>
      <c r="F237" s="120">
        <v>7560</v>
      </c>
      <c r="G237" s="121"/>
      <c r="H237" s="121"/>
      <c r="I237" s="120"/>
      <c r="J237" s="122"/>
      <c r="K237" s="120"/>
      <c r="L237" s="120">
        <v>2557</v>
      </c>
      <c r="M237" s="120"/>
      <c r="N237" s="120"/>
      <c r="O237" s="120"/>
      <c r="P237" s="120"/>
      <c r="Q237" s="120"/>
      <c r="R237" s="120">
        <v>13238</v>
      </c>
      <c r="S237" s="122">
        <v>428</v>
      </c>
      <c r="T237" s="122">
        <v>12533</v>
      </c>
      <c r="U237" s="122">
        <v>277</v>
      </c>
      <c r="V237" s="122"/>
      <c r="W237" s="122" t="s">
        <v>39</v>
      </c>
      <c r="X237" s="123">
        <v>44457</v>
      </c>
      <c r="Y237" s="124">
        <v>118.8</v>
      </c>
      <c r="Z237" s="125">
        <v>200326</v>
      </c>
      <c r="AA237" s="126">
        <v>1686</v>
      </c>
      <c r="AB237" s="19">
        <f t="shared" si="1"/>
        <v>0.96766883214987154</v>
      </c>
      <c r="AC237" s="19">
        <f t="shared" si="2"/>
        <v>0.9467442211814473</v>
      </c>
      <c r="AD237" s="19">
        <f t="shared" si="3"/>
        <v>2.0924610968424233E-2</v>
      </c>
      <c r="AE237" s="20">
        <f t="shared" si="4"/>
        <v>138.27461238181763</v>
      </c>
      <c r="AF237" s="20">
        <f t="shared" si="5"/>
        <v>0.1931560658709775</v>
      </c>
      <c r="AG237" s="21">
        <f t="shared" si="6"/>
        <v>6608.2285874025347</v>
      </c>
      <c r="AH237" s="21">
        <f t="shared" si="7"/>
        <v>6394.5768397512047</v>
      </c>
      <c r="AI237" s="22">
        <f t="shared" si="8"/>
        <v>6608.2285874025347</v>
      </c>
      <c r="AJ237" s="22">
        <f t="shared" si="9"/>
        <v>6394.5768397512047</v>
      </c>
      <c r="AK237" s="23">
        <f t="shared" si="10"/>
        <v>117.59022594663965</v>
      </c>
      <c r="AL237" s="24">
        <f t="shared" si="11"/>
        <v>56.544570206834202</v>
      </c>
      <c r="AM237" s="11">
        <f t="shared" si="12"/>
        <v>0.25027678727749003</v>
      </c>
      <c r="AN237" s="25">
        <f t="shared" si="13"/>
        <v>0.4154058129522189</v>
      </c>
      <c r="AO237" s="26">
        <f t="shared" si="14"/>
        <v>5.6484650369402676</v>
      </c>
      <c r="AP237" s="27">
        <v>6.4775849484303798</v>
      </c>
      <c r="AQ237" s="11">
        <f t="shared" si="15"/>
        <v>12.126049985370647</v>
      </c>
      <c r="AR237" s="21">
        <f t="shared" si="16"/>
        <v>213.65174765132835</v>
      </c>
      <c r="AS237" s="21"/>
      <c r="AT237" s="21"/>
    </row>
    <row r="238" spans="1:46" ht="16.8" x14ac:dyDescent="0.4">
      <c r="A238" s="10">
        <v>2171</v>
      </c>
      <c r="B238" s="10" t="s">
        <v>488</v>
      </c>
      <c r="C238" s="10" t="s">
        <v>489</v>
      </c>
      <c r="D238" s="10" t="s">
        <v>489</v>
      </c>
      <c r="E238" s="11">
        <f t="shared" si="0"/>
        <v>19.669713926946478</v>
      </c>
      <c r="F238" s="12"/>
      <c r="G238" s="13"/>
      <c r="H238" s="12"/>
      <c r="I238" s="13"/>
      <c r="J238" s="12"/>
      <c r="K238" s="13"/>
      <c r="L238" s="13">
        <v>27028</v>
      </c>
      <c r="M238" s="13"/>
      <c r="N238" s="13"/>
      <c r="O238" s="13">
        <v>1241</v>
      </c>
      <c r="P238" s="13"/>
      <c r="Q238" s="13">
        <v>1241</v>
      </c>
      <c r="R238" s="13">
        <v>25813</v>
      </c>
      <c r="S238" s="12">
        <v>100</v>
      </c>
      <c r="T238" s="12">
        <v>24881</v>
      </c>
      <c r="U238" s="12">
        <v>832</v>
      </c>
      <c r="V238" s="12"/>
      <c r="W238" s="12" t="s">
        <v>39</v>
      </c>
      <c r="X238" s="15">
        <v>44457</v>
      </c>
      <c r="Y238" s="16">
        <v>1595</v>
      </c>
      <c r="Z238" s="17">
        <v>1184978</v>
      </c>
      <c r="AA238" s="18">
        <v>743</v>
      </c>
      <c r="AB238" s="19">
        <f t="shared" si="1"/>
        <v>1.040518690576766</v>
      </c>
      <c r="AC238" s="19">
        <f t="shared" si="2"/>
        <v>0.96389416185642895</v>
      </c>
      <c r="AD238" s="19">
        <f t="shared" si="3"/>
        <v>7.6624528720337107E-2</v>
      </c>
      <c r="AE238" s="20">
        <f t="shared" si="4"/>
        <v>174.93995669117908</v>
      </c>
      <c r="AF238" s="20">
        <f t="shared" si="5"/>
        <v>1.0951458567388526</v>
      </c>
      <c r="AG238" s="21">
        <f t="shared" si="6"/>
        <v>2178.3526782775712</v>
      </c>
      <c r="AH238" s="21">
        <f t="shared" si="7"/>
        <v>2169.9137030392126</v>
      </c>
      <c r="AI238" s="22">
        <f t="shared" si="8"/>
        <v>2283.0803609856048</v>
      </c>
      <c r="AJ238" s="22">
        <f t="shared" si="9"/>
        <v>2274.6413857472462</v>
      </c>
      <c r="AK238" s="23">
        <f t="shared" si="10"/>
        <v>132.26486936869483</v>
      </c>
      <c r="AL238" s="24">
        <f t="shared" si="11"/>
        <v>33.72418557761808</v>
      </c>
      <c r="AM238" s="11">
        <f t="shared" si="12"/>
        <v>0.11784099531831128</v>
      </c>
      <c r="AN238" s="25">
        <f t="shared" si="13"/>
        <v>0.19211415634437451</v>
      </c>
      <c r="AO238" s="26">
        <f t="shared" si="14"/>
        <v>1.2444202180409363</v>
      </c>
      <c r="AP238" s="27">
        <v>18.425293708905542</v>
      </c>
      <c r="AQ238" s="11">
        <f t="shared" si="15"/>
        <v>19.669713926946478</v>
      </c>
      <c r="AR238" s="21">
        <f t="shared" si="16"/>
        <v>8.4389752383588554</v>
      </c>
      <c r="AS238" s="21"/>
      <c r="AT238" s="21"/>
    </row>
    <row r="239" spans="1:46" ht="16.8" x14ac:dyDescent="0.4">
      <c r="A239" s="10">
        <v>2102</v>
      </c>
      <c r="B239" s="10" t="s">
        <v>488</v>
      </c>
      <c r="C239" s="10" t="s">
        <v>490</v>
      </c>
      <c r="D239" s="10" t="s">
        <v>490</v>
      </c>
      <c r="E239" s="11">
        <f t="shared" si="0"/>
        <v>12.986579192141301</v>
      </c>
      <c r="F239" s="12"/>
      <c r="G239" s="13"/>
      <c r="H239" s="12"/>
      <c r="I239" s="13"/>
      <c r="J239" s="12"/>
      <c r="K239" s="13"/>
      <c r="L239" s="13"/>
      <c r="M239" s="13"/>
      <c r="N239" s="13"/>
      <c r="O239" s="13"/>
      <c r="P239" s="13"/>
      <c r="Q239" s="13"/>
      <c r="R239" s="13">
        <v>5535</v>
      </c>
      <c r="S239" s="12">
        <v>81</v>
      </c>
      <c r="T239" s="12">
        <v>5277</v>
      </c>
      <c r="U239" s="12">
        <v>177</v>
      </c>
      <c r="V239" s="12"/>
      <c r="W239" s="12" t="s">
        <v>39</v>
      </c>
      <c r="X239" s="15">
        <v>44457</v>
      </c>
      <c r="Y239" s="16">
        <v>1318.21</v>
      </c>
      <c r="Z239" s="17">
        <v>152867</v>
      </c>
      <c r="AA239" s="18">
        <v>116</v>
      </c>
      <c r="AB239" s="19">
        <f t="shared" si="1"/>
        <v>0.98536585365853657</v>
      </c>
      <c r="AC239" s="19">
        <f t="shared" si="2"/>
        <v>0.9533875338753387</v>
      </c>
      <c r="AD239" s="19">
        <f t="shared" si="3"/>
        <v>3.1978319783197831E-2</v>
      </c>
      <c r="AE239" s="20">
        <f t="shared" si="4"/>
        <v>115.78692588982581</v>
      </c>
      <c r="AF239" s="20">
        <f t="shared" si="5"/>
        <v>0</v>
      </c>
      <c r="AG239" s="21">
        <f t="shared" si="6"/>
        <v>3620.7945468937046</v>
      </c>
      <c r="AH239" s="21">
        <f t="shared" si="7"/>
        <v>3567.8073096220896</v>
      </c>
      <c r="AI239" s="22">
        <f t="shared" si="8"/>
        <v>3620.7945468937046</v>
      </c>
      <c r="AJ239" s="22">
        <f t="shared" si="9"/>
        <v>3567.8073096220896</v>
      </c>
      <c r="AK239" s="23">
        <f t="shared" si="10"/>
        <v>107.60433350466225</v>
      </c>
      <c r="AL239" s="24">
        <f t="shared" si="11"/>
        <v>42.236283629257024</v>
      </c>
      <c r="AM239" s="11">
        <f t="shared" si="12"/>
        <v>0.26109234881923643</v>
      </c>
      <c r="AN239" s="25">
        <f t="shared" si="13"/>
        <v>0.43515391469872738</v>
      </c>
      <c r="AO239" s="26">
        <f t="shared" si="14"/>
        <v>2.8762606416813146</v>
      </c>
      <c r="AP239" s="27">
        <v>10.110318550459986</v>
      </c>
      <c r="AQ239" s="11">
        <f t="shared" si="15"/>
        <v>12.986579192141301</v>
      </c>
      <c r="AR239" s="21">
        <f t="shared" si="16"/>
        <v>52.987237271615193</v>
      </c>
      <c r="AS239" s="21"/>
      <c r="AT239" s="21"/>
    </row>
    <row r="240" spans="1:46" ht="16.8" x14ac:dyDescent="0.4">
      <c r="A240" s="10">
        <v>2101</v>
      </c>
      <c r="B240" s="10" t="s">
        <v>488</v>
      </c>
      <c r="C240" s="10" t="s">
        <v>491</v>
      </c>
      <c r="D240" s="10" t="s">
        <v>491</v>
      </c>
      <c r="E240" s="11">
        <f t="shared" si="0"/>
        <v>9.5641876896644433</v>
      </c>
      <c r="F240" s="12"/>
      <c r="G240" s="13"/>
      <c r="H240" s="12"/>
      <c r="I240" s="13"/>
      <c r="J240" s="12"/>
      <c r="K240" s="13"/>
      <c r="L240" s="13">
        <v>510</v>
      </c>
      <c r="M240" s="13">
        <v>510</v>
      </c>
      <c r="N240" s="13"/>
      <c r="O240" s="13"/>
      <c r="P240" s="13"/>
      <c r="Q240" s="13"/>
      <c r="R240" s="13">
        <v>5357</v>
      </c>
      <c r="S240" s="12">
        <v>46</v>
      </c>
      <c r="T240" s="12">
        <v>5158</v>
      </c>
      <c r="U240" s="12">
        <v>153</v>
      </c>
      <c r="V240" s="12"/>
      <c r="W240" s="12" t="s">
        <v>39</v>
      </c>
      <c r="X240" s="15">
        <v>44457</v>
      </c>
      <c r="Y240" s="16">
        <v>920.64</v>
      </c>
      <c r="Z240" s="17">
        <v>225113</v>
      </c>
      <c r="AA240" s="18">
        <v>245</v>
      </c>
      <c r="AB240" s="19">
        <f t="shared" si="1"/>
        <v>0.99141310434944929</v>
      </c>
      <c r="AC240" s="19">
        <f t="shared" si="2"/>
        <v>0.96285234272913944</v>
      </c>
      <c r="AD240" s="19">
        <f t="shared" si="3"/>
        <v>2.8560761620309873E-2</v>
      </c>
      <c r="AE240" s="20">
        <f t="shared" si="4"/>
        <v>67.965866031726293</v>
      </c>
      <c r="AF240" s="20">
        <f t="shared" si="5"/>
        <v>9.5202538734366252E-2</v>
      </c>
      <c r="AG240" s="21">
        <f t="shared" si="6"/>
        <v>2379.6937538036454</v>
      </c>
      <c r="AH240" s="21">
        <f t="shared" si="7"/>
        <v>2359.2595718594662</v>
      </c>
      <c r="AI240" s="22">
        <f t="shared" si="8"/>
        <v>2379.6937538036454</v>
      </c>
      <c r="AJ240" s="22">
        <f t="shared" si="9"/>
        <v>2359.2595718594662</v>
      </c>
      <c r="AK240" s="23">
        <f t="shared" si="10"/>
        <v>82.441413156086966</v>
      </c>
      <c r="AL240" s="24">
        <f t="shared" si="11"/>
        <v>34.345738977779078</v>
      </c>
      <c r="AM240" s="11">
        <f t="shared" si="12"/>
        <v>0.16518025406115214</v>
      </c>
      <c r="AN240" s="25">
        <f t="shared" si="13"/>
        <v>0.27473572998567347</v>
      </c>
      <c r="AO240" s="26">
        <f t="shared" si="14"/>
        <v>4.2881833848183604</v>
      </c>
      <c r="AP240" s="27">
        <v>5.276004304846083</v>
      </c>
      <c r="AQ240" s="11">
        <f t="shared" si="15"/>
        <v>9.5641876896644433</v>
      </c>
      <c r="AR240" s="21">
        <f t="shared" si="16"/>
        <v>20.434181944179148</v>
      </c>
      <c r="AS240" s="21"/>
      <c r="AT240" s="21"/>
    </row>
    <row r="241" spans="1:46" ht="16.8" x14ac:dyDescent="0.4">
      <c r="A241" s="10">
        <v>2105</v>
      </c>
      <c r="B241" s="10" t="s">
        <v>488</v>
      </c>
      <c r="C241" s="10" t="s">
        <v>492</v>
      </c>
      <c r="D241" s="10" t="s">
        <v>492</v>
      </c>
      <c r="E241" s="11">
        <f t="shared" si="0"/>
        <v>11.717573259883345</v>
      </c>
      <c r="F241" s="12"/>
      <c r="G241" s="13"/>
      <c r="H241" s="12"/>
      <c r="I241" s="13"/>
      <c r="J241" s="12"/>
      <c r="K241" s="13"/>
      <c r="L241" s="13"/>
      <c r="M241" s="13"/>
      <c r="N241" s="13"/>
      <c r="O241" s="13"/>
      <c r="P241" s="13"/>
      <c r="Q241" s="13"/>
      <c r="R241" s="13">
        <v>1827</v>
      </c>
      <c r="S241" s="12">
        <v>15</v>
      </c>
      <c r="T241" s="12">
        <v>1766</v>
      </c>
      <c r="U241" s="12">
        <v>46</v>
      </c>
      <c r="V241" s="12"/>
      <c r="W241" s="12" t="s">
        <v>39</v>
      </c>
      <c r="X241" s="15">
        <v>44457</v>
      </c>
      <c r="Y241" s="16">
        <v>637.1</v>
      </c>
      <c r="Z241" s="17">
        <v>40292</v>
      </c>
      <c r="AA241" s="18">
        <v>63</v>
      </c>
      <c r="AB241" s="19">
        <f t="shared" si="1"/>
        <v>0.99178981937602628</v>
      </c>
      <c r="AC241" s="19">
        <f t="shared" si="2"/>
        <v>0.96661193212917351</v>
      </c>
      <c r="AD241" s="19">
        <f t="shared" si="3"/>
        <v>2.5177887246852763E-2</v>
      </c>
      <c r="AE241" s="20">
        <f t="shared" si="4"/>
        <v>114.16658393725801</v>
      </c>
      <c r="AF241" s="20">
        <f t="shared" si="5"/>
        <v>0</v>
      </c>
      <c r="AG241" s="21">
        <f t="shared" si="6"/>
        <v>4534.398888116747</v>
      </c>
      <c r="AH241" s="21">
        <f t="shared" si="7"/>
        <v>4497.1706542241636</v>
      </c>
      <c r="AI241" s="22">
        <f t="shared" si="8"/>
        <v>4534.398888116747</v>
      </c>
      <c r="AJ241" s="22">
        <f t="shared" si="9"/>
        <v>4497.1706542241636</v>
      </c>
      <c r="AK241" s="23">
        <f t="shared" si="10"/>
        <v>106.84876411885071</v>
      </c>
      <c r="AL241" s="24">
        <f t="shared" si="11"/>
        <v>47.419250596272413</v>
      </c>
      <c r="AM241" s="11">
        <f t="shared" si="12"/>
        <v>0.50498833389694742</v>
      </c>
      <c r="AN241" s="25">
        <f t="shared" si="13"/>
        <v>0.84164722316157903</v>
      </c>
      <c r="AO241" s="26">
        <f t="shared" si="14"/>
        <v>1.9985788192739946</v>
      </c>
      <c r="AP241" s="27">
        <v>9.7189944406093502</v>
      </c>
      <c r="AQ241" s="11">
        <f t="shared" si="15"/>
        <v>11.717573259883345</v>
      </c>
      <c r="AR241" s="21">
        <f t="shared" si="16"/>
        <v>37.228233892584136</v>
      </c>
      <c r="AS241" s="21"/>
      <c r="AT241" s="21"/>
    </row>
    <row r="242" spans="1:46" ht="16.8" x14ac:dyDescent="0.4">
      <c r="A242" s="10">
        <v>2104</v>
      </c>
      <c r="B242" s="10" t="s">
        <v>488</v>
      </c>
      <c r="C242" s="10" t="s">
        <v>493</v>
      </c>
      <c r="D242" s="10" t="s">
        <v>493</v>
      </c>
      <c r="E242" s="11">
        <f t="shared" si="0"/>
        <v>12.307022268777079</v>
      </c>
      <c r="F242" s="12"/>
      <c r="G242" s="13"/>
      <c r="H242" s="12"/>
      <c r="I242" s="13"/>
      <c r="J242" s="12"/>
      <c r="K242" s="13"/>
      <c r="L242" s="13"/>
      <c r="M242" s="13"/>
      <c r="N242" s="13"/>
      <c r="O242" s="13"/>
      <c r="P242" s="13"/>
      <c r="Q242" s="13"/>
      <c r="R242" s="13">
        <v>2301</v>
      </c>
      <c r="S242" s="12">
        <v>19</v>
      </c>
      <c r="T242" s="12">
        <v>2197</v>
      </c>
      <c r="U242" s="12">
        <v>85</v>
      </c>
      <c r="V242" s="12"/>
      <c r="W242" s="12" t="s">
        <v>39</v>
      </c>
      <c r="X242" s="15">
        <v>44457</v>
      </c>
      <c r="Y242" s="16">
        <v>2205.9499999999998</v>
      </c>
      <c r="Z242" s="17">
        <v>88617</v>
      </c>
      <c r="AA242" s="18">
        <v>40</v>
      </c>
      <c r="AB242" s="19">
        <f t="shared" si="1"/>
        <v>0.99174272055627988</v>
      </c>
      <c r="AC242" s="19">
        <f t="shared" si="2"/>
        <v>0.95480225988700562</v>
      </c>
      <c r="AD242" s="19">
        <f t="shared" si="3"/>
        <v>3.6940460669274228E-2</v>
      </c>
      <c r="AE242" s="20">
        <f t="shared" si="4"/>
        <v>95.918390376564318</v>
      </c>
      <c r="AF242" s="20">
        <f t="shared" si="5"/>
        <v>0</v>
      </c>
      <c r="AG242" s="21">
        <f t="shared" si="6"/>
        <v>2596.5672500761707</v>
      </c>
      <c r="AH242" s="21">
        <f t="shared" si="7"/>
        <v>2575.1266686978797</v>
      </c>
      <c r="AI242" s="22">
        <f t="shared" si="8"/>
        <v>2596.5672500761707</v>
      </c>
      <c r="AJ242" s="22">
        <f t="shared" si="9"/>
        <v>2575.1266686978797</v>
      </c>
      <c r="AK242" s="23">
        <f t="shared" si="10"/>
        <v>97.937934620127834</v>
      </c>
      <c r="AL242" s="24">
        <f t="shared" si="11"/>
        <v>35.882632767802029</v>
      </c>
      <c r="AM242" s="11">
        <f t="shared" si="12"/>
        <v>0.3121143050642502</v>
      </c>
      <c r="AN242" s="25">
        <f t="shared" si="13"/>
        <v>0.52019050844041703</v>
      </c>
      <c r="AO242" s="26">
        <f t="shared" si="14"/>
        <v>5.3013820584077598</v>
      </c>
      <c r="AP242" s="27">
        <v>7.0056402103693189</v>
      </c>
      <c r="AQ242" s="11">
        <f t="shared" si="15"/>
        <v>12.307022268777079</v>
      </c>
      <c r="AR242" s="21">
        <f t="shared" si="16"/>
        <v>21.440581378290847</v>
      </c>
      <c r="AS242" s="21"/>
      <c r="AT242" s="21"/>
    </row>
    <row r="243" spans="1:46" ht="16.8" x14ac:dyDescent="0.4">
      <c r="A243" s="10">
        <v>2103</v>
      </c>
      <c r="B243" s="10" t="s">
        <v>488</v>
      </c>
      <c r="C243" s="10" t="s">
        <v>494</v>
      </c>
      <c r="D243" s="10" t="s">
        <v>494</v>
      </c>
      <c r="E243" s="11">
        <f t="shared" si="0"/>
        <v>6.7547102897364502</v>
      </c>
      <c r="F243" s="12"/>
      <c r="G243" s="13"/>
      <c r="H243" s="12"/>
      <c r="I243" s="13"/>
      <c r="J243" s="12"/>
      <c r="K243" s="13"/>
      <c r="L243" s="13"/>
      <c r="M243" s="13"/>
      <c r="N243" s="13"/>
      <c r="O243" s="13"/>
      <c r="P243" s="13"/>
      <c r="Q243" s="13"/>
      <c r="R243" s="13">
        <v>2433</v>
      </c>
      <c r="S243" s="12">
        <v>50</v>
      </c>
      <c r="T243" s="12">
        <v>2342</v>
      </c>
      <c r="U243" s="12">
        <v>41</v>
      </c>
      <c r="V243" s="12"/>
      <c r="W243" s="12" t="s">
        <v>39</v>
      </c>
      <c r="X243" s="15">
        <v>44457</v>
      </c>
      <c r="Y243" s="16">
        <v>2008.8</v>
      </c>
      <c r="Z243" s="17">
        <v>74454</v>
      </c>
      <c r="AA243" s="18">
        <v>37</v>
      </c>
      <c r="AB243" s="19">
        <f t="shared" si="1"/>
        <v>0.97944923962186603</v>
      </c>
      <c r="AC243" s="19">
        <f t="shared" si="2"/>
        <v>0.96259761611179617</v>
      </c>
      <c r="AD243" s="19">
        <f t="shared" si="3"/>
        <v>1.6851623510069871E-2</v>
      </c>
      <c r="AE243" s="20">
        <f t="shared" si="4"/>
        <v>55.067558492492005</v>
      </c>
      <c r="AF243" s="20">
        <f t="shared" si="5"/>
        <v>0</v>
      </c>
      <c r="AG243" s="21">
        <f t="shared" si="6"/>
        <v>3267.78950761544</v>
      </c>
      <c r="AH243" s="21">
        <f t="shared" si="7"/>
        <v>3200.6339484782548</v>
      </c>
      <c r="AI243" s="22">
        <f t="shared" si="8"/>
        <v>3267.78950761544</v>
      </c>
      <c r="AJ243" s="22">
        <f t="shared" si="9"/>
        <v>3200.6339484782548</v>
      </c>
      <c r="AK243" s="23">
        <f t="shared" si="10"/>
        <v>74.207518818844761</v>
      </c>
      <c r="AL243" s="24">
        <f t="shared" si="11"/>
        <v>40.003961981772846</v>
      </c>
      <c r="AM243" s="11">
        <f t="shared" si="12"/>
        <v>0.25800323303379996</v>
      </c>
      <c r="AN243" s="25">
        <f t="shared" si="13"/>
        <v>0.43000538838966662</v>
      </c>
      <c r="AO243" s="26">
        <f t="shared" si="14"/>
        <v>0.84981974140975947</v>
      </c>
      <c r="AP243" s="27">
        <v>5.9048905483266907</v>
      </c>
      <c r="AQ243" s="11">
        <f t="shared" si="15"/>
        <v>6.7547102897364502</v>
      </c>
      <c r="AR243" s="21">
        <f t="shared" si="16"/>
        <v>67.155559137185378</v>
      </c>
      <c r="AS243" s="21"/>
      <c r="AT243" s="21"/>
    </row>
    <row r="244" spans="1:46" ht="16.8" x14ac:dyDescent="0.4">
      <c r="A244" s="10">
        <v>2172</v>
      </c>
      <c r="B244" s="10" t="s">
        <v>488</v>
      </c>
      <c r="C244" s="10" t="s">
        <v>495</v>
      </c>
      <c r="D244" s="10" t="s">
        <v>495</v>
      </c>
      <c r="E244" s="11">
        <f t="shared" si="0"/>
        <v>18.016909780084283</v>
      </c>
      <c r="F244" s="12"/>
      <c r="G244" s="13"/>
      <c r="H244" s="12"/>
      <c r="I244" s="13"/>
      <c r="J244" s="12"/>
      <c r="K244" s="13"/>
      <c r="L244" s="13">
        <v>6504</v>
      </c>
      <c r="M244" s="13">
        <v>6345</v>
      </c>
      <c r="N244" s="13"/>
      <c r="O244" s="13"/>
      <c r="P244" s="13"/>
      <c r="Q244" s="13"/>
      <c r="R244" s="13">
        <v>10076</v>
      </c>
      <c r="S244" s="12">
        <v>131</v>
      </c>
      <c r="T244" s="12">
        <v>9548</v>
      </c>
      <c r="U244" s="12">
        <v>397</v>
      </c>
      <c r="V244" s="12"/>
      <c r="W244" s="12" t="s">
        <v>39</v>
      </c>
      <c r="X244" s="15">
        <v>44457</v>
      </c>
      <c r="Y244" s="16">
        <v>812.7</v>
      </c>
      <c r="Z244" s="17">
        <v>201992</v>
      </c>
      <c r="AA244" s="18">
        <v>249</v>
      </c>
      <c r="AB244" s="19">
        <f t="shared" si="1"/>
        <v>0.98699880905121073</v>
      </c>
      <c r="AC244" s="19">
        <f t="shared" si="2"/>
        <v>0.94759825327510916</v>
      </c>
      <c r="AD244" s="19">
        <f t="shared" si="3"/>
        <v>3.9400555776101624E-2</v>
      </c>
      <c r="AE244" s="20">
        <f t="shared" si="4"/>
        <v>196.54243732425044</v>
      </c>
      <c r="AF244" s="20">
        <f t="shared" si="5"/>
        <v>0.64549424374751885</v>
      </c>
      <c r="AG244" s="21">
        <f t="shared" si="6"/>
        <v>4988.3163689651074</v>
      </c>
      <c r="AH244" s="21">
        <f t="shared" si="7"/>
        <v>4923.4623153392213</v>
      </c>
      <c r="AI244" s="22">
        <f t="shared" si="8"/>
        <v>4988.3163689651074</v>
      </c>
      <c r="AJ244" s="22">
        <f t="shared" si="9"/>
        <v>4923.4623153392213</v>
      </c>
      <c r="AK244" s="23">
        <f t="shared" si="10"/>
        <v>140.19359376385586</v>
      </c>
      <c r="AL244" s="24">
        <f t="shared" si="11"/>
        <v>49.615835755024932</v>
      </c>
      <c r="AM244" s="11">
        <f t="shared" si="12"/>
        <v>0.2999180615482005</v>
      </c>
      <c r="AN244" s="25">
        <f t="shared" si="13"/>
        <v>0.49320910840952303</v>
      </c>
      <c r="AO244" s="26">
        <f t="shared" si="14"/>
        <v>3.1143780526735014</v>
      </c>
      <c r="AP244" s="27">
        <v>14.902531727410782</v>
      </c>
      <c r="AQ244" s="11">
        <f t="shared" si="15"/>
        <v>18.016909780084283</v>
      </c>
      <c r="AR244" s="21">
        <f t="shared" si="16"/>
        <v>64.854053625886166</v>
      </c>
      <c r="AS244" s="21"/>
      <c r="AT244" s="21"/>
    </row>
    <row r="245" spans="1:46" ht="16.8" x14ac:dyDescent="0.4">
      <c r="A245" s="127">
        <v>1871</v>
      </c>
      <c r="B245" s="127" t="s">
        <v>496</v>
      </c>
      <c r="C245" s="127" t="s">
        <v>497</v>
      </c>
      <c r="D245" s="127" t="s">
        <v>498</v>
      </c>
      <c r="E245" s="11">
        <f t="shared" si="0"/>
        <v>13.248166035815935</v>
      </c>
      <c r="F245" s="128"/>
      <c r="G245" s="129">
        <v>1024</v>
      </c>
      <c r="H245" s="128">
        <v>16</v>
      </c>
      <c r="I245" s="129">
        <v>63</v>
      </c>
      <c r="J245" s="128">
        <v>1</v>
      </c>
      <c r="K245" s="129">
        <v>11</v>
      </c>
      <c r="L245" s="129">
        <v>9</v>
      </c>
      <c r="M245" s="129"/>
      <c r="N245" s="129"/>
      <c r="O245" s="129">
        <v>11</v>
      </c>
      <c r="P245" s="129"/>
      <c r="Q245" s="129"/>
      <c r="R245" s="129">
        <v>11113</v>
      </c>
      <c r="S245" s="128">
        <v>371</v>
      </c>
      <c r="T245" s="128">
        <v>9963</v>
      </c>
      <c r="U245" s="128">
        <v>779</v>
      </c>
      <c r="V245" s="128"/>
      <c r="W245" s="128" t="s">
        <v>39</v>
      </c>
      <c r="X245" s="130">
        <v>44457</v>
      </c>
      <c r="Y245" s="131">
        <v>118.5</v>
      </c>
      <c r="Z245" s="132">
        <v>977686</v>
      </c>
      <c r="AA245" s="133">
        <v>8251</v>
      </c>
      <c r="AB245" s="19">
        <f t="shared" si="1"/>
        <v>0.96713527324650872</v>
      </c>
      <c r="AC245" s="19">
        <f t="shared" si="2"/>
        <v>0.89651759200935843</v>
      </c>
      <c r="AD245" s="19">
        <f t="shared" si="3"/>
        <v>7.0617681237150259E-2</v>
      </c>
      <c r="AE245" s="20">
        <f t="shared" si="4"/>
        <v>80.803039012525502</v>
      </c>
      <c r="AF245" s="20">
        <f t="shared" si="5"/>
        <v>9.9613065778817594E-2</v>
      </c>
      <c r="AG245" s="21">
        <f t="shared" si="6"/>
        <v>1136.6635095521465</v>
      </c>
      <c r="AH245" s="21">
        <f t="shared" si="7"/>
        <v>1098.7167659146189</v>
      </c>
      <c r="AI245" s="22">
        <f t="shared" si="8"/>
        <v>1144.2324018140794</v>
      </c>
      <c r="AJ245" s="22">
        <f t="shared" si="9"/>
        <v>1105.0582702421841</v>
      </c>
      <c r="AK245" s="23">
        <f t="shared" si="10"/>
        <v>89.890510629612891</v>
      </c>
      <c r="AL245" s="24">
        <f t="shared" si="11"/>
        <v>23.505938294845667</v>
      </c>
      <c r="AM245" s="11">
        <f t="shared" si="12"/>
        <v>8.6430725655944715E-2</v>
      </c>
      <c r="AN245" s="25">
        <f t="shared" si="13"/>
        <v>0.14374215568756429</v>
      </c>
      <c r="AO245" s="26">
        <f t="shared" si="14"/>
        <v>3.0748282162863312</v>
      </c>
      <c r="AP245" s="27">
        <v>10.173337819529603</v>
      </c>
      <c r="AQ245" s="11">
        <f t="shared" si="15"/>
        <v>13.248166035815935</v>
      </c>
      <c r="AR245" s="21">
        <f t="shared" si="16"/>
        <v>37.946743637527796</v>
      </c>
      <c r="AS245" s="21"/>
      <c r="AT245" s="21"/>
    </row>
    <row r="246" spans="1:46" ht="16.8" x14ac:dyDescent="0.4">
      <c r="A246" s="127">
        <v>1801</v>
      </c>
      <c r="B246" s="127" t="s">
        <v>496</v>
      </c>
      <c r="C246" s="127" t="s">
        <v>499</v>
      </c>
      <c r="D246" s="127" t="s">
        <v>500</v>
      </c>
      <c r="E246" s="11">
        <f t="shared" si="0"/>
        <v>9.288151877279585</v>
      </c>
      <c r="F246" s="128"/>
      <c r="G246" s="129">
        <v>85</v>
      </c>
      <c r="H246" s="128">
        <v>0</v>
      </c>
      <c r="I246" s="129">
        <v>7</v>
      </c>
      <c r="J246" s="128">
        <v>0</v>
      </c>
      <c r="K246" s="129">
        <v>1</v>
      </c>
      <c r="L246" s="129">
        <v>26</v>
      </c>
      <c r="M246" s="129"/>
      <c r="N246" s="129"/>
      <c r="O246" s="129"/>
      <c r="P246" s="129"/>
      <c r="Q246" s="129"/>
      <c r="R246" s="129">
        <v>2765</v>
      </c>
      <c r="S246" s="128">
        <v>127</v>
      </c>
      <c r="T246" s="128">
        <v>2504</v>
      </c>
      <c r="U246" s="128">
        <v>134</v>
      </c>
      <c r="V246" s="128"/>
      <c r="W246" s="128" t="s">
        <v>39</v>
      </c>
      <c r="X246" s="130">
        <v>44457</v>
      </c>
      <c r="Y246" s="131">
        <v>2143.17</v>
      </c>
      <c r="Z246" s="132">
        <v>292927</v>
      </c>
      <c r="AA246" s="133">
        <v>137</v>
      </c>
      <c r="AB246" s="19">
        <f t="shared" si="1"/>
        <v>0.95430708531974351</v>
      </c>
      <c r="AC246" s="19">
        <f t="shared" si="2"/>
        <v>0.90560578661844482</v>
      </c>
      <c r="AD246" s="19">
        <f t="shared" si="3"/>
        <v>4.8701298701298704E-2</v>
      </c>
      <c r="AE246" s="20">
        <f t="shared" si="4"/>
        <v>46.086567643132931</v>
      </c>
      <c r="AF246" s="20">
        <f t="shared" si="5"/>
        <v>4.2676311030741411E-2</v>
      </c>
      <c r="AG246" s="21">
        <f t="shared" si="6"/>
        <v>943.92118172787082</v>
      </c>
      <c r="AH246" s="21">
        <f t="shared" si="7"/>
        <v>900.5656699450717</v>
      </c>
      <c r="AI246" s="22">
        <f t="shared" si="8"/>
        <v>946.31085560566294</v>
      </c>
      <c r="AJ246" s="22">
        <f t="shared" si="9"/>
        <v>902.95534382286371</v>
      </c>
      <c r="AK246" s="23">
        <f t="shared" si="10"/>
        <v>67.887088347588559</v>
      </c>
      <c r="AL246" s="24">
        <f t="shared" si="11"/>
        <v>21.248003951228732</v>
      </c>
      <c r="AM246" s="11">
        <f t="shared" si="12"/>
        <v>0.11910499369673697</v>
      </c>
      <c r="AN246" s="25">
        <f t="shared" si="13"/>
        <v>0.19832500996190605</v>
      </c>
      <c r="AO246" s="26">
        <f t="shared" si="14"/>
        <v>1.549261353877327</v>
      </c>
      <c r="AP246" s="27">
        <v>7.738890523402258</v>
      </c>
      <c r="AQ246" s="11">
        <f t="shared" si="15"/>
        <v>9.288151877279585</v>
      </c>
      <c r="AR246" s="21">
        <f t="shared" si="16"/>
        <v>43.355511782799127</v>
      </c>
      <c r="AS246" s="21"/>
      <c r="AT246" s="21"/>
    </row>
    <row r="247" spans="1:46" ht="16.8" x14ac:dyDescent="0.4">
      <c r="A247" s="127">
        <v>1803</v>
      </c>
      <c r="B247" s="127" t="s">
        <v>496</v>
      </c>
      <c r="C247" s="127" t="s">
        <v>501</v>
      </c>
      <c r="D247" s="127" t="s">
        <v>502</v>
      </c>
      <c r="E247" s="11">
        <f t="shared" si="0"/>
        <v>7.3649327489129197</v>
      </c>
      <c r="F247" s="128"/>
      <c r="G247" s="129">
        <v>461</v>
      </c>
      <c r="H247" s="128">
        <v>1</v>
      </c>
      <c r="I247" s="129">
        <v>44</v>
      </c>
      <c r="J247" s="128">
        <v>0</v>
      </c>
      <c r="K247" s="129">
        <v>3</v>
      </c>
      <c r="L247" s="129">
        <v>32</v>
      </c>
      <c r="M247" s="129"/>
      <c r="N247" s="129"/>
      <c r="O247" s="129"/>
      <c r="P247" s="129"/>
      <c r="Q247" s="129"/>
      <c r="R247" s="129">
        <v>4506</v>
      </c>
      <c r="S247" s="128">
        <v>52</v>
      </c>
      <c r="T247" s="128">
        <v>4193</v>
      </c>
      <c r="U247" s="128">
        <v>261</v>
      </c>
      <c r="V247" s="128"/>
      <c r="W247" s="128" t="s">
        <v>39</v>
      </c>
      <c r="X247" s="130">
        <v>44457</v>
      </c>
      <c r="Y247" s="131">
        <v>2109.7399999999998</v>
      </c>
      <c r="Z247" s="132">
        <v>971807</v>
      </c>
      <c r="AA247" s="133">
        <v>461</v>
      </c>
      <c r="AB247" s="19">
        <f t="shared" si="1"/>
        <v>0.98855903971749515</v>
      </c>
      <c r="AC247" s="19">
        <f t="shared" si="2"/>
        <v>0.93053706169551709</v>
      </c>
      <c r="AD247" s="19">
        <f t="shared" si="3"/>
        <v>5.8021978021978025E-2</v>
      </c>
      <c r="AE247" s="20">
        <f t="shared" si="4"/>
        <v>27.165887876913832</v>
      </c>
      <c r="AF247" s="20">
        <f t="shared" si="5"/>
        <v>0.11917443408788282</v>
      </c>
      <c r="AG247" s="21">
        <f t="shared" si="6"/>
        <v>463.67231353550653</v>
      </c>
      <c r="AH247" s="21">
        <f t="shared" si="7"/>
        <v>458.32145683247808</v>
      </c>
      <c r="AI247" s="22">
        <f t="shared" si="8"/>
        <v>468.19996151499214</v>
      </c>
      <c r="AJ247" s="22">
        <f t="shared" si="9"/>
        <v>462.84910481196368</v>
      </c>
      <c r="AK247" s="23">
        <f t="shared" si="10"/>
        <v>52.120905476510899</v>
      </c>
      <c r="AL247" s="24">
        <f t="shared" si="11"/>
        <v>15.212644490882637</v>
      </c>
      <c r="AM247" s="11">
        <f t="shared" si="12"/>
        <v>5.0287213497027403E-2</v>
      </c>
      <c r="AN247" s="25">
        <f t="shared" si="13"/>
        <v>8.3597241063667588E-2</v>
      </c>
      <c r="AO247" s="26">
        <f t="shared" si="14"/>
        <v>2.3498791901511913</v>
      </c>
      <c r="AP247" s="27">
        <v>5.0150535587617284</v>
      </c>
      <c r="AQ247" s="11">
        <f t="shared" si="15"/>
        <v>7.3649327489129197</v>
      </c>
      <c r="AR247" s="21">
        <f t="shared" si="16"/>
        <v>5.3508567030284819</v>
      </c>
      <c r="AS247" s="21"/>
      <c r="AT247" s="21"/>
    </row>
    <row r="248" spans="1:46" ht="16.8" x14ac:dyDescent="0.4">
      <c r="A248" s="127">
        <v>1805</v>
      </c>
      <c r="B248" s="127" t="s">
        <v>496</v>
      </c>
      <c r="C248" s="127" t="s">
        <v>503</v>
      </c>
      <c r="D248" s="127" t="s">
        <v>504</v>
      </c>
      <c r="E248" s="11">
        <f t="shared" si="0"/>
        <v>10.844358879645799</v>
      </c>
      <c r="F248" s="128"/>
      <c r="G248" s="129">
        <v>463</v>
      </c>
      <c r="H248" s="128">
        <v>1</v>
      </c>
      <c r="I248" s="129">
        <v>32</v>
      </c>
      <c r="J248" s="128">
        <v>3</v>
      </c>
      <c r="K248" s="129">
        <v>1</v>
      </c>
      <c r="L248" s="129">
        <v>5</v>
      </c>
      <c r="M248" s="129"/>
      <c r="N248" s="129"/>
      <c r="O248" s="129"/>
      <c r="P248" s="129"/>
      <c r="Q248" s="129"/>
      <c r="R248" s="129">
        <v>4426</v>
      </c>
      <c r="S248" s="128">
        <v>78</v>
      </c>
      <c r="T248" s="128">
        <v>3783</v>
      </c>
      <c r="U248" s="128">
        <v>565</v>
      </c>
      <c r="V248" s="128"/>
      <c r="W248" s="128" t="s">
        <v>39</v>
      </c>
      <c r="X248" s="130">
        <v>44457</v>
      </c>
      <c r="Y248" s="131">
        <v>4789.8</v>
      </c>
      <c r="Z248" s="132">
        <v>1238097</v>
      </c>
      <c r="AA248" s="133">
        <v>258</v>
      </c>
      <c r="AB248" s="19">
        <f t="shared" si="1"/>
        <v>0.98168486027241852</v>
      </c>
      <c r="AC248" s="19">
        <f t="shared" si="2"/>
        <v>0.85472209670131039</v>
      </c>
      <c r="AD248" s="19">
        <f t="shared" si="3"/>
        <v>0.12696276357110811</v>
      </c>
      <c r="AE248" s="20">
        <f t="shared" si="4"/>
        <v>45.715319558968318</v>
      </c>
      <c r="AF248" s="20">
        <f t="shared" si="5"/>
        <v>0.11296882060551287</v>
      </c>
      <c r="AG248" s="21">
        <f t="shared" si="6"/>
        <v>357.48410665723281</v>
      </c>
      <c r="AH248" s="21">
        <f t="shared" si="7"/>
        <v>351.18411562260468</v>
      </c>
      <c r="AI248" s="22">
        <f t="shared" si="8"/>
        <v>360.06871836374694</v>
      </c>
      <c r="AJ248" s="22">
        <f t="shared" si="9"/>
        <v>353.52641998163313</v>
      </c>
      <c r="AK248" s="23">
        <f t="shared" si="10"/>
        <v>67.613104912411998</v>
      </c>
      <c r="AL248" s="24">
        <f t="shared" si="11"/>
        <v>13.295232603862805</v>
      </c>
      <c r="AM248" s="11">
        <f t="shared" si="12"/>
        <v>5.7787194775643119E-2</v>
      </c>
      <c r="AN248" s="25">
        <f t="shared" si="13"/>
        <v>9.6077910320195595E-2</v>
      </c>
      <c r="AO248" s="26">
        <f t="shared" si="14"/>
        <v>3.2845081753514522</v>
      </c>
      <c r="AP248" s="27">
        <v>7.5598507042943472</v>
      </c>
      <c r="AQ248" s="11">
        <f t="shared" si="15"/>
        <v>10.844358879645799</v>
      </c>
      <c r="AR248" s="21">
        <f t="shared" si="16"/>
        <v>6.2999910346281425</v>
      </c>
      <c r="AS248" s="21"/>
      <c r="AT248" s="21"/>
    </row>
    <row r="249" spans="1:46" ht="16.8" x14ac:dyDescent="0.4">
      <c r="A249" s="127">
        <v>1804</v>
      </c>
      <c r="B249" s="127" t="s">
        <v>496</v>
      </c>
      <c r="C249" s="127" t="s">
        <v>505</v>
      </c>
      <c r="D249" s="127" t="s">
        <v>506</v>
      </c>
      <c r="E249" s="11">
        <f t="shared" si="0"/>
        <v>11.604895870965535</v>
      </c>
      <c r="F249" s="128"/>
      <c r="G249" s="129">
        <v>412</v>
      </c>
      <c r="H249" s="128">
        <v>1</v>
      </c>
      <c r="I249" s="129">
        <v>21</v>
      </c>
      <c r="J249" s="128">
        <v>1</v>
      </c>
      <c r="K249" s="129">
        <v>6</v>
      </c>
      <c r="L249" s="129">
        <v>1</v>
      </c>
      <c r="M249" s="129"/>
      <c r="N249" s="129"/>
      <c r="O249" s="129"/>
      <c r="P249" s="129"/>
      <c r="Q249" s="129"/>
      <c r="R249" s="129">
        <v>5789</v>
      </c>
      <c r="S249" s="128">
        <v>78</v>
      </c>
      <c r="T249" s="128">
        <v>5150</v>
      </c>
      <c r="U249" s="128">
        <v>561</v>
      </c>
      <c r="V249" s="128"/>
      <c r="W249" s="128" t="s">
        <v>39</v>
      </c>
      <c r="X249" s="130">
        <v>44457</v>
      </c>
      <c r="Y249" s="131">
        <v>5325.03</v>
      </c>
      <c r="Z249" s="132">
        <v>1007893</v>
      </c>
      <c r="AA249" s="133">
        <v>189</v>
      </c>
      <c r="AB249" s="19">
        <f t="shared" si="1"/>
        <v>0.98720860293826884</v>
      </c>
      <c r="AC249" s="19">
        <f t="shared" si="2"/>
        <v>0.8896182414924857</v>
      </c>
      <c r="AD249" s="19">
        <f t="shared" si="3"/>
        <v>9.7590361445783133E-2</v>
      </c>
      <c r="AE249" s="20">
        <f t="shared" si="4"/>
        <v>56.255971616034643</v>
      </c>
      <c r="AF249" s="20">
        <f t="shared" si="5"/>
        <v>7.4969770253929868E-2</v>
      </c>
      <c r="AG249" s="21">
        <f t="shared" si="6"/>
        <v>574.36652501803269</v>
      </c>
      <c r="AH249" s="21">
        <f t="shared" si="7"/>
        <v>566.62760828778448</v>
      </c>
      <c r="AI249" s="22">
        <f t="shared" si="8"/>
        <v>576.45007952233027</v>
      </c>
      <c r="AJ249" s="22">
        <f t="shared" si="9"/>
        <v>568.6119459109251</v>
      </c>
      <c r="AK249" s="23">
        <f t="shared" si="10"/>
        <v>75.003980971702191</v>
      </c>
      <c r="AL249" s="24">
        <f t="shared" si="11"/>
        <v>16.861375179844096</v>
      </c>
      <c r="AM249" s="11">
        <f t="shared" si="12"/>
        <v>7.0990721000423848E-2</v>
      </c>
      <c r="AN249" s="25">
        <f t="shared" si="13"/>
        <v>0.11812643703042543</v>
      </c>
      <c r="AO249" s="26">
        <f t="shared" si="14"/>
        <v>3.9895049836189438</v>
      </c>
      <c r="AP249" s="27">
        <v>7.6153908873465914</v>
      </c>
      <c r="AQ249" s="11">
        <f t="shared" si="15"/>
        <v>11.604895870965535</v>
      </c>
      <c r="AR249" s="21">
        <f t="shared" si="16"/>
        <v>7.7389167302481505</v>
      </c>
      <c r="AS249" s="21"/>
      <c r="AT249" s="21"/>
    </row>
    <row r="250" spans="1:46" ht="16.8" x14ac:dyDescent="0.4">
      <c r="A250" s="127">
        <v>1806</v>
      </c>
      <c r="B250" s="127" t="s">
        <v>496</v>
      </c>
      <c r="C250" s="127" t="s">
        <v>507</v>
      </c>
      <c r="D250" s="127" t="s">
        <v>508</v>
      </c>
      <c r="E250" s="11">
        <f t="shared" si="0"/>
        <v>7.9144718482271088</v>
      </c>
      <c r="F250" s="128"/>
      <c r="G250" s="129">
        <v>135</v>
      </c>
      <c r="H250" s="128">
        <v>0</v>
      </c>
      <c r="I250" s="129">
        <v>8</v>
      </c>
      <c r="J250" s="128">
        <v>0</v>
      </c>
      <c r="K250" s="129">
        <v>5</v>
      </c>
      <c r="L250" s="129">
        <v>25</v>
      </c>
      <c r="M250" s="129"/>
      <c r="N250" s="129"/>
      <c r="O250" s="129"/>
      <c r="P250" s="129"/>
      <c r="Q250" s="129"/>
      <c r="R250" s="129">
        <v>3908</v>
      </c>
      <c r="S250" s="128">
        <v>1307</v>
      </c>
      <c r="T250" s="128">
        <v>2427</v>
      </c>
      <c r="U250" s="128">
        <v>174</v>
      </c>
      <c r="V250" s="128"/>
      <c r="W250" s="128" t="s">
        <v>39</v>
      </c>
      <c r="X250" s="130">
        <v>44457</v>
      </c>
      <c r="Y250" s="131">
        <v>2725.63</v>
      </c>
      <c r="Z250" s="132">
        <v>605822</v>
      </c>
      <c r="AA250" s="133">
        <v>222</v>
      </c>
      <c r="AB250" s="19">
        <f t="shared" si="1"/>
        <v>0.66674368493742175</v>
      </c>
      <c r="AC250" s="19">
        <f t="shared" si="2"/>
        <v>0.62103377686796313</v>
      </c>
      <c r="AD250" s="19">
        <f t="shared" si="3"/>
        <v>4.5709908069458634E-2</v>
      </c>
      <c r="AE250" s="20">
        <f t="shared" si="4"/>
        <v>29.546632509218878</v>
      </c>
      <c r="AF250" s="20">
        <f t="shared" si="5"/>
        <v>4.2988741044012284E-2</v>
      </c>
      <c r="AG250" s="21">
        <f t="shared" si="6"/>
        <v>645.07396562026474</v>
      </c>
      <c r="AH250" s="21">
        <f t="shared" si="7"/>
        <v>429.33402880714135</v>
      </c>
      <c r="AI250" s="22">
        <f t="shared" si="8"/>
        <v>646.39448550894485</v>
      </c>
      <c r="AJ250" s="22">
        <f t="shared" si="9"/>
        <v>430.65454869582152</v>
      </c>
      <c r="AK250" s="23">
        <f t="shared" si="10"/>
        <v>54.356814208725368</v>
      </c>
      <c r="AL250" s="24">
        <f t="shared" si="11"/>
        <v>14.674034017539647</v>
      </c>
      <c r="AM250" s="11">
        <f t="shared" si="12"/>
        <v>6.6314254782016815E-2</v>
      </c>
      <c r="AN250" s="25">
        <f t="shared" si="13"/>
        <v>0.11042095005017689</v>
      </c>
      <c r="AO250" s="26">
        <f t="shared" si="14"/>
        <v>1.5814733889450894</v>
      </c>
      <c r="AP250" s="27">
        <v>6.3329984592820194</v>
      </c>
      <c r="AQ250" s="11">
        <f t="shared" si="15"/>
        <v>7.9144718482271088</v>
      </c>
      <c r="AR250" s="21">
        <f t="shared" si="16"/>
        <v>215.73993681312334</v>
      </c>
      <c r="AS250" s="21"/>
      <c r="AT250" s="21"/>
    </row>
    <row r="251" spans="1:46" ht="16.8" x14ac:dyDescent="0.4">
      <c r="A251" s="127">
        <v>1811</v>
      </c>
      <c r="B251" s="127" t="s">
        <v>496</v>
      </c>
      <c r="C251" s="127" t="s">
        <v>509</v>
      </c>
      <c r="D251" s="127" t="s">
        <v>510</v>
      </c>
      <c r="E251" s="11">
        <f t="shared" si="0"/>
        <v>8.4044719099905816</v>
      </c>
      <c r="F251" s="128"/>
      <c r="G251" s="129">
        <v>94</v>
      </c>
      <c r="H251" s="128">
        <v>0</v>
      </c>
      <c r="I251" s="129">
        <v>0</v>
      </c>
      <c r="J251" s="128">
        <v>0</v>
      </c>
      <c r="K251" s="129">
        <v>0</v>
      </c>
      <c r="L251" s="129">
        <v>0</v>
      </c>
      <c r="M251" s="129"/>
      <c r="N251" s="129"/>
      <c r="O251" s="129"/>
      <c r="P251" s="129"/>
      <c r="Q251" s="129"/>
      <c r="R251" s="129">
        <v>543</v>
      </c>
      <c r="S251" s="128">
        <v>44</v>
      </c>
      <c r="T251" s="128">
        <v>443</v>
      </c>
      <c r="U251" s="128">
        <v>56</v>
      </c>
      <c r="V251" s="128"/>
      <c r="W251" s="128" t="s">
        <v>39</v>
      </c>
      <c r="X251" s="130">
        <v>44457</v>
      </c>
      <c r="Y251" s="131">
        <v>2183.98</v>
      </c>
      <c r="Z251" s="132">
        <v>195592</v>
      </c>
      <c r="AA251" s="133">
        <v>90</v>
      </c>
      <c r="AB251" s="19">
        <f t="shared" si="1"/>
        <v>0.91896869244935542</v>
      </c>
      <c r="AC251" s="19">
        <f t="shared" si="2"/>
        <v>0.81583793738489874</v>
      </c>
      <c r="AD251" s="19">
        <f t="shared" si="3"/>
        <v>0.10313075506445672</v>
      </c>
      <c r="AE251" s="20">
        <f t="shared" si="4"/>
        <v>28.631027853899955</v>
      </c>
      <c r="AF251" s="20">
        <f t="shared" si="5"/>
        <v>0.17311233885819521</v>
      </c>
      <c r="AG251" s="21">
        <f t="shared" si="6"/>
        <v>277.61871651192274</v>
      </c>
      <c r="AH251" s="21">
        <f t="shared" si="7"/>
        <v>255.12290891242995</v>
      </c>
      <c r="AI251" s="22">
        <f t="shared" si="8"/>
        <v>277.61871651192274</v>
      </c>
      <c r="AJ251" s="22">
        <f t="shared" si="9"/>
        <v>255.12290891242995</v>
      </c>
      <c r="AK251" s="23">
        <f t="shared" si="10"/>
        <v>53.507969363357411</v>
      </c>
      <c r="AL251" s="24">
        <f t="shared" si="11"/>
        <v>11.294310711867944</v>
      </c>
      <c r="AM251" s="11">
        <f t="shared" si="12"/>
        <v>0.1152064406262184</v>
      </c>
      <c r="AN251" s="25">
        <f t="shared" si="13"/>
        <v>0.19129910153656293</v>
      </c>
      <c r="AO251" s="26">
        <f t="shared" si="14"/>
        <v>4.5346878209658534</v>
      </c>
      <c r="AP251" s="27">
        <v>3.8697840890247286</v>
      </c>
      <c r="AQ251" s="11">
        <f t="shared" si="15"/>
        <v>8.4044719099905816</v>
      </c>
      <c r="AR251" s="21">
        <f t="shared" si="16"/>
        <v>22.495807599492821</v>
      </c>
      <c r="AS251" s="21"/>
      <c r="AT251" s="21"/>
    </row>
    <row r="252" spans="1:46" ht="16.8" x14ac:dyDescent="0.4">
      <c r="A252" s="127">
        <v>1872</v>
      </c>
      <c r="B252" s="127" t="s">
        <v>496</v>
      </c>
      <c r="C252" s="127" t="s">
        <v>511</v>
      </c>
      <c r="D252" s="127" t="s">
        <v>512</v>
      </c>
      <c r="E252" s="11">
        <f t="shared" si="0"/>
        <v>15.411745398865268</v>
      </c>
      <c r="F252" s="128"/>
      <c r="G252" s="129">
        <v>91</v>
      </c>
      <c r="H252" s="128">
        <v>0</v>
      </c>
      <c r="I252" s="129">
        <v>2</v>
      </c>
      <c r="J252" s="128">
        <v>0</v>
      </c>
      <c r="K252" s="129">
        <v>1</v>
      </c>
      <c r="L252" s="129">
        <v>0</v>
      </c>
      <c r="M252" s="129"/>
      <c r="N252" s="129"/>
      <c r="O252" s="129"/>
      <c r="P252" s="129"/>
      <c r="Q252" s="129"/>
      <c r="R252" s="129">
        <v>2808</v>
      </c>
      <c r="S252" s="128">
        <v>61</v>
      </c>
      <c r="T252" s="128">
        <v>2567</v>
      </c>
      <c r="U252" s="128">
        <v>180</v>
      </c>
      <c r="V252" s="128"/>
      <c r="W252" s="128" t="s">
        <v>39</v>
      </c>
      <c r="X252" s="130">
        <v>44457</v>
      </c>
      <c r="Y252" s="131">
        <v>68.739999999999995</v>
      </c>
      <c r="Z252" s="132">
        <v>158215</v>
      </c>
      <c r="AA252" s="133">
        <v>2302</v>
      </c>
      <c r="AB252" s="19">
        <f t="shared" si="1"/>
        <v>0.97858660056168956</v>
      </c>
      <c r="AC252" s="19">
        <f t="shared" si="2"/>
        <v>0.91417378917378922</v>
      </c>
      <c r="AD252" s="19">
        <f t="shared" si="3"/>
        <v>6.4412811387900351E-2</v>
      </c>
      <c r="AE252" s="20">
        <f t="shared" si="4"/>
        <v>114.40128938469805</v>
      </c>
      <c r="AF252" s="20">
        <f t="shared" si="5"/>
        <v>3.311965811965812E-2</v>
      </c>
      <c r="AG252" s="21">
        <f t="shared" si="6"/>
        <v>1774.8001137692381</v>
      </c>
      <c r="AH252" s="21">
        <f t="shared" si="7"/>
        <v>1736.2449830926271</v>
      </c>
      <c r="AI252" s="22">
        <f t="shared" si="8"/>
        <v>1776.064216414373</v>
      </c>
      <c r="AJ252" s="22">
        <f t="shared" si="9"/>
        <v>1737.509085737762</v>
      </c>
      <c r="AK252" s="23">
        <f t="shared" si="10"/>
        <v>106.95853840844033</v>
      </c>
      <c r="AL252" s="24">
        <f t="shared" si="11"/>
        <v>29.474642370500121</v>
      </c>
      <c r="AM252" s="11">
        <f t="shared" si="12"/>
        <v>0.25528452224000403</v>
      </c>
      <c r="AN252" s="25">
        <f t="shared" si="13"/>
        <v>0.42516904361387076</v>
      </c>
      <c r="AO252" s="26">
        <f t="shared" si="14"/>
        <v>4.0861199835612751</v>
      </c>
      <c r="AP252" s="27">
        <v>11.325625415303993</v>
      </c>
      <c r="AQ252" s="11">
        <f t="shared" si="15"/>
        <v>15.411745398865268</v>
      </c>
      <c r="AR252" s="21">
        <f t="shared" si="16"/>
        <v>38.555130676610943</v>
      </c>
      <c r="AS252" s="21"/>
      <c r="AT252" s="21"/>
    </row>
    <row r="253" spans="1:46" ht="16.8" x14ac:dyDescent="0.4">
      <c r="A253" s="127">
        <v>1809</v>
      </c>
      <c r="B253" s="127" t="s">
        <v>496</v>
      </c>
      <c r="C253" s="127" t="s">
        <v>513</v>
      </c>
      <c r="D253" s="127" t="s">
        <v>514</v>
      </c>
      <c r="E253" s="11">
        <f t="shared" si="0"/>
        <v>11.186955832375251</v>
      </c>
      <c r="F253" s="128"/>
      <c r="G253" s="129">
        <v>83</v>
      </c>
      <c r="H253" s="128">
        <v>1</v>
      </c>
      <c r="I253" s="129">
        <v>12</v>
      </c>
      <c r="J253" s="128">
        <v>0</v>
      </c>
      <c r="K253" s="129">
        <v>4</v>
      </c>
      <c r="L253" s="129">
        <v>4</v>
      </c>
      <c r="M253" s="129"/>
      <c r="N253" s="129"/>
      <c r="O253" s="129"/>
      <c r="P253" s="129"/>
      <c r="Q253" s="129"/>
      <c r="R253" s="129">
        <v>2593</v>
      </c>
      <c r="S253" s="128">
        <v>35</v>
      </c>
      <c r="T253" s="128">
        <v>2332</v>
      </c>
      <c r="U253" s="128">
        <v>226</v>
      </c>
      <c r="V253" s="128"/>
      <c r="W253" s="128" t="s">
        <v>39</v>
      </c>
      <c r="X253" s="130">
        <v>44457</v>
      </c>
      <c r="Y253" s="131">
        <v>2243.5100000000002</v>
      </c>
      <c r="Z253" s="132">
        <v>425964</v>
      </c>
      <c r="AA253" s="133">
        <v>190</v>
      </c>
      <c r="AB253" s="19">
        <f t="shared" si="1"/>
        <v>0.98763613537998729</v>
      </c>
      <c r="AC253" s="19">
        <f t="shared" si="2"/>
        <v>0.89934438873891243</v>
      </c>
      <c r="AD253" s="19">
        <f t="shared" si="3"/>
        <v>8.829174664107485E-2</v>
      </c>
      <c r="AE253" s="20">
        <f t="shared" si="4"/>
        <v>53.995173301030135</v>
      </c>
      <c r="AF253" s="20">
        <f t="shared" si="5"/>
        <v>3.8179714616274583E-2</v>
      </c>
      <c r="AG253" s="21">
        <f t="shared" si="6"/>
        <v>608.73688856335275</v>
      </c>
      <c r="AH253" s="21">
        <f t="shared" si="7"/>
        <v>600.52023175667432</v>
      </c>
      <c r="AI253" s="22">
        <f t="shared" si="8"/>
        <v>611.55402803992831</v>
      </c>
      <c r="AJ253" s="22">
        <f t="shared" si="9"/>
        <v>603.33737123324977</v>
      </c>
      <c r="AK253" s="23">
        <f t="shared" si="10"/>
        <v>73.481408057433228</v>
      </c>
      <c r="AL253" s="24">
        <f t="shared" si="11"/>
        <v>17.368612080895378</v>
      </c>
      <c r="AM253" s="11">
        <f t="shared" si="12"/>
        <v>0.10689843582593711</v>
      </c>
      <c r="AN253" s="25">
        <f t="shared" si="13"/>
        <v>0.17801681466160407</v>
      </c>
      <c r="AO253" s="26">
        <f t="shared" si="14"/>
        <v>2.8384065591807044</v>
      </c>
      <c r="AP253" s="27">
        <v>8.3485492731945463</v>
      </c>
      <c r="AQ253" s="11">
        <f t="shared" si="15"/>
        <v>11.186955832375251</v>
      </c>
      <c r="AR253" s="21">
        <f t="shared" si="16"/>
        <v>8.2166568066784986</v>
      </c>
      <c r="AS253" s="21"/>
      <c r="AT253" s="21"/>
    </row>
    <row r="254" spans="1:46" ht="16.8" x14ac:dyDescent="0.4">
      <c r="A254" s="127">
        <v>1813</v>
      </c>
      <c r="B254" s="127" t="s">
        <v>496</v>
      </c>
      <c r="C254" s="127" t="s">
        <v>515</v>
      </c>
      <c r="D254" s="127" t="s">
        <v>516</v>
      </c>
      <c r="E254" s="11">
        <f t="shared" si="0"/>
        <v>4.412084595253436</v>
      </c>
      <c r="F254" s="128"/>
      <c r="G254" s="129">
        <v>84</v>
      </c>
      <c r="H254" s="128">
        <v>0</v>
      </c>
      <c r="I254" s="129">
        <v>4</v>
      </c>
      <c r="J254" s="128">
        <v>0</v>
      </c>
      <c r="K254" s="129">
        <v>2</v>
      </c>
      <c r="L254" s="129">
        <v>2</v>
      </c>
      <c r="M254" s="129"/>
      <c r="N254" s="129"/>
      <c r="O254" s="129"/>
      <c r="P254" s="129"/>
      <c r="Q254" s="129"/>
      <c r="R254" s="129">
        <v>916</v>
      </c>
      <c r="S254" s="128">
        <v>5</v>
      </c>
      <c r="T254" s="128">
        <v>868</v>
      </c>
      <c r="U254" s="128">
        <v>43</v>
      </c>
      <c r="V254" s="128"/>
      <c r="W254" s="128" t="s">
        <v>39</v>
      </c>
      <c r="X254" s="130">
        <v>44457</v>
      </c>
      <c r="Y254" s="131">
        <v>2243.5100000000002</v>
      </c>
      <c r="Z254" s="132">
        <v>425964</v>
      </c>
      <c r="AA254" s="133">
        <v>190</v>
      </c>
      <c r="AB254" s="19">
        <f t="shared" si="1"/>
        <v>0.99651129675337002</v>
      </c>
      <c r="AC254" s="19">
        <f t="shared" si="2"/>
        <v>0.94759825327510916</v>
      </c>
      <c r="AD254" s="19">
        <f t="shared" si="3"/>
        <v>4.8913043478260872E-2</v>
      </c>
      <c r="AE254" s="20">
        <f t="shared" si="4"/>
        <v>10.56427303715807</v>
      </c>
      <c r="AF254" s="20">
        <f t="shared" si="5"/>
        <v>9.8253275109170299E-2</v>
      </c>
      <c r="AG254" s="21">
        <f t="shared" si="6"/>
        <v>215.04164671192868</v>
      </c>
      <c r="AH254" s="21">
        <f t="shared" si="7"/>
        <v>213.86783859668893</v>
      </c>
      <c r="AI254" s="22">
        <f t="shared" si="8"/>
        <v>215.98069320412054</v>
      </c>
      <c r="AJ254" s="22">
        <f t="shared" si="9"/>
        <v>214.80688508888076</v>
      </c>
      <c r="AK254" s="23">
        <f t="shared" si="10"/>
        <v>32.502727635012526</v>
      </c>
      <c r="AL254" s="24">
        <f t="shared" si="11"/>
        <v>10.363563216598834</v>
      </c>
      <c r="AM254" s="11">
        <f t="shared" si="12"/>
        <v>4.734506599993845E-2</v>
      </c>
      <c r="AN254" s="25">
        <f t="shared" si="13"/>
        <v>7.874144214651202E-2</v>
      </c>
      <c r="AO254" s="26">
        <f t="shared" si="14"/>
        <v>0.96050771451429817</v>
      </c>
      <c r="AP254" s="27">
        <v>3.4515768807391378</v>
      </c>
      <c r="AQ254" s="11">
        <f t="shared" si="15"/>
        <v>4.412084595253436</v>
      </c>
      <c r="AR254" s="21">
        <f t="shared" si="16"/>
        <v>1.1738081152397855</v>
      </c>
      <c r="AS254" s="21"/>
      <c r="AT254" s="21"/>
    </row>
    <row r="255" spans="1:46" ht="16.8" x14ac:dyDescent="0.4">
      <c r="A255" s="127">
        <v>1810</v>
      </c>
      <c r="B255" s="127" t="s">
        <v>496</v>
      </c>
      <c r="C255" s="127" t="s">
        <v>517</v>
      </c>
      <c r="D255" s="127" t="s">
        <v>518</v>
      </c>
      <c r="E255" s="11">
        <f t="shared" si="0"/>
        <v>13.791970525786954</v>
      </c>
      <c r="F255" s="128"/>
      <c r="G255" s="129">
        <v>124</v>
      </c>
      <c r="H255" s="128">
        <v>8</v>
      </c>
      <c r="I255" s="129">
        <v>10</v>
      </c>
      <c r="J255" s="128">
        <v>1</v>
      </c>
      <c r="K255" s="129">
        <v>1</v>
      </c>
      <c r="L255" s="129">
        <v>0</v>
      </c>
      <c r="M255" s="129"/>
      <c r="N255" s="129"/>
      <c r="O255" s="129"/>
      <c r="P255" s="129"/>
      <c r="Q255" s="129"/>
      <c r="R255" s="129">
        <v>3951</v>
      </c>
      <c r="S255" s="128">
        <v>46</v>
      </c>
      <c r="T255" s="128">
        <v>3581</v>
      </c>
      <c r="U255" s="128">
        <v>324</v>
      </c>
      <c r="V255" s="128"/>
      <c r="W255" s="128" t="s">
        <v>39</v>
      </c>
      <c r="X255" s="130">
        <v>44457</v>
      </c>
      <c r="Y255" s="131">
        <v>625</v>
      </c>
      <c r="Z255" s="132">
        <v>386550</v>
      </c>
      <c r="AA255" s="133">
        <v>618</v>
      </c>
      <c r="AB255" s="19">
        <f t="shared" si="1"/>
        <v>0.98840280944728698</v>
      </c>
      <c r="AC255" s="19">
        <f t="shared" si="2"/>
        <v>0.90635282207036194</v>
      </c>
      <c r="AD255" s="19">
        <f t="shared" si="3"/>
        <v>8.2049987376925024E-2</v>
      </c>
      <c r="AE255" s="20">
        <f t="shared" si="4"/>
        <v>84.077092226102707</v>
      </c>
      <c r="AF255" s="20">
        <f t="shared" si="5"/>
        <v>3.3915464439382433E-2</v>
      </c>
      <c r="AG255" s="21">
        <f t="shared" si="6"/>
        <v>1022.1187427240978</v>
      </c>
      <c r="AH255" s="21">
        <f t="shared" si="7"/>
        <v>1010.2186004397879</v>
      </c>
      <c r="AI255" s="22">
        <f t="shared" si="8"/>
        <v>1024.7057301772086</v>
      </c>
      <c r="AJ255" s="22">
        <f t="shared" si="9"/>
        <v>1012.5468891475876</v>
      </c>
      <c r="AK255" s="23">
        <f t="shared" si="10"/>
        <v>91.693561511211186</v>
      </c>
      <c r="AL255" s="24">
        <f t="shared" si="11"/>
        <v>22.50052098449709</v>
      </c>
      <c r="AM255" s="11">
        <f t="shared" si="12"/>
        <v>0.14001556736936738</v>
      </c>
      <c r="AN255" s="25">
        <f t="shared" si="13"/>
        <v>0.23318789777932927</v>
      </c>
      <c r="AO255" s="26">
        <f t="shared" si="14"/>
        <v>6.7955409980356265</v>
      </c>
      <c r="AP255" s="27">
        <v>6.996429527751328</v>
      </c>
      <c r="AQ255" s="11">
        <f t="shared" si="15"/>
        <v>13.791970525786954</v>
      </c>
      <c r="AR255" s="21">
        <f t="shared" si="16"/>
        <v>11.90014228430992</v>
      </c>
      <c r="AS255" s="21"/>
      <c r="AT255" s="21"/>
    </row>
    <row r="256" spans="1:46" ht="16.8" x14ac:dyDescent="0.4">
      <c r="A256" s="127">
        <v>1802</v>
      </c>
      <c r="B256" s="127" t="s">
        <v>496</v>
      </c>
      <c r="C256" s="127" t="s">
        <v>519</v>
      </c>
      <c r="D256" s="127" t="s">
        <v>520</v>
      </c>
      <c r="E256" s="11">
        <f t="shared" si="0"/>
        <v>6.8513966763059591</v>
      </c>
      <c r="F256" s="128"/>
      <c r="G256" s="129">
        <v>415</v>
      </c>
      <c r="H256" s="128">
        <v>3</v>
      </c>
      <c r="I256" s="129">
        <v>1</v>
      </c>
      <c r="J256" s="128">
        <v>0</v>
      </c>
      <c r="K256" s="129">
        <v>1</v>
      </c>
      <c r="L256" s="129">
        <v>8</v>
      </c>
      <c r="M256" s="129"/>
      <c r="N256" s="129"/>
      <c r="O256" s="129"/>
      <c r="P256" s="129"/>
      <c r="Q256" s="129"/>
      <c r="R256" s="129">
        <v>2495</v>
      </c>
      <c r="S256" s="128">
        <v>17</v>
      </c>
      <c r="T256" s="128">
        <v>2341</v>
      </c>
      <c r="U256" s="128">
        <v>137</v>
      </c>
      <c r="V256" s="128"/>
      <c r="W256" s="128" t="s">
        <v>39</v>
      </c>
      <c r="X256" s="130">
        <v>44457</v>
      </c>
      <c r="Y256" s="131">
        <v>3356.61</v>
      </c>
      <c r="Z256" s="132">
        <v>573268</v>
      </c>
      <c r="AA256" s="133">
        <v>171</v>
      </c>
      <c r="AB256" s="19">
        <f t="shared" si="1"/>
        <v>0.99356501464467395</v>
      </c>
      <c r="AC256" s="19">
        <f t="shared" si="2"/>
        <v>0.93827655310621239</v>
      </c>
      <c r="AD256" s="19">
        <f t="shared" si="3"/>
        <v>5.5288461538461536E-2</v>
      </c>
      <c r="AE256" s="20">
        <f t="shared" si="4"/>
        <v>24.072510588415891</v>
      </c>
      <c r="AF256" s="20">
        <f t="shared" si="5"/>
        <v>0.16993987975951905</v>
      </c>
      <c r="AG256" s="21">
        <f t="shared" si="6"/>
        <v>435.22401389925824</v>
      </c>
      <c r="AH256" s="21">
        <f t="shared" si="7"/>
        <v>432.2585596963375</v>
      </c>
      <c r="AI256" s="22">
        <f t="shared" si="8"/>
        <v>435.39845238178304</v>
      </c>
      <c r="AJ256" s="22">
        <f t="shared" si="9"/>
        <v>432.43299817886225</v>
      </c>
      <c r="AK256" s="23">
        <f t="shared" si="10"/>
        <v>49.063744851382765</v>
      </c>
      <c r="AL256" s="24">
        <f t="shared" si="11"/>
        <v>14.704302060602235</v>
      </c>
      <c r="AM256" s="11">
        <f t="shared" si="12"/>
        <v>6.170018671831639E-2</v>
      </c>
      <c r="AN256" s="25">
        <f t="shared" si="13"/>
        <v>0.10245940925074076</v>
      </c>
      <c r="AO256" s="26">
        <f t="shared" si="14"/>
        <v>3.0186608469896958</v>
      </c>
      <c r="AP256" s="27">
        <v>3.8327358293162632</v>
      </c>
      <c r="AQ256" s="11">
        <f t="shared" si="15"/>
        <v>6.8513966763059591</v>
      </c>
      <c r="AR256" s="21">
        <f t="shared" si="16"/>
        <v>2.9654542029207982</v>
      </c>
      <c r="AS256" s="21"/>
      <c r="AT256" s="21"/>
    </row>
    <row r="257" spans="1:46" ht="16.8" x14ac:dyDescent="0.4">
      <c r="A257" s="127">
        <v>1812</v>
      </c>
      <c r="B257" s="127" t="s">
        <v>496</v>
      </c>
      <c r="C257" s="127" t="s">
        <v>521</v>
      </c>
      <c r="D257" s="127" t="s">
        <v>522</v>
      </c>
      <c r="E257" s="11">
        <f t="shared" ref="E257:E511" si="20">AQ257</f>
        <v>7.1313554215857682</v>
      </c>
      <c r="F257" s="128"/>
      <c r="G257" s="129">
        <v>17</v>
      </c>
      <c r="H257" s="128">
        <v>0</v>
      </c>
      <c r="I257" s="129">
        <v>2</v>
      </c>
      <c r="J257" s="128">
        <v>0</v>
      </c>
      <c r="K257" s="129">
        <v>1</v>
      </c>
      <c r="L257" s="129">
        <v>0</v>
      </c>
      <c r="M257" s="129"/>
      <c r="N257" s="129"/>
      <c r="O257" s="129"/>
      <c r="P257" s="129"/>
      <c r="Q257" s="129"/>
      <c r="R257" s="129">
        <v>704</v>
      </c>
      <c r="S257" s="128">
        <v>10</v>
      </c>
      <c r="T257" s="128">
        <v>609</v>
      </c>
      <c r="U257" s="128">
        <v>85</v>
      </c>
      <c r="V257" s="128"/>
      <c r="W257" s="128" t="s">
        <v>39</v>
      </c>
      <c r="X257" s="130">
        <v>44457</v>
      </c>
      <c r="Y257" s="131">
        <v>6851.32</v>
      </c>
      <c r="Z257" s="132">
        <v>429048</v>
      </c>
      <c r="AA257" s="133">
        <v>63</v>
      </c>
      <c r="AB257" s="19">
        <f t="shared" ref="AB257:AB511" si="21">AC257+AD257</f>
        <v>0.98686984934329136</v>
      </c>
      <c r="AC257" s="19">
        <f t="shared" ref="AC257:AC511" si="22">IF(R257=0,0,T257/R257)</f>
        <v>0.86505681818181823</v>
      </c>
      <c r="AD257" s="19">
        <f t="shared" ref="AD257:AD511" si="23">IF((R257+O257+I257)=0,0,(U257+Q257+K257)/(R257+O257+I257))</f>
        <v>0.12181303116147309</v>
      </c>
      <c r="AE257" s="20">
        <f t="shared" ref="AE257:AE511" si="24">(U257+Q257+N257+K257)/Z257*100000</f>
        <v>20.044377319087843</v>
      </c>
      <c r="AF257" s="20">
        <f t="shared" ref="AF257:AF511" si="25">IF(R257&gt;0,(G257+I257+L257+O257)/R257,(G257+I257+L257+O257))</f>
        <v>2.6988636363636364E-2</v>
      </c>
      <c r="AG257" s="21">
        <f t="shared" ref="AG257:AG511" si="26">(R257)/Z257*100000</f>
        <v>164.08420503067256</v>
      </c>
      <c r="AH257" s="21">
        <f t="shared" ref="AH257:AH511" si="27">SUM(T257:U257)/Z257*100000</f>
        <v>161.75346348194142</v>
      </c>
      <c r="AI257" s="22">
        <f t="shared" ref="AI257:AI511" si="28">(R257+O257+I257)/Z257*100000</f>
        <v>164.55035334041878</v>
      </c>
      <c r="AJ257" s="22">
        <f t="shared" ref="AJ257:AJ511" si="29">(U257+T257+Q257+P257+ABS(I257-J257))/Z257*100000</f>
        <v>162.21961179168764</v>
      </c>
      <c r="AK257" s="23">
        <f t="shared" ref="AK257:AK511" si="30">IF(AI257=0,0,(AI257*(AD257*100))^0.5)</f>
        <v>44.770947409104309</v>
      </c>
      <c r="AL257" s="24">
        <f t="shared" ref="AL257:AL511" si="31">IF(AJ257=0,0,(AJ257*(0.5))^0.5)</f>
        <v>9.0060982615028031</v>
      </c>
      <c r="AM257" s="11">
        <f t="shared" ref="AM257:AM511" si="32">$AT$4*((AE257*LOG(AF257+10))/Z257*100000)^0.5</f>
        <v>6.4881162939130432E-2</v>
      </c>
      <c r="AN257" s="25">
        <f t="shared" ref="AN257:AN511" si="33">$AT$5*((AE257)/Z257*100000)^0.5</f>
        <v>0.10807203967266721</v>
      </c>
      <c r="AO257" s="26">
        <f t="shared" ref="AO257:AO511" si="34">AQ257-AP257</f>
        <v>3.2261705789407831</v>
      </c>
      <c r="AP257" s="27">
        <v>3.9051848426449851</v>
      </c>
      <c r="AQ257" s="11">
        <f t="shared" ref="AQ257:AQ511" si="35">IF(AK257-AL257-AN257&lt;0,0,0.2*(AK257-AL257-AN257))</f>
        <v>7.1313554215857682</v>
      </c>
      <c r="AR257" s="21">
        <f t="shared" ref="AR257:AR511" si="36">(S257+V257)/Z257*100000</f>
        <v>2.3307415487311443</v>
      </c>
      <c r="AS257" s="21"/>
      <c r="AT257" s="21"/>
    </row>
    <row r="258" spans="1:46" ht="16.8" x14ac:dyDescent="0.4">
      <c r="A258" s="127">
        <v>1808</v>
      </c>
      <c r="B258" s="127" t="s">
        <v>496</v>
      </c>
      <c r="C258" s="127" t="s">
        <v>523</v>
      </c>
      <c r="D258" s="127" t="s">
        <v>524</v>
      </c>
      <c r="E258" s="11">
        <f t="shared" si="20"/>
        <v>11.628614514688183</v>
      </c>
      <c r="F258" s="128"/>
      <c r="G258" s="129">
        <v>121</v>
      </c>
      <c r="H258" s="128">
        <v>0</v>
      </c>
      <c r="I258" s="129">
        <v>0</v>
      </c>
      <c r="J258" s="128">
        <v>0</v>
      </c>
      <c r="K258" s="129">
        <v>0</v>
      </c>
      <c r="L258" s="129">
        <v>9</v>
      </c>
      <c r="M258" s="129"/>
      <c r="N258" s="129"/>
      <c r="O258" s="129"/>
      <c r="P258" s="129"/>
      <c r="Q258" s="129"/>
      <c r="R258" s="129">
        <v>1168</v>
      </c>
      <c r="S258" s="128">
        <v>33</v>
      </c>
      <c r="T258" s="128">
        <v>994</v>
      </c>
      <c r="U258" s="128">
        <v>141</v>
      </c>
      <c r="V258" s="128"/>
      <c r="W258" s="128" t="s">
        <v>39</v>
      </c>
      <c r="X258" s="130">
        <v>44457</v>
      </c>
      <c r="Y258" s="131">
        <v>1201</v>
      </c>
      <c r="Z258" s="132">
        <v>264474</v>
      </c>
      <c r="AA258" s="133">
        <v>220</v>
      </c>
      <c r="AB258" s="19">
        <f t="shared" si="21"/>
        <v>0.97174657534246578</v>
      </c>
      <c r="AC258" s="19">
        <f t="shared" si="22"/>
        <v>0.85102739726027399</v>
      </c>
      <c r="AD258" s="19">
        <f t="shared" si="23"/>
        <v>0.12071917808219178</v>
      </c>
      <c r="AE258" s="20">
        <f t="shared" si="24"/>
        <v>53.313369178066658</v>
      </c>
      <c r="AF258" s="20">
        <f t="shared" si="25"/>
        <v>0.1113013698630137</v>
      </c>
      <c r="AG258" s="21">
        <f t="shared" si="26"/>
        <v>441.63131347504856</v>
      </c>
      <c r="AH258" s="21">
        <f t="shared" si="27"/>
        <v>429.1537164333734</v>
      </c>
      <c r="AI258" s="22">
        <f t="shared" si="28"/>
        <v>441.63131347504856</v>
      </c>
      <c r="AJ258" s="22">
        <f t="shared" si="29"/>
        <v>429.1537164333734</v>
      </c>
      <c r="AK258" s="23">
        <f t="shared" si="30"/>
        <v>73.016004531928928</v>
      </c>
      <c r="AL258" s="24">
        <f t="shared" si="31"/>
        <v>14.648442177128826</v>
      </c>
      <c r="AM258" s="11">
        <f t="shared" si="32"/>
        <v>0.13501722109516601</v>
      </c>
      <c r="AN258" s="25">
        <f t="shared" si="33"/>
        <v>0.2244897813591869</v>
      </c>
      <c r="AO258" s="26">
        <f t="shared" si="34"/>
        <v>3.0328488195641601</v>
      </c>
      <c r="AP258" s="27">
        <v>8.5957656951240224</v>
      </c>
      <c r="AQ258" s="11">
        <f t="shared" si="35"/>
        <v>11.628614514688183</v>
      </c>
      <c r="AR258" s="21">
        <f t="shared" si="36"/>
        <v>12.477597041675175</v>
      </c>
      <c r="AS258" s="21"/>
      <c r="AT258" s="21"/>
    </row>
    <row r="259" spans="1:46" ht="16.8" x14ac:dyDescent="0.4">
      <c r="A259" s="127">
        <v>1807</v>
      </c>
      <c r="B259" s="127" t="s">
        <v>496</v>
      </c>
      <c r="C259" s="127" t="s">
        <v>525</v>
      </c>
      <c r="D259" s="134" t="s">
        <v>526</v>
      </c>
      <c r="E259" s="11">
        <f t="shared" si="20"/>
        <v>5.9180372852279408</v>
      </c>
      <c r="F259" s="128"/>
      <c r="G259" s="129">
        <v>180</v>
      </c>
      <c r="H259" s="128">
        <v>0</v>
      </c>
      <c r="I259" s="129">
        <v>0</v>
      </c>
      <c r="J259" s="128">
        <v>0</v>
      </c>
      <c r="K259" s="129">
        <v>0</v>
      </c>
      <c r="L259" s="129">
        <v>0</v>
      </c>
      <c r="M259" s="129"/>
      <c r="N259" s="129"/>
      <c r="O259" s="129"/>
      <c r="P259" s="129"/>
      <c r="Q259" s="129"/>
      <c r="R259" s="129">
        <v>859</v>
      </c>
      <c r="S259" s="128">
        <v>0</v>
      </c>
      <c r="T259" s="128">
        <v>791</v>
      </c>
      <c r="U259" s="128">
        <v>68</v>
      </c>
      <c r="V259" s="128"/>
      <c r="W259" s="128" t="s">
        <v>39</v>
      </c>
      <c r="X259" s="130">
        <v>44457</v>
      </c>
      <c r="Y259" s="131">
        <v>3921.63</v>
      </c>
      <c r="Z259" s="132">
        <v>432526</v>
      </c>
      <c r="AA259" s="133">
        <v>110</v>
      </c>
      <c r="AB259" s="19">
        <f t="shared" si="21"/>
        <v>1</v>
      </c>
      <c r="AC259" s="19">
        <f t="shared" si="22"/>
        <v>0.92083818393480787</v>
      </c>
      <c r="AD259" s="19">
        <f t="shared" si="23"/>
        <v>7.9161816065192084E-2</v>
      </c>
      <c r="AE259" s="20">
        <f t="shared" si="24"/>
        <v>15.721598239180999</v>
      </c>
      <c r="AF259" s="20">
        <f t="shared" si="25"/>
        <v>0.20954598370197905</v>
      </c>
      <c r="AG259" s="21">
        <f t="shared" si="26"/>
        <v>198.60077775671289</v>
      </c>
      <c r="AH259" s="21">
        <f t="shared" si="27"/>
        <v>198.60077775671289</v>
      </c>
      <c r="AI259" s="22">
        <f t="shared" si="28"/>
        <v>198.60077775671289</v>
      </c>
      <c r="AJ259" s="22">
        <f t="shared" si="29"/>
        <v>198.60077775671289</v>
      </c>
      <c r="AK259" s="23">
        <f t="shared" si="30"/>
        <v>39.650470664521748</v>
      </c>
      <c r="AL259" s="24">
        <f t="shared" si="31"/>
        <v>9.9649580469942993</v>
      </c>
      <c r="AM259" s="11">
        <f t="shared" si="32"/>
        <v>5.7452702082947407E-2</v>
      </c>
      <c r="AN259" s="25">
        <f t="shared" si="33"/>
        <v>9.5326191387746895E-2</v>
      </c>
      <c r="AO259" s="26">
        <f t="shared" si="34"/>
        <v>3.4903112464105668</v>
      </c>
      <c r="AP259" s="27">
        <v>2.427726038817374</v>
      </c>
      <c r="AQ259" s="11">
        <f t="shared" si="35"/>
        <v>5.9180372852279408</v>
      </c>
      <c r="AR259" s="21">
        <f t="shared" si="36"/>
        <v>0</v>
      </c>
      <c r="AS259" s="21"/>
      <c r="AT259" s="21"/>
    </row>
    <row r="260" spans="1:46" ht="16.8" x14ac:dyDescent="0.4">
      <c r="A260" s="10">
        <v>8171</v>
      </c>
      <c r="B260" s="10" t="s">
        <v>527</v>
      </c>
      <c r="C260" s="10" t="s">
        <v>528</v>
      </c>
      <c r="D260" s="10" t="s">
        <v>528</v>
      </c>
      <c r="E260" s="11">
        <f t="shared" si="20"/>
        <v>3.435835617826176</v>
      </c>
      <c r="F260" s="12"/>
      <c r="G260" s="13">
        <v>57</v>
      </c>
      <c r="H260" s="12">
        <v>0</v>
      </c>
      <c r="I260" s="13"/>
      <c r="J260" s="12"/>
      <c r="K260" s="13"/>
      <c r="L260" s="13"/>
      <c r="M260" s="13"/>
      <c r="N260" s="13"/>
      <c r="O260" s="13"/>
      <c r="P260" s="13"/>
      <c r="Q260" s="13"/>
      <c r="R260" s="13">
        <v>4910</v>
      </c>
      <c r="S260" s="12">
        <v>57</v>
      </c>
      <c r="T260" s="12">
        <v>4782</v>
      </c>
      <c r="U260" s="12">
        <v>71</v>
      </c>
      <c r="V260" s="12"/>
      <c r="W260" s="12" t="s">
        <v>39</v>
      </c>
      <c r="X260" s="15">
        <v>44457</v>
      </c>
      <c r="Y260" s="16">
        <v>359.45</v>
      </c>
      <c r="Z260" s="17">
        <v>410207</v>
      </c>
      <c r="AA260" s="18">
        <v>1141</v>
      </c>
      <c r="AB260" s="19">
        <f t="shared" si="21"/>
        <v>0.98839103869653766</v>
      </c>
      <c r="AC260" s="19">
        <f t="shared" si="22"/>
        <v>0.97393075356415482</v>
      </c>
      <c r="AD260" s="19">
        <f t="shared" si="23"/>
        <v>1.4460285132382893E-2</v>
      </c>
      <c r="AE260" s="20">
        <f t="shared" si="24"/>
        <v>17.308334572545078</v>
      </c>
      <c r="AF260" s="20">
        <f t="shared" si="25"/>
        <v>1.1608961303462322E-2</v>
      </c>
      <c r="AG260" s="21">
        <f t="shared" si="26"/>
        <v>1196.9566584675542</v>
      </c>
      <c r="AH260" s="21">
        <f t="shared" si="27"/>
        <v>1183.0612349374828</v>
      </c>
      <c r="AI260" s="22">
        <f t="shared" si="28"/>
        <v>1196.9566584675542</v>
      </c>
      <c r="AJ260" s="22">
        <f t="shared" si="29"/>
        <v>1183.0612349374828</v>
      </c>
      <c r="AK260" s="23">
        <f t="shared" si="30"/>
        <v>41.603286616017591</v>
      </c>
      <c r="AL260" s="24">
        <f t="shared" si="31"/>
        <v>24.321402456863819</v>
      </c>
      <c r="AM260" s="11">
        <f t="shared" si="32"/>
        <v>6.1639165468485815E-2</v>
      </c>
      <c r="AN260" s="25">
        <f t="shared" si="33"/>
        <v>0.10270607002289525</v>
      </c>
      <c r="AO260" s="26">
        <f t="shared" si="34"/>
        <v>0</v>
      </c>
      <c r="AP260" s="27">
        <v>3.4358356178261746</v>
      </c>
      <c r="AQ260" s="11">
        <f t="shared" si="35"/>
        <v>3.435835617826176</v>
      </c>
      <c r="AR260" s="21">
        <f t="shared" si="36"/>
        <v>13.895423530071403</v>
      </c>
      <c r="AS260" s="21"/>
      <c r="AT260" s="21"/>
    </row>
    <row r="261" spans="1:46" ht="16.8" x14ac:dyDescent="0.4">
      <c r="A261" s="10">
        <v>8104</v>
      </c>
      <c r="B261" s="10" t="s">
        <v>527</v>
      </c>
      <c r="C261" s="10" t="s">
        <v>529</v>
      </c>
      <c r="D261" s="10" t="s">
        <v>529</v>
      </c>
      <c r="E261" s="11">
        <f t="shared" si="20"/>
        <v>1.3094757829609922</v>
      </c>
      <c r="F261" s="12"/>
      <c r="G261" s="13">
        <v>28</v>
      </c>
      <c r="H261" s="12">
        <v>0</v>
      </c>
      <c r="I261" s="13"/>
      <c r="J261" s="12">
        <v>0</v>
      </c>
      <c r="K261" s="13"/>
      <c r="L261" s="13"/>
      <c r="M261" s="13"/>
      <c r="N261" s="13"/>
      <c r="O261" s="13"/>
      <c r="P261" s="13"/>
      <c r="Q261" s="13"/>
      <c r="R261" s="13">
        <v>214</v>
      </c>
      <c r="S261" s="12">
        <v>20</v>
      </c>
      <c r="T261" s="12">
        <v>191</v>
      </c>
      <c r="U261" s="12">
        <v>3</v>
      </c>
      <c r="V261" s="12"/>
      <c r="W261" s="12" t="s">
        <v>39</v>
      </c>
      <c r="X261" s="15">
        <v>44457</v>
      </c>
      <c r="Y261" s="16">
        <v>6644.4</v>
      </c>
      <c r="Z261" s="17">
        <v>127567</v>
      </c>
      <c r="AA261" s="18">
        <v>19</v>
      </c>
      <c r="AB261" s="19">
        <f t="shared" si="21"/>
        <v>0.90654205607476634</v>
      </c>
      <c r="AC261" s="19">
        <f t="shared" si="22"/>
        <v>0.89252336448598135</v>
      </c>
      <c r="AD261" s="19">
        <f t="shared" si="23"/>
        <v>1.4018691588785047E-2</v>
      </c>
      <c r="AE261" s="20">
        <f t="shared" si="24"/>
        <v>2.3517053783502004</v>
      </c>
      <c r="AF261" s="20">
        <f t="shared" si="25"/>
        <v>0.13084112149532709</v>
      </c>
      <c r="AG261" s="21">
        <f t="shared" si="26"/>
        <v>167.75498365564761</v>
      </c>
      <c r="AH261" s="21">
        <f t="shared" si="27"/>
        <v>152.07694779997962</v>
      </c>
      <c r="AI261" s="22">
        <f t="shared" si="28"/>
        <v>167.75498365564761</v>
      </c>
      <c r="AJ261" s="22">
        <f t="shared" si="29"/>
        <v>152.07694779997962</v>
      </c>
      <c r="AK261" s="23">
        <f t="shared" si="30"/>
        <v>15.335271038850927</v>
      </c>
      <c r="AL261" s="24">
        <f t="shared" si="31"/>
        <v>8.7200042373837068</v>
      </c>
      <c r="AM261" s="11">
        <f t="shared" si="32"/>
        <v>4.0847548587274067E-2</v>
      </c>
      <c r="AN261" s="25">
        <f t="shared" si="33"/>
        <v>6.7887886662258951E-2</v>
      </c>
      <c r="AO261" s="26">
        <f t="shared" si="34"/>
        <v>0</v>
      </c>
      <c r="AP261" s="27">
        <v>1.3094757829609922</v>
      </c>
      <c r="AQ261" s="11">
        <f t="shared" si="35"/>
        <v>1.3094757829609922</v>
      </c>
      <c r="AR261" s="21">
        <f t="shared" si="36"/>
        <v>15.678035855668</v>
      </c>
      <c r="AS261" s="21"/>
      <c r="AT261" s="21"/>
    </row>
    <row r="262" spans="1:46" ht="16.8" x14ac:dyDescent="0.4">
      <c r="A262" s="10">
        <v>8109</v>
      </c>
      <c r="B262" s="10" t="s">
        <v>527</v>
      </c>
      <c r="C262" s="10" t="s">
        <v>530</v>
      </c>
      <c r="D262" s="10" t="s">
        <v>530</v>
      </c>
      <c r="E262" s="11">
        <f t="shared" si="20"/>
        <v>0</v>
      </c>
      <c r="F262" s="12"/>
      <c r="G262" s="13">
        <v>1</v>
      </c>
      <c r="H262" s="12">
        <v>0</v>
      </c>
      <c r="I262" s="13"/>
      <c r="J262" s="12">
        <v>0</v>
      </c>
      <c r="K262" s="13"/>
      <c r="L262" s="13"/>
      <c r="M262" s="13"/>
      <c r="N262" s="13"/>
      <c r="O262" s="13"/>
      <c r="P262" s="13"/>
      <c r="Q262" s="13"/>
      <c r="R262" s="13">
        <v>81</v>
      </c>
      <c r="S262" s="12">
        <v>17</v>
      </c>
      <c r="T262" s="12">
        <v>64</v>
      </c>
      <c r="U262" s="12">
        <v>0</v>
      </c>
      <c r="V262" s="12"/>
      <c r="W262" s="12" t="s">
        <v>39</v>
      </c>
      <c r="X262" s="15">
        <v>44457</v>
      </c>
      <c r="Y262" s="16">
        <v>5060</v>
      </c>
      <c r="Z262" s="17">
        <v>59212</v>
      </c>
      <c r="AA262" s="18">
        <v>12</v>
      </c>
      <c r="AB262" s="19">
        <f t="shared" si="21"/>
        <v>0.79012345679012341</v>
      </c>
      <c r="AC262" s="19">
        <f t="shared" si="22"/>
        <v>0.79012345679012341</v>
      </c>
      <c r="AD262" s="19">
        <f t="shared" si="23"/>
        <v>0</v>
      </c>
      <c r="AE262" s="20">
        <f t="shared" si="24"/>
        <v>0</v>
      </c>
      <c r="AF262" s="20">
        <f t="shared" si="25"/>
        <v>1.2345679012345678E-2</v>
      </c>
      <c r="AG262" s="21">
        <f t="shared" si="26"/>
        <v>136.7965952847396</v>
      </c>
      <c r="AH262" s="21">
        <f t="shared" si="27"/>
        <v>108.08619874349795</v>
      </c>
      <c r="AI262" s="22">
        <f t="shared" si="28"/>
        <v>136.7965952847396</v>
      </c>
      <c r="AJ262" s="22">
        <f t="shared" si="29"/>
        <v>108.08619874349795</v>
      </c>
      <c r="AK262" s="23">
        <f t="shared" si="30"/>
        <v>0</v>
      </c>
      <c r="AL262" s="24">
        <f t="shared" si="31"/>
        <v>7.3514011842470532</v>
      </c>
      <c r="AM262" s="11">
        <f t="shared" si="32"/>
        <v>0</v>
      </c>
      <c r="AN262" s="25">
        <f t="shared" si="33"/>
        <v>0</v>
      </c>
      <c r="AO262" s="26">
        <f t="shared" si="34"/>
        <v>0</v>
      </c>
      <c r="AP262" s="27">
        <v>0</v>
      </c>
      <c r="AQ262" s="11">
        <f t="shared" si="35"/>
        <v>0</v>
      </c>
      <c r="AR262" s="21">
        <f t="shared" si="36"/>
        <v>28.710396541241639</v>
      </c>
      <c r="AS262" s="21"/>
      <c r="AT262" s="21"/>
    </row>
    <row r="263" spans="1:46" ht="16.8" x14ac:dyDescent="0.4">
      <c r="A263" s="10">
        <v>8105</v>
      </c>
      <c r="B263" s="10" t="s">
        <v>527</v>
      </c>
      <c r="C263" s="10" t="s">
        <v>531</v>
      </c>
      <c r="D263" s="10" t="s">
        <v>531</v>
      </c>
      <c r="E263" s="11">
        <f t="shared" si="20"/>
        <v>0</v>
      </c>
      <c r="F263" s="12"/>
      <c r="G263" s="13">
        <v>4</v>
      </c>
      <c r="H263" s="12">
        <v>0</v>
      </c>
      <c r="I263" s="13"/>
      <c r="J263" s="12">
        <v>0</v>
      </c>
      <c r="K263" s="13"/>
      <c r="L263" s="13"/>
      <c r="M263" s="13"/>
      <c r="N263" s="13"/>
      <c r="O263" s="13"/>
      <c r="P263" s="13"/>
      <c r="Q263" s="13"/>
      <c r="R263" s="13">
        <v>139</v>
      </c>
      <c r="S263" s="12">
        <v>2</v>
      </c>
      <c r="T263" s="12">
        <v>137</v>
      </c>
      <c r="U263" s="12">
        <v>0</v>
      </c>
      <c r="V263" s="12"/>
      <c r="W263" s="12" t="s">
        <v>39</v>
      </c>
      <c r="X263" s="15">
        <v>44457</v>
      </c>
      <c r="Y263" s="16">
        <v>6426.7</v>
      </c>
      <c r="Z263" s="17">
        <v>91123</v>
      </c>
      <c r="AA263" s="18">
        <v>14</v>
      </c>
      <c r="AB263" s="19">
        <f t="shared" si="21"/>
        <v>0.98561151079136688</v>
      </c>
      <c r="AC263" s="19">
        <f t="shared" si="22"/>
        <v>0.98561151079136688</v>
      </c>
      <c r="AD263" s="19">
        <f t="shared" si="23"/>
        <v>0</v>
      </c>
      <c r="AE263" s="20">
        <f t="shared" si="24"/>
        <v>0</v>
      </c>
      <c r="AF263" s="20">
        <f t="shared" si="25"/>
        <v>2.8776978417266189E-2</v>
      </c>
      <c r="AG263" s="21">
        <f t="shared" si="26"/>
        <v>152.54107086026579</v>
      </c>
      <c r="AH263" s="21">
        <f t="shared" si="27"/>
        <v>150.34623530831951</v>
      </c>
      <c r="AI263" s="22">
        <f t="shared" si="28"/>
        <v>152.54107086026579</v>
      </c>
      <c r="AJ263" s="22">
        <f t="shared" si="29"/>
        <v>150.34623530831951</v>
      </c>
      <c r="AK263" s="23">
        <f t="shared" si="30"/>
        <v>0</v>
      </c>
      <c r="AL263" s="24">
        <f t="shared" si="31"/>
        <v>8.6702432292387126</v>
      </c>
      <c r="AM263" s="11">
        <f t="shared" si="32"/>
        <v>0</v>
      </c>
      <c r="AN263" s="25">
        <f t="shared" si="33"/>
        <v>0</v>
      </c>
      <c r="AO263" s="26">
        <f t="shared" si="34"/>
        <v>0</v>
      </c>
      <c r="AP263" s="27">
        <v>0</v>
      </c>
      <c r="AQ263" s="11">
        <f t="shared" si="35"/>
        <v>0</v>
      </c>
      <c r="AR263" s="21">
        <f t="shared" si="36"/>
        <v>2.1948355519462703</v>
      </c>
      <c r="AS263" s="21"/>
      <c r="AT263" s="21"/>
    </row>
    <row r="264" spans="1:46" ht="16.8" x14ac:dyDescent="0.4">
      <c r="A264" s="10">
        <v>8108</v>
      </c>
      <c r="B264" s="10" t="s">
        <v>527</v>
      </c>
      <c r="C264" s="10" t="s">
        <v>532</v>
      </c>
      <c r="D264" s="10" t="s">
        <v>532</v>
      </c>
      <c r="E264" s="11">
        <f t="shared" si="20"/>
        <v>1.3967158611077368</v>
      </c>
      <c r="F264" s="12"/>
      <c r="G264" s="13">
        <v>0</v>
      </c>
      <c r="H264" s="12">
        <v>0</v>
      </c>
      <c r="I264" s="13"/>
      <c r="J264" s="12">
        <v>0</v>
      </c>
      <c r="K264" s="13"/>
      <c r="L264" s="13"/>
      <c r="M264" s="13"/>
      <c r="N264" s="13"/>
      <c r="O264" s="13"/>
      <c r="P264" s="13"/>
      <c r="Q264" s="13"/>
      <c r="R264" s="13">
        <v>137</v>
      </c>
      <c r="S264" s="12">
        <v>5</v>
      </c>
      <c r="T264" s="12">
        <v>130</v>
      </c>
      <c r="U264" s="12">
        <v>2</v>
      </c>
      <c r="V264" s="12"/>
      <c r="W264" s="12" t="s">
        <v>39</v>
      </c>
      <c r="X264" s="15">
        <v>44457</v>
      </c>
      <c r="Y264" s="16">
        <v>8648</v>
      </c>
      <c r="Z264" s="17">
        <v>72222</v>
      </c>
      <c r="AA264" s="18">
        <v>8</v>
      </c>
      <c r="AB264" s="19">
        <f t="shared" si="21"/>
        <v>0.96350364963503643</v>
      </c>
      <c r="AC264" s="19">
        <f t="shared" si="22"/>
        <v>0.94890510948905105</v>
      </c>
      <c r="AD264" s="19">
        <f t="shared" si="23"/>
        <v>1.4598540145985401E-2</v>
      </c>
      <c r="AE264" s="20">
        <f t="shared" si="24"/>
        <v>2.7692392899670462</v>
      </c>
      <c r="AF264" s="20">
        <f t="shared" si="25"/>
        <v>0</v>
      </c>
      <c r="AG264" s="21">
        <f t="shared" si="26"/>
        <v>189.69289136274264</v>
      </c>
      <c r="AH264" s="21">
        <f t="shared" si="27"/>
        <v>182.76979313782505</v>
      </c>
      <c r="AI264" s="22">
        <f t="shared" si="28"/>
        <v>189.69289136274264</v>
      </c>
      <c r="AJ264" s="22">
        <f t="shared" si="29"/>
        <v>182.76979313782505</v>
      </c>
      <c r="AK264" s="23">
        <f t="shared" si="30"/>
        <v>16.641031488363474</v>
      </c>
      <c r="AL264" s="24">
        <f t="shared" si="31"/>
        <v>9.5595447887915945</v>
      </c>
      <c r="AM264" s="11">
        <f t="shared" si="32"/>
        <v>5.8744436419917542E-2</v>
      </c>
      <c r="AN264" s="25">
        <f t="shared" si="33"/>
        <v>9.7907394033195913E-2</v>
      </c>
      <c r="AO264" s="26">
        <f t="shared" si="34"/>
        <v>0</v>
      </c>
      <c r="AP264" s="27">
        <v>1.3967158611077368</v>
      </c>
      <c r="AQ264" s="11">
        <f t="shared" si="35"/>
        <v>1.3967158611077368</v>
      </c>
      <c r="AR264" s="21">
        <f t="shared" si="36"/>
        <v>6.9230982249176147</v>
      </c>
      <c r="AS264" s="21"/>
      <c r="AT264" s="21"/>
    </row>
    <row r="265" spans="1:46" ht="16.8" x14ac:dyDescent="0.4">
      <c r="A265" s="10">
        <v>8103</v>
      </c>
      <c r="B265" s="10" t="s">
        <v>527</v>
      </c>
      <c r="C265" s="10" t="s">
        <v>533</v>
      </c>
      <c r="D265" s="10" t="s">
        <v>533</v>
      </c>
      <c r="E265" s="11">
        <f t="shared" si="20"/>
        <v>2.14750216983898</v>
      </c>
      <c r="F265" s="12"/>
      <c r="G265" s="13">
        <v>12</v>
      </c>
      <c r="H265" s="12">
        <v>0</v>
      </c>
      <c r="I265" s="13"/>
      <c r="J265" s="12">
        <v>0</v>
      </c>
      <c r="K265" s="13"/>
      <c r="L265" s="13"/>
      <c r="M265" s="13"/>
      <c r="N265" s="13"/>
      <c r="O265" s="13"/>
      <c r="P265" s="13"/>
      <c r="Q265" s="13"/>
      <c r="R265" s="13">
        <v>490</v>
      </c>
      <c r="S265" s="12">
        <v>20</v>
      </c>
      <c r="T265" s="12">
        <v>457</v>
      </c>
      <c r="U265" s="12">
        <v>13</v>
      </c>
      <c r="V265" s="12"/>
      <c r="W265" s="12" t="s">
        <v>39</v>
      </c>
      <c r="X265" s="15">
        <v>44457</v>
      </c>
      <c r="Y265" s="16">
        <v>11595</v>
      </c>
      <c r="Z265" s="17">
        <v>369211</v>
      </c>
      <c r="AA265" s="18">
        <v>32</v>
      </c>
      <c r="AB265" s="19">
        <f t="shared" si="21"/>
        <v>0.95918367346938771</v>
      </c>
      <c r="AC265" s="19">
        <f t="shared" si="22"/>
        <v>0.93265306122448977</v>
      </c>
      <c r="AD265" s="19">
        <f t="shared" si="23"/>
        <v>2.6530612244897958E-2</v>
      </c>
      <c r="AE265" s="20">
        <f t="shared" si="24"/>
        <v>3.5210218547118042</v>
      </c>
      <c r="AF265" s="20">
        <f t="shared" si="25"/>
        <v>2.4489795918367346E-2</v>
      </c>
      <c r="AG265" s="21">
        <f t="shared" si="26"/>
        <v>132.71543913913723</v>
      </c>
      <c r="AH265" s="21">
        <f t="shared" si="27"/>
        <v>127.29848243958062</v>
      </c>
      <c r="AI265" s="22">
        <f t="shared" si="28"/>
        <v>132.71543913913723</v>
      </c>
      <c r="AJ265" s="22">
        <f t="shared" si="29"/>
        <v>127.29848243958062</v>
      </c>
      <c r="AK265" s="23">
        <f t="shared" si="30"/>
        <v>18.76438609363974</v>
      </c>
      <c r="AL265" s="24">
        <f t="shared" si="31"/>
        <v>7.9780474566017912</v>
      </c>
      <c r="AM265" s="11">
        <f t="shared" si="32"/>
        <v>2.9312229182576265E-2</v>
      </c>
      <c r="AN265" s="25">
        <f t="shared" si="33"/>
        <v>4.8827787843048948E-2</v>
      </c>
      <c r="AO265" s="26">
        <f t="shared" si="34"/>
        <v>0</v>
      </c>
      <c r="AP265" s="27">
        <v>2.14750216983898</v>
      </c>
      <c r="AQ265" s="11">
        <f t="shared" si="35"/>
        <v>2.14750216983898</v>
      </c>
      <c r="AR265" s="21">
        <f t="shared" si="36"/>
        <v>5.4169566995566223</v>
      </c>
      <c r="AS265" s="21"/>
      <c r="AT265" s="21"/>
    </row>
    <row r="266" spans="1:46" ht="16.8" x14ac:dyDescent="0.4">
      <c r="A266" s="10">
        <v>8102</v>
      </c>
      <c r="B266" s="10" t="s">
        <v>527</v>
      </c>
      <c r="C266" s="10" t="s">
        <v>534</v>
      </c>
      <c r="D266" s="10" t="s">
        <v>534</v>
      </c>
      <c r="E266" s="11">
        <f t="shared" si="20"/>
        <v>3.6277661422022534</v>
      </c>
      <c r="F266" s="12"/>
      <c r="G266" s="13">
        <v>0</v>
      </c>
      <c r="H266" s="12">
        <v>0</v>
      </c>
      <c r="I266" s="13"/>
      <c r="J266" s="12">
        <v>0</v>
      </c>
      <c r="K266" s="13"/>
      <c r="L266" s="13"/>
      <c r="M266" s="13"/>
      <c r="N266" s="13"/>
      <c r="O266" s="13"/>
      <c r="P266" s="13"/>
      <c r="Q266" s="13"/>
      <c r="R266" s="13">
        <v>154</v>
      </c>
      <c r="S266" s="12">
        <v>16</v>
      </c>
      <c r="T266" s="12">
        <v>131</v>
      </c>
      <c r="U266" s="12">
        <v>7</v>
      </c>
      <c r="V266" s="12"/>
      <c r="W266" s="12" t="s">
        <v>39</v>
      </c>
      <c r="X266" s="15">
        <v>44457</v>
      </c>
      <c r="Y266" s="16">
        <v>1010.7</v>
      </c>
      <c r="Z266" s="17">
        <v>98669</v>
      </c>
      <c r="AA266" s="18">
        <v>98</v>
      </c>
      <c r="AB266" s="19">
        <f t="shared" si="21"/>
        <v>0.89610389610389607</v>
      </c>
      <c r="AC266" s="19">
        <f t="shared" si="22"/>
        <v>0.85064935064935066</v>
      </c>
      <c r="AD266" s="19">
        <f t="shared" si="23"/>
        <v>4.5454545454545456E-2</v>
      </c>
      <c r="AE266" s="20">
        <f t="shared" si="24"/>
        <v>7.0944268209873407</v>
      </c>
      <c r="AF266" s="20">
        <f t="shared" si="25"/>
        <v>0</v>
      </c>
      <c r="AG266" s="21">
        <f t="shared" si="26"/>
        <v>156.0773900617215</v>
      </c>
      <c r="AH266" s="21">
        <f t="shared" si="27"/>
        <v>139.86155732803616</v>
      </c>
      <c r="AI266" s="22">
        <f t="shared" si="28"/>
        <v>156.0773900617215</v>
      </c>
      <c r="AJ266" s="22">
        <f t="shared" si="29"/>
        <v>139.86155732803616</v>
      </c>
      <c r="AK266" s="23">
        <f t="shared" si="30"/>
        <v>26.635365251836404</v>
      </c>
      <c r="AL266" s="24">
        <f t="shared" si="31"/>
        <v>8.3624624760902861</v>
      </c>
      <c r="AM266" s="11">
        <f t="shared" si="32"/>
        <v>8.0443238840910231E-2</v>
      </c>
      <c r="AN266" s="25">
        <f t="shared" si="33"/>
        <v>0.13407206473485039</v>
      </c>
      <c r="AO266" s="26">
        <f t="shared" si="34"/>
        <v>0</v>
      </c>
      <c r="AP266" s="27">
        <v>3.6277661422022542</v>
      </c>
      <c r="AQ266" s="11">
        <f t="shared" si="35"/>
        <v>3.6277661422022534</v>
      </c>
      <c r="AR266" s="21">
        <f t="shared" si="36"/>
        <v>16.215832733685353</v>
      </c>
      <c r="AS266" s="21"/>
      <c r="AT266" s="21"/>
    </row>
    <row r="267" spans="1:46" ht="16.8" x14ac:dyDescent="0.4">
      <c r="A267" s="10">
        <v>8101</v>
      </c>
      <c r="B267" s="10" t="s">
        <v>527</v>
      </c>
      <c r="C267" s="10" t="s">
        <v>535</v>
      </c>
      <c r="D267" s="10" t="s">
        <v>536</v>
      </c>
      <c r="E267" s="11">
        <f t="shared" si="20"/>
        <v>0</v>
      </c>
      <c r="F267" s="12"/>
      <c r="G267" s="13">
        <v>13</v>
      </c>
      <c r="H267" s="12">
        <v>0</v>
      </c>
      <c r="I267" s="13"/>
      <c r="J267" s="12">
        <v>0</v>
      </c>
      <c r="K267" s="13"/>
      <c r="L267" s="13"/>
      <c r="M267" s="13"/>
      <c r="N267" s="13"/>
      <c r="O267" s="13"/>
      <c r="P267" s="13"/>
      <c r="Q267" s="13"/>
      <c r="R267" s="13">
        <v>544</v>
      </c>
      <c r="S267" s="12">
        <v>22</v>
      </c>
      <c r="T267" s="12">
        <v>521</v>
      </c>
      <c r="U267" s="12">
        <v>1</v>
      </c>
      <c r="V267" s="12"/>
      <c r="W267" s="12" t="s">
        <v>39</v>
      </c>
      <c r="X267" s="15">
        <v>44457</v>
      </c>
      <c r="Y267" s="16">
        <v>10102</v>
      </c>
      <c r="Z267" s="17">
        <v>110345</v>
      </c>
      <c r="AA267" s="18">
        <v>11</v>
      </c>
      <c r="AB267" s="19">
        <f t="shared" si="21"/>
        <v>0.9595588235294118</v>
      </c>
      <c r="AC267" s="19">
        <f t="shared" si="22"/>
        <v>0.95772058823529416</v>
      </c>
      <c r="AD267" s="19">
        <f t="shared" si="23"/>
        <v>1.838235294117647E-3</v>
      </c>
      <c r="AE267" s="20">
        <f t="shared" si="24"/>
        <v>0.90624858398658747</v>
      </c>
      <c r="AF267" s="20">
        <f t="shared" si="25"/>
        <v>2.389705882352941E-2</v>
      </c>
      <c r="AG267" s="21">
        <f t="shared" si="26"/>
        <v>492.99922968870362</v>
      </c>
      <c r="AH267" s="21">
        <f t="shared" si="27"/>
        <v>473.06176084099866</v>
      </c>
      <c r="AI267" s="22">
        <f t="shared" si="28"/>
        <v>492.99922968870362</v>
      </c>
      <c r="AJ267" s="22">
        <f t="shared" si="29"/>
        <v>473.06176084099866</v>
      </c>
      <c r="AK267" s="23">
        <f t="shared" si="30"/>
        <v>9.5197089450601773</v>
      </c>
      <c r="AL267" s="24">
        <f t="shared" si="31"/>
        <v>15.37956047553048</v>
      </c>
      <c r="AM267" s="11">
        <f t="shared" si="32"/>
        <v>2.7201545101643975E-2</v>
      </c>
      <c r="AN267" s="25">
        <f t="shared" si="33"/>
        <v>4.5312429199329374E-2</v>
      </c>
      <c r="AO267" s="26">
        <f t="shared" si="34"/>
        <v>0</v>
      </c>
      <c r="AP267" s="27">
        <v>0</v>
      </c>
      <c r="AQ267" s="11">
        <f t="shared" si="35"/>
        <v>0</v>
      </c>
      <c r="AR267" s="21">
        <f t="shared" si="36"/>
        <v>19.937468847704928</v>
      </c>
      <c r="AS267" s="21"/>
      <c r="AT267" s="21"/>
    </row>
    <row r="268" spans="1:46" ht="16.8" x14ac:dyDescent="0.4">
      <c r="A268" s="10">
        <v>8106</v>
      </c>
      <c r="B268" s="10" t="s">
        <v>527</v>
      </c>
      <c r="C268" s="10" t="s">
        <v>537</v>
      </c>
      <c r="D268" s="10" t="s">
        <v>537</v>
      </c>
      <c r="E268" s="11">
        <f t="shared" si="20"/>
        <v>3.4132157865418975</v>
      </c>
      <c r="F268" s="12"/>
      <c r="G268" s="13">
        <v>9</v>
      </c>
      <c r="H268" s="12">
        <v>0</v>
      </c>
      <c r="I268" s="13"/>
      <c r="J268" s="12">
        <v>0</v>
      </c>
      <c r="K268" s="13"/>
      <c r="L268" s="13"/>
      <c r="M268" s="13"/>
      <c r="N268" s="13"/>
      <c r="O268" s="13"/>
      <c r="P268" s="13"/>
      <c r="Q268" s="13"/>
      <c r="R268" s="13">
        <v>78</v>
      </c>
      <c r="S268" s="12">
        <v>7</v>
      </c>
      <c r="T268" s="12">
        <v>63</v>
      </c>
      <c r="U268" s="12">
        <v>8</v>
      </c>
      <c r="V268" s="12"/>
      <c r="W268" s="12" t="s">
        <v>39</v>
      </c>
      <c r="X268" s="15">
        <v>44457</v>
      </c>
      <c r="Y268" s="16">
        <v>6948.4</v>
      </c>
      <c r="Z268" s="17">
        <v>169481</v>
      </c>
      <c r="AA268" s="18">
        <v>24</v>
      </c>
      <c r="AB268" s="19">
        <f t="shared" si="21"/>
        <v>0.91025641025641024</v>
      </c>
      <c r="AC268" s="19">
        <f t="shared" si="22"/>
        <v>0.80769230769230771</v>
      </c>
      <c r="AD268" s="19">
        <f t="shared" si="23"/>
        <v>0.10256410256410256</v>
      </c>
      <c r="AE268" s="20">
        <f t="shared" si="24"/>
        <v>4.7202931302033857</v>
      </c>
      <c r="AF268" s="20">
        <f t="shared" si="25"/>
        <v>0.11538461538461539</v>
      </c>
      <c r="AG268" s="21">
        <f t="shared" si="26"/>
        <v>46.02285801948301</v>
      </c>
      <c r="AH268" s="21">
        <f t="shared" si="27"/>
        <v>41.892601530555048</v>
      </c>
      <c r="AI268" s="22">
        <f t="shared" si="28"/>
        <v>46.02285801948301</v>
      </c>
      <c r="AJ268" s="22">
        <f t="shared" si="29"/>
        <v>41.892601530555048</v>
      </c>
      <c r="AK268" s="23">
        <f t="shared" si="30"/>
        <v>21.726235592489061</v>
      </c>
      <c r="AL268" s="24">
        <f t="shared" si="31"/>
        <v>4.5767128777406958</v>
      </c>
      <c r="AM268" s="11">
        <f t="shared" si="32"/>
        <v>5.0190839354427731E-2</v>
      </c>
      <c r="AN268" s="25">
        <f t="shared" si="33"/>
        <v>8.3443782038877229E-2</v>
      </c>
      <c r="AO268" s="26">
        <f t="shared" si="34"/>
        <v>0</v>
      </c>
      <c r="AP268" s="27">
        <v>3.4132157865418975</v>
      </c>
      <c r="AQ268" s="11">
        <f t="shared" si="35"/>
        <v>3.4132157865418975</v>
      </c>
      <c r="AR268" s="21">
        <f t="shared" si="36"/>
        <v>4.1302564889279623</v>
      </c>
      <c r="AS268" s="21"/>
      <c r="AT268" s="21"/>
    </row>
    <row r="269" spans="1:46" ht="16.8" x14ac:dyDescent="0.4">
      <c r="A269" s="10">
        <v>8107</v>
      </c>
      <c r="B269" s="10" t="s">
        <v>527</v>
      </c>
      <c r="C269" s="10" t="s">
        <v>538</v>
      </c>
      <c r="D269" s="10" t="s">
        <v>538</v>
      </c>
      <c r="E269" s="11">
        <f t="shared" si="20"/>
        <v>0</v>
      </c>
      <c r="F269" s="12"/>
      <c r="G269" s="13">
        <v>7</v>
      </c>
      <c r="H269" s="12">
        <v>0</v>
      </c>
      <c r="I269" s="13"/>
      <c r="J269" s="12">
        <v>0</v>
      </c>
      <c r="K269" s="13"/>
      <c r="L269" s="13"/>
      <c r="M269" s="13"/>
      <c r="N269" s="13"/>
      <c r="O269" s="13"/>
      <c r="P269" s="13"/>
      <c r="Q269" s="13"/>
      <c r="R269" s="13">
        <v>54</v>
      </c>
      <c r="S269" s="12">
        <v>6</v>
      </c>
      <c r="T269" s="12">
        <v>48</v>
      </c>
      <c r="U269" s="12">
        <v>0</v>
      </c>
      <c r="V269" s="12"/>
      <c r="W269" s="12" t="s">
        <v>39</v>
      </c>
      <c r="X269" s="15">
        <v>44457</v>
      </c>
      <c r="Y269" s="16">
        <v>5799.1</v>
      </c>
      <c r="Z269" s="17">
        <v>108240</v>
      </c>
      <c r="AA269" s="18">
        <v>19</v>
      </c>
      <c r="AB269" s="19">
        <f t="shared" si="21"/>
        <v>0.88888888888888884</v>
      </c>
      <c r="AC269" s="19">
        <f t="shared" si="22"/>
        <v>0.88888888888888884</v>
      </c>
      <c r="AD269" s="19">
        <f t="shared" si="23"/>
        <v>0</v>
      </c>
      <c r="AE269" s="20">
        <f t="shared" si="24"/>
        <v>0</v>
      </c>
      <c r="AF269" s="20">
        <f t="shared" si="25"/>
        <v>0.12962962962962962</v>
      </c>
      <c r="AG269" s="21">
        <f t="shared" si="26"/>
        <v>49.889135254988915</v>
      </c>
      <c r="AH269" s="21">
        <f t="shared" si="27"/>
        <v>44.345898004434588</v>
      </c>
      <c r="AI269" s="22">
        <f t="shared" si="28"/>
        <v>49.889135254988915</v>
      </c>
      <c r="AJ269" s="22">
        <f t="shared" si="29"/>
        <v>44.345898004434588</v>
      </c>
      <c r="AK269" s="23">
        <f t="shared" si="30"/>
        <v>0</v>
      </c>
      <c r="AL269" s="24">
        <f t="shared" si="31"/>
        <v>4.7088160934801113</v>
      </c>
      <c r="AM269" s="11">
        <f t="shared" si="32"/>
        <v>0</v>
      </c>
      <c r="AN269" s="25">
        <f t="shared" si="33"/>
        <v>0</v>
      </c>
      <c r="AO269" s="26">
        <f t="shared" si="34"/>
        <v>0</v>
      </c>
      <c r="AP269" s="27">
        <v>0</v>
      </c>
      <c r="AQ269" s="11">
        <f t="shared" si="35"/>
        <v>0</v>
      </c>
      <c r="AR269" s="21">
        <f t="shared" si="36"/>
        <v>5.5432372505543235</v>
      </c>
      <c r="AS269" s="21"/>
      <c r="AT269" s="21"/>
    </row>
    <row r="270" spans="1:46" ht="16.8" x14ac:dyDescent="0.4">
      <c r="A270" s="10">
        <v>8172</v>
      </c>
      <c r="B270" s="10" t="s">
        <v>527</v>
      </c>
      <c r="C270" s="10" t="s">
        <v>539</v>
      </c>
      <c r="D270" s="10" t="s">
        <v>539</v>
      </c>
      <c r="E270" s="11">
        <f t="shared" si="20"/>
        <v>1.9386653223205792</v>
      </c>
      <c r="F270" s="12"/>
      <c r="G270" s="13">
        <v>1</v>
      </c>
      <c r="H270" s="12">
        <v>0</v>
      </c>
      <c r="I270" s="13"/>
      <c r="J270" s="12">
        <v>0</v>
      </c>
      <c r="K270" s="13"/>
      <c r="L270" s="13"/>
      <c r="M270" s="13"/>
      <c r="N270" s="13"/>
      <c r="O270" s="13"/>
      <c r="P270" s="13"/>
      <c r="Q270" s="13"/>
      <c r="R270" s="13">
        <v>181</v>
      </c>
      <c r="S270" s="12">
        <v>10</v>
      </c>
      <c r="T270" s="12">
        <v>168</v>
      </c>
      <c r="U270" s="12">
        <v>3</v>
      </c>
      <c r="V270" s="12"/>
      <c r="W270" s="12" t="s">
        <v>39</v>
      </c>
      <c r="X270" s="15">
        <v>44457</v>
      </c>
      <c r="Y270" s="16">
        <v>352.29</v>
      </c>
      <c r="Z270" s="17">
        <v>67579</v>
      </c>
      <c r="AA270" s="18">
        <v>192</v>
      </c>
      <c r="AB270" s="19">
        <f t="shared" si="21"/>
        <v>0.94475138121546953</v>
      </c>
      <c r="AC270" s="19">
        <f t="shared" si="22"/>
        <v>0.92817679558011046</v>
      </c>
      <c r="AD270" s="19">
        <f t="shared" si="23"/>
        <v>1.6574585635359115E-2</v>
      </c>
      <c r="AE270" s="20">
        <f t="shared" si="24"/>
        <v>4.439248879089658</v>
      </c>
      <c r="AF270" s="20">
        <f t="shared" si="25"/>
        <v>5.5248618784530384E-3</v>
      </c>
      <c r="AG270" s="21">
        <f t="shared" si="26"/>
        <v>267.8346823717427</v>
      </c>
      <c r="AH270" s="21">
        <f t="shared" si="27"/>
        <v>253.03718610811049</v>
      </c>
      <c r="AI270" s="22">
        <f t="shared" si="28"/>
        <v>267.8346823717427</v>
      </c>
      <c r="AJ270" s="22">
        <f t="shared" si="29"/>
        <v>253.03718610811049</v>
      </c>
      <c r="AK270" s="23">
        <f t="shared" si="30"/>
        <v>21.069525099274681</v>
      </c>
      <c r="AL270" s="24">
        <f t="shared" si="31"/>
        <v>11.248048410904678</v>
      </c>
      <c r="AM270" s="11">
        <f t="shared" si="32"/>
        <v>7.689926752429975E-2</v>
      </c>
      <c r="AN270" s="25">
        <f t="shared" si="33"/>
        <v>0.12815007676710793</v>
      </c>
      <c r="AO270" s="26">
        <f t="shared" si="34"/>
        <v>0</v>
      </c>
      <c r="AP270" s="27">
        <v>1.9386653223205792</v>
      </c>
      <c r="AQ270" s="11">
        <f t="shared" si="35"/>
        <v>1.9386653223205792</v>
      </c>
      <c r="AR270" s="21">
        <f t="shared" si="36"/>
        <v>14.797496263632194</v>
      </c>
      <c r="AS270" s="21"/>
      <c r="AT270" s="21"/>
    </row>
    <row r="271" spans="1:46" ht="16.8" x14ac:dyDescent="0.4">
      <c r="A271" s="80">
        <v>8201</v>
      </c>
      <c r="B271" s="80" t="s">
        <v>540</v>
      </c>
      <c r="C271" s="80" t="s">
        <v>541</v>
      </c>
      <c r="D271" s="80"/>
      <c r="E271" s="11">
        <f t="shared" si="20"/>
        <v>4.8839145849708769</v>
      </c>
      <c r="F271" s="81"/>
      <c r="G271" s="82">
        <v>29</v>
      </c>
      <c r="H271" s="81">
        <v>12</v>
      </c>
      <c r="I271" s="82">
        <v>32</v>
      </c>
      <c r="J271" s="81">
        <v>4</v>
      </c>
      <c r="K271" s="82"/>
      <c r="L271" s="82"/>
      <c r="M271" s="82"/>
      <c r="N271" s="82"/>
      <c r="O271" s="82"/>
      <c r="P271" s="82"/>
      <c r="Q271" s="82"/>
      <c r="R271" s="82">
        <v>136</v>
      </c>
      <c r="S271" s="81">
        <v>9</v>
      </c>
      <c r="T271" s="81">
        <v>115</v>
      </c>
      <c r="U271" s="81">
        <v>12</v>
      </c>
      <c r="V271" s="81"/>
      <c r="W271" s="81" t="s">
        <v>39</v>
      </c>
      <c r="X271" s="83">
        <v>44284</v>
      </c>
      <c r="Y271" s="84">
        <v>1704.2</v>
      </c>
      <c r="Z271" s="85">
        <v>110528</v>
      </c>
      <c r="AA271" s="86">
        <v>65</v>
      </c>
      <c r="AB271" s="19">
        <f t="shared" si="21"/>
        <v>0.91701680672268904</v>
      </c>
      <c r="AC271" s="19">
        <f t="shared" si="22"/>
        <v>0.84558823529411764</v>
      </c>
      <c r="AD271" s="19">
        <f t="shared" si="23"/>
        <v>7.1428571428571425E-2</v>
      </c>
      <c r="AE271" s="20">
        <f t="shared" si="24"/>
        <v>10.856977417486972</v>
      </c>
      <c r="AF271" s="20">
        <f t="shared" si="25"/>
        <v>0.4485294117647059</v>
      </c>
      <c r="AG271" s="21">
        <f t="shared" si="26"/>
        <v>123.04574406485234</v>
      </c>
      <c r="AH271" s="21">
        <f t="shared" si="27"/>
        <v>114.90301100173711</v>
      </c>
      <c r="AI271" s="22">
        <f t="shared" si="28"/>
        <v>151.9976838448176</v>
      </c>
      <c r="AJ271" s="22">
        <f t="shared" si="29"/>
        <v>140.23595830920672</v>
      </c>
      <c r="AK271" s="23">
        <f t="shared" si="30"/>
        <v>32.949927795804001</v>
      </c>
      <c r="AL271" s="24">
        <f t="shared" si="31"/>
        <v>8.3736479000853237</v>
      </c>
      <c r="AM271" s="11">
        <f t="shared" si="32"/>
        <v>9.491577855347523E-2</v>
      </c>
      <c r="AN271" s="25">
        <f t="shared" si="33"/>
        <v>0.15670697086429478</v>
      </c>
      <c r="AO271" s="26">
        <f t="shared" si="34"/>
        <v>0</v>
      </c>
      <c r="AP271" s="27">
        <v>4.8839145849708769</v>
      </c>
      <c r="AQ271" s="11">
        <f t="shared" si="35"/>
        <v>4.8839145849708769</v>
      </c>
      <c r="AR271" s="21">
        <f t="shared" si="36"/>
        <v>8.1427330631152284</v>
      </c>
      <c r="AS271" s="21"/>
      <c r="AT271" s="21"/>
    </row>
    <row r="272" spans="1:46" ht="16.8" x14ac:dyDescent="0.4">
      <c r="A272" s="80">
        <v>8204</v>
      </c>
      <c r="B272" s="80" t="s">
        <v>540</v>
      </c>
      <c r="C272" s="80" t="s">
        <v>542</v>
      </c>
      <c r="D272" s="80"/>
      <c r="E272" s="11">
        <f t="shared" si="20"/>
        <v>2.3618283551388886</v>
      </c>
      <c r="F272" s="81"/>
      <c r="G272" s="82">
        <v>104</v>
      </c>
      <c r="H272" s="81">
        <v>0</v>
      </c>
      <c r="I272" s="82">
        <v>18</v>
      </c>
      <c r="J272" s="81">
        <v>0</v>
      </c>
      <c r="K272" s="82"/>
      <c r="L272" s="82"/>
      <c r="M272" s="82"/>
      <c r="N272" s="82"/>
      <c r="O272" s="82"/>
      <c r="P272" s="82"/>
      <c r="Q272" s="82"/>
      <c r="R272" s="82">
        <v>630</v>
      </c>
      <c r="S272" s="81">
        <v>255</v>
      </c>
      <c r="T272" s="81">
        <v>365</v>
      </c>
      <c r="U272" s="81">
        <v>10</v>
      </c>
      <c r="V272" s="81"/>
      <c r="W272" s="81" t="s">
        <v>39</v>
      </c>
      <c r="X272" s="83">
        <v>44284</v>
      </c>
      <c r="Y272" s="84">
        <v>8148.9</v>
      </c>
      <c r="Z272" s="85">
        <v>219559</v>
      </c>
      <c r="AA272" s="86">
        <v>27</v>
      </c>
      <c r="AB272" s="19">
        <f t="shared" si="21"/>
        <v>0.59479717813051147</v>
      </c>
      <c r="AC272" s="19">
        <f t="shared" si="22"/>
        <v>0.57936507936507942</v>
      </c>
      <c r="AD272" s="19">
        <f t="shared" si="23"/>
        <v>1.5432098765432098E-2</v>
      </c>
      <c r="AE272" s="20">
        <f t="shared" si="24"/>
        <v>4.5545844169448761</v>
      </c>
      <c r="AF272" s="20">
        <f t="shared" si="25"/>
        <v>0.19365079365079366</v>
      </c>
      <c r="AG272" s="21">
        <f t="shared" si="26"/>
        <v>286.93881826752715</v>
      </c>
      <c r="AH272" s="21">
        <f t="shared" si="27"/>
        <v>170.79691563543284</v>
      </c>
      <c r="AI272" s="22">
        <f t="shared" si="28"/>
        <v>295.13707021802799</v>
      </c>
      <c r="AJ272" s="22">
        <f t="shared" si="29"/>
        <v>178.99516758593361</v>
      </c>
      <c r="AK272" s="23">
        <f t="shared" si="30"/>
        <v>21.341472341300346</v>
      </c>
      <c r="AL272" s="24">
        <f t="shared" si="31"/>
        <v>9.4603162628406245</v>
      </c>
      <c r="AM272" s="11">
        <f t="shared" si="32"/>
        <v>4.3388166839652763E-2</v>
      </c>
      <c r="AN272" s="25">
        <f t="shared" si="33"/>
        <v>7.2014302765279023E-2</v>
      </c>
      <c r="AO272" s="26">
        <f t="shared" si="34"/>
        <v>0</v>
      </c>
      <c r="AP272" s="27">
        <v>2.3618283551388886</v>
      </c>
      <c r="AQ272" s="11">
        <f t="shared" si="35"/>
        <v>2.3618283551388886</v>
      </c>
      <c r="AR272" s="21">
        <f t="shared" si="36"/>
        <v>116.14190263209434</v>
      </c>
      <c r="AS272" s="21"/>
      <c r="AT272" s="21"/>
    </row>
    <row r="273" spans="1:46" ht="16.8" x14ac:dyDescent="0.4">
      <c r="A273" s="80">
        <v>8202</v>
      </c>
      <c r="B273" s="80" t="s">
        <v>540</v>
      </c>
      <c r="C273" s="80" t="s">
        <v>543</v>
      </c>
      <c r="D273" s="80"/>
      <c r="E273" s="11">
        <f t="shared" si="20"/>
        <v>2.7308901009316262</v>
      </c>
      <c r="F273" s="81"/>
      <c r="G273" s="82">
        <v>10</v>
      </c>
      <c r="H273" s="81">
        <v>0</v>
      </c>
      <c r="I273" s="82">
        <v>12</v>
      </c>
      <c r="J273" s="81">
        <v>0</v>
      </c>
      <c r="K273" s="82"/>
      <c r="L273" s="82"/>
      <c r="M273" s="82"/>
      <c r="N273" s="82"/>
      <c r="O273" s="82"/>
      <c r="P273" s="82"/>
      <c r="Q273" s="82"/>
      <c r="R273" s="82">
        <v>28</v>
      </c>
      <c r="S273" s="81">
        <v>1</v>
      </c>
      <c r="T273" s="81">
        <v>25</v>
      </c>
      <c r="U273" s="81">
        <v>2</v>
      </c>
      <c r="V273" s="81"/>
      <c r="W273" s="81" t="s">
        <v>39</v>
      </c>
      <c r="X273" s="83">
        <v>44284</v>
      </c>
      <c r="Y273" s="84">
        <v>2653.4</v>
      </c>
      <c r="Z273" s="85">
        <v>49698</v>
      </c>
      <c r="AA273" s="86">
        <v>19</v>
      </c>
      <c r="AB273" s="19">
        <f t="shared" si="21"/>
        <v>0.94285714285714295</v>
      </c>
      <c r="AC273" s="19">
        <f t="shared" si="22"/>
        <v>0.8928571428571429</v>
      </c>
      <c r="AD273" s="19">
        <f t="shared" si="23"/>
        <v>0.05</v>
      </c>
      <c r="AE273" s="20">
        <f t="shared" si="24"/>
        <v>4.0243068131514343</v>
      </c>
      <c r="AF273" s="20">
        <f t="shared" si="25"/>
        <v>0.7857142857142857</v>
      </c>
      <c r="AG273" s="21">
        <f t="shared" si="26"/>
        <v>56.340295384120083</v>
      </c>
      <c r="AH273" s="21">
        <f t="shared" si="27"/>
        <v>54.328141977544362</v>
      </c>
      <c r="AI273" s="22">
        <f t="shared" si="28"/>
        <v>80.486136263028698</v>
      </c>
      <c r="AJ273" s="22">
        <f t="shared" si="29"/>
        <v>78.473982856452977</v>
      </c>
      <c r="AK273" s="23">
        <f t="shared" si="30"/>
        <v>20.060674996498584</v>
      </c>
      <c r="AL273" s="24">
        <f t="shared" si="31"/>
        <v>6.2639437599827223</v>
      </c>
      <c r="AM273" s="11">
        <f t="shared" si="32"/>
        <v>8.6759239983452835E-2</v>
      </c>
      <c r="AN273" s="25">
        <f t="shared" si="33"/>
        <v>0.14228073185773021</v>
      </c>
      <c r="AO273" s="26">
        <f t="shared" si="34"/>
        <v>0</v>
      </c>
      <c r="AP273" s="27">
        <v>2.7308901009316262</v>
      </c>
      <c r="AQ273" s="11">
        <f t="shared" si="35"/>
        <v>2.7308901009316262</v>
      </c>
      <c r="AR273" s="21">
        <f t="shared" si="36"/>
        <v>2.0121534065757172</v>
      </c>
      <c r="AS273" s="21"/>
      <c r="AT273" s="21"/>
    </row>
    <row r="274" spans="1:46" ht="16.8" x14ac:dyDescent="0.4">
      <c r="A274" s="80">
        <v>8206</v>
      </c>
      <c r="B274" s="80" t="s">
        <v>540</v>
      </c>
      <c r="C274" s="80" t="s">
        <v>544</v>
      </c>
      <c r="D274" s="80"/>
      <c r="E274" s="11">
        <f t="shared" si="20"/>
        <v>4.3204025579193637</v>
      </c>
      <c r="F274" s="81"/>
      <c r="G274" s="82">
        <v>21</v>
      </c>
      <c r="H274" s="81">
        <v>0</v>
      </c>
      <c r="I274" s="82">
        <v>2</v>
      </c>
      <c r="J274" s="81">
        <v>0</v>
      </c>
      <c r="K274" s="82"/>
      <c r="L274" s="82"/>
      <c r="M274" s="82"/>
      <c r="N274" s="82"/>
      <c r="O274" s="82"/>
      <c r="P274" s="82"/>
      <c r="Q274" s="82"/>
      <c r="R274" s="82">
        <v>200</v>
      </c>
      <c r="S274" s="81">
        <v>5</v>
      </c>
      <c r="T274" s="81">
        <v>186</v>
      </c>
      <c r="U274" s="81">
        <v>9</v>
      </c>
      <c r="V274" s="81"/>
      <c r="W274" s="81" t="s">
        <v>39</v>
      </c>
      <c r="X274" s="83">
        <v>44284</v>
      </c>
      <c r="Y274" s="84">
        <v>6571.4</v>
      </c>
      <c r="Z274" s="85">
        <v>84970</v>
      </c>
      <c r="AA274" s="86">
        <v>13</v>
      </c>
      <c r="AB274" s="19">
        <f t="shared" si="21"/>
        <v>0.97455445544554464</v>
      </c>
      <c r="AC274" s="19">
        <f t="shared" si="22"/>
        <v>0.93</v>
      </c>
      <c r="AD274" s="19">
        <f t="shared" si="23"/>
        <v>4.4554455445544552E-2</v>
      </c>
      <c r="AE274" s="20">
        <f t="shared" si="24"/>
        <v>10.591973637754501</v>
      </c>
      <c r="AF274" s="20">
        <f t="shared" si="25"/>
        <v>0.115</v>
      </c>
      <c r="AG274" s="21">
        <f t="shared" si="26"/>
        <v>235.37719195010001</v>
      </c>
      <c r="AH274" s="21">
        <f t="shared" si="27"/>
        <v>229.49276215134753</v>
      </c>
      <c r="AI274" s="22">
        <f t="shared" si="28"/>
        <v>237.73096386960103</v>
      </c>
      <c r="AJ274" s="22">
        <f t="shared" si="29"/>
        <v>231.84653407084852</v>
      </c>
      <c r="AK274" s="23">
        <f t="shared" si="30"/>
        <v>32.545312470084689</v>
      </c>
      <c r="AL274" s="24">
        <f t="shared" si="31"/>
        <v>10.766766786525297</v>
      </c>
      <c r="AM274" s="11">
        <f t="shared" si="32"/>
        <v>0.10618240341428399</v>
      </c>
      <c r="AN274" s="25">
        <f t="shared" si="33"/>
        <v>0.17653289396257504</v>
      </c>
      <c r="AO274" s="26">
        <f t="shared" si="34"/>
        <v>0</v>
      </c>
      <c r="AP274" s="27">
        <v>4.3204025579193637</v>
      </c>
      <c r="AQ274" s="11">
        <f t="shared" si="35"/>
        <v>4.3204025579193637</v>
      </c>
      <c r="AR274" s="21">
        <f t="shared" si="36"/>
        <v>5.8844297987525014</v>
      </c>
      <c r="AS274" s="21"/>
      <c r="AT274" s="21"/>
    </row>
    <row r="275" spans="1:46" ht="16.8" x14ac:dyDescent="0.4">
      <c r="A275" s="80">
        <v>8205</v>
      </c>
      <c r="B275" s="80" t="s">
        <v>540</v>
      </c>
      <c r="C275" s="80" t="s">
        <v>545</v>
      </c>
      <c r="D275" s="80"/>
      <c r="E275" s="11">
        <f t="shared" si="20"/>
        <v>4.713858851682879</v>
      </c>
      <c r="F275" s="81"/>
      <c r="G275" s="82">
        <v>288</v>
      </c>
      <c r="H275" s="81">
        <v>2</v>
      </c>
      <c r="I275" s="82">
        <v>16</v>
      </c>
      <c r="J275" s="81">
        <v>0</v>
      </c>
      <c r="K275" s="82"/>
      <c r="L275" s="82"/>
      <c r="M275" s="82"/>
      <c r="N275" s="82"/>
      <c r="O275" s="82"/>
      <c r="P275" s="82"/>
      <c r="Q275" s="82"/>
      <c r="R275" s="82">
        <v>782</v>
      </c>
      <c r="S275" s="81">
        <v>206</v>
      </c>
      <c r="T275" s="81">
        <v>552</v>
      </c>
      <c r="U275" s="81">
        <v>24</v>
      </c>
      <c r="V275" s="81"/>
      <c r="W275" s="81" t="s">
        <v>39</v>
      </c>
      <c r="X275" s="83">
        <v>44284</v>
      </c>
      <c r="Y275" s="84">
        <v>3896.9</v>
      </c>
      <c r="Z275" s="85">
        <v>179783</v>
      </c>
      <c r="AA275" s="86">
        <v>46</v>
      </c>
      <c r="AB275" s="19">
        <f t="shared" si="21"/>
        <v>0.73595754091110133</v>
      </c>
      <c r="AC275" s="19">
        <f t="shared" si="22"/>
        <v>0.70588235294117652</v>
      </c>
      <c r="AD275" s="19">
        <f t="shared" si="23"/>
        <v>3.007518796992481E-2</v>
      </c>
      <c r="AE275" s="20">
        <f t="shared" si="24"/>
        <v>13.34942680898639</v>
      </c>
      <c r="AF275" s="20">
        <f t="shared" si="25"/>
        <v>0.38874680306905368</v>
      </c>
      <c r="AG275" s="21">
        <f t="shared" si="26"/>
        <v>434.96882352613989</v>
      </c>
      <c r="AH275" s="21">
        <f t="shared" si="27"/>
        <v>320.38624341567333</v>
      </c>
      <c r="AI275" s="22">
        <f t="shared" si="28"/>
        <v>443.86844139879742</v>
      </c>
      <c r="AJ275" s="22">
        <f t="shared" si="29"/>
        <v>329.28586128833092</v>
      </c>
      <c r="AK275" s="23">
        <f t="shared" si="30"/>
        <v>36.536867420437659</v>
      </c>
      <c r="AL275" s="24">
        <f t="shared" si="31"/>
        <v>12.831326145187234</v>
      </c>
      <c r="AM275" s="11">
        <f t="shared" si="32"/>
        <v>8.242243415688745E-2</v>
      </c>
      <c r="AN275" s="25">
        <f t="shared" si="33"/>
        <v>0.13624701683602888</v>
      </c>
      <c r="AO275" s="26">
        <f t="shared" si="34"/>
        <v>0</v>
      </c>
      <c r="AP275" s="27">
        <v>4.713858851682879</v>
      </c>
      <c r="AQ275" s="11">
        <f t="shared" si="35"/>
        <v>4.713858851682879</v>
      </c>
      <c r="AR275" s="21">
        <f t="shared" si="36"/>
        <v>114.58258011046651</v>
      </c>
      <c r="AS275" s="21"/>
      <c r="AT275" s="21"/>
    </row>
    <row r="276" spans="1:46" ht="16.8" x14ac:dyDescent="0.4">
      <c r="A276" s="80">
        <v>8203</v>
      </c>
      <c r="B276" s="80" t="s">
        <v>540</v>
      </c>
      <c r="C276" s="80" t="s">
        <v>546</v>
      </c>
      <c r="D276" s="80"/>
      <c r="E276" s="11">
        <f t="shared" si="20"/>
        <v>3.294500349705539</v>
      </c>
      <c r="F276" s="81"/>
      <c r="G276" s="82">
        <v>84</v>
      </c>
      <c r="H276" s="81">
        <v>39</v>
      </c>
      <c r="I276" s="82">
        <v>16</v>
      </c>
      <c r="J276" s="81">
        <v>5</v>
      </c>
      <c r="K276" s="82"/>
      <c r="L276" s="82"/>
      <c r="M276" s="82"/>
      <c r="N276" s="82"/>
      <c r="O276" s="82"/>
      <c r="P276" s="82"/>
      <c r="Q276" s="82"/>
      <c r="R276" s="82">
        <v>137</v>
      </c>
      <c r="S276" s="81">
        <v>10</v>
      </c>
      <c r="T276" s="81">
        <v>121</v>
      </c>
      <c r="U276" s="81">
        <v>6</v>
      </c>
      <c r="V276" s="81"/>
      <c r="W276" s="81" t="s">
        <v>39</v>
      </c>
      <c r="X276" s="83">
        <v>44284</v>
      </c>
      <c r="Y276" s="84">
        <v>1783.6</v>
      </c>
      <c r="Z276" s="85">
        <v>95086</v>
      </c>
      <c r="AA276" s="86">
        <v>53</v>
      </c>
      <c r="AB276" s="19">
        <f t="shared" si="21"/>
        <v>0.9224273651066266</v>
      </c>
      <c r="AC276" s="19">
        <f t="shared" si="22"/>
        <v>0.88321167883211682</v>
      </c>
      <c r="AD276" s="19">
        <f t="shared" si="23"/>
        <v>3.9215686274509803E-2</v>
      </c>
      <c r="AE276" s="20">
        <f t="shared" si="24"/>
        <v>6.3100771932776638</v>
      </c>
      <c r="AF276" s="20">
        <f t="shared" si="25"/>
        <v>0.72992700729927007</v>
      </c>
      <c r="AG276" s="21">
        <f t="shared" si="26"/>
        <v>144.08009591317332</v>
      </c>
      <c r="AH276" s="21">
        <f t="shared" si="27"/>
        <v>133.56330059104388</v>
      </c>
      <c r="AI276" s="22">
        <f t="shared" si="28"/>
        <v>160.90696842858046</v>
      </c>
      <c r="AJ276" s="22">
        <f t="shared" si="29"/>
        <v>145.13177544538627</v>
      </c>
      <c r="AK276" s="23">
        <f t="shared" si="30"/>
        <v>25.119867024484154</v>
      </c>
      <c r="AL276" s="24">
        <f t="shared" si="31"/>
        <v>8.5185613646139302</v>
      </c>
      <c r="AM276" s="11">
        <f t="shared" si="32"/>
        <v>7.8455733968413072E-2</v>
      </c>
      <c r="AN276" s="25">
        <f t="shared" si="33"/>
        <v>0.12880391134253086</v>
      </c>
      <c r="AO276" s="26">
        <f t="shared" si="34"/>
        <v>0</v>
      </c>
      <c r="AP276" s="27">
        <v>3.294500349705539</v>
      </c>
      <c r="AQ276" s="11">
        <f t="shared" si="35"/>
        <v>3.294500349705539</v>
      </c>
      <c r="AR276" s="21">
        <f t="shared" si="36"/>
        <v>10.516795322129441</v>
      </c>
      <c r="AS276" s="21"/>
      <c r="AT276" s="21"/>
    </row>
    <row r="277" spans="1:46" ht="16.8" x14ac:dyDescent="0.4">
      <c r="A277" s="80">
        <v>8207</v>
      </c>
      <c r="B277" s="80" t="s">
        <v>540</v>
      </c>
      <c r="C277" s="80" t="s">
        <v>547</v>
      </c>
      <c r="D277" s="80"/>
      <c r="E277" s="11">
        <f t="shared" si="20"/>
        <v>0</v>
      </c>
      <c r="F277" s="81"/>
      <c r="G277" s="82">
        <v>130</v>
      </c>
      <c r="H277" s="81">
        <v>0</v>
      </c>
      <c r="I277" s="82">
        <v>1</v>
      </c>
      <c r="J277" s="81">
        <v>0</v>
      </c>
      <c r="K277" s="82"/>
      <c r="L277" s="82"/>
      <c r="M277" s="82"/>
      <c r="N277" s="82"/>
      <c r="O277" s="82"/>
      <c r="P277" s="82"/>
      <c r="Q277" s="82"/>
      <c r="R277" s="82">
        <v>521</v>
      </c>
      <c r="S277" s="81">
        <v>4</v>
      </c>
      <c r="T277" s="81">
        <v>516</v>
      </c>
      <c r="U277" s="81">
        <v>1</v>
      </c>
      <c r="V277" s="81"/>
      <c r="W277" s="81" t="s">
        <v>39</v>
      </c>
      <c r="X277" s="83">
        <v>44284</v>
      </c>
      <c r="Y277" s="84">
        <v>2476</v>
      </c>
      <c r="Z277" s="85">
        <v>60606</v>
      </c>
      <c r="AA277" s="86">
        <v>24</v>
      </c>
      <c r="AB277" s="19">
        <f t="shared" si="21"/>
        <v>0.99231877982953498</v>
      </c>
      <c r="AC277" s="19">
        <f t="shared" si="22"/>
        <v>0.99040307101727443</v>
      </c>
      <c r="AD277" s="19">
        <f t="shared" si="23"/>
        <v>1.9157088122605363E-3</v>
      </c>
      <c r="AE277" s="20">
        <f t="shared" si="24"/>
        <v>1.6500016500016499</v>
      </c>
      <c r="AF277" s="20">
        <f t="shared" si="25"/>
        <v>0.25143953934740881</v>
      </c>
      <c r="AG277" s="21">
        <f t="shared" si="26"/>
        <v>859.65085965085973</v>
      </c>
      <c r="AH277" s="21">
        <f t="shared" si="27"/>
        <v>853.05085305085299</v>
      </c>
      <c r="AI277" s="22">
        <f t="shared" si="28"/>
        <v>861.30086130086124</v>
      </c>
      <c r="AJ277" s="22">
        <f t="shared" si="29"/>
        <v>854.70085470085473</v>
      </c>
      <c r="AK277" s="23">
        <f t="shared" si="30"/>
        <v>12.845239001286235</v>
      </c>
      <c r="AL277" s="24">
        <f t="shared" si="31"/>
        <v>20.672455764868076</v>
      </c>
      <c r="AM277" s="11">
        <f t="shared" si="32"/>
        <v>4.9766259086984115E-2</v>
      </c>
      <c r="AN277" s="25">
        <f t="shared" si="33"/>
        <v>8.2500082500082506E-2</v>
      </c>
      <c r="AO277" s="26">
        <f t="shared" si="34"/>
        <v>0</v>
      </c>
      <c r="AP277" s="27">
        <v>0</v>
      </c>
      <c r="AQ277" s="11">
        <f t="shared" si="35"/>
        <v>0</v>
      </c>
      <c r="AR277" s="21">
        <f t="shared" si="36"/>
        <v>6.6000066000065996</v>
      </c>
      <c r="AS277" s="21"/>
      <c r="AT277" s="21"/>
    </row>
    <row r="278" spans="1:46" ht="16.8" x14ac:dyDescent="0.4">
      <c r="A278" s="80">
        <v>8208</v>
      </c>
      <c r="B278" s="80" t="s">
        <v>540</v>
      </c>
      <c r="C278" s="80" t="s">
        <v>548</v>
      </c>
      <c r="D278" s="80"/>
      <c r="E278" s="11">
        <f t="shared" si="20"/>
        <v>0</v>
      </c>
      <c r="F278" s="81"/>
      <c r="G278" s="82">
        <v>13</v>
      </c>
      <c r="H278" s="81">
        <v>3</v>
      </c>
      <c r="I278" s="82">
        <v>3</v>
      </c>
      <c r="J278" s="81">
        <v>0</v>
      </c>
      <c r="K278" s="82"/>
      <c r="L278" s="82"/>
      <c r="M278" s="82"/>
      <c r="N278" s="82"/>
      <c r="O278" s="82"/>
      <c r="P278" s="82"/>
      <c r="Q278" s="82"/>
      <c r="R278" s="82">
        <v>6</v>
      </c>
      <c r="S278" s="81">
        <v>0</v>
      </c>
      <c r="T278" s="81">
        <v>6</v>
      </c>
      <c r="U278" s="81">
        <v>0</v>
      </c>
      <c r="V278" s="81"/>
      <c r="W278" s="81" t="s">
        <v>39</v>
      </c>
      <c r="X278" s="83">
        <v>44284</v>
      </c>
      <c r="Y278" s="84">
        <v>2991</v>
      </c>
      <c r="Z278" s="85">
        <v>50608</v>
      </c>
      <c r="AA278" s="86">
        <v>17</v>
      </c>
      <c r="AB278" s="19">
        <f t="shared" si="21"/>
        <v>1</v>
      </c>
      <c r="AC278" s="19">
        <f t="shared" si="22"/>
        <v>1</v>
      </c>
      <c r="AD278" s="19">
        <f t="shared" si="23"/>
        <v>0</v>
      </c>
      <c r="AE278" s="20">
        <f t="shared" si="24"/>
        <v>0</v>
      </c>
      <c r="AF278" s="20">
        <f t="shared" si="25"/>
        <v>2.6666666666666665</v>
      </c>
      <c r="AG278" s="21">
        <f t="shared" si="26"/>
        <v>11.855833069870377</v>
      </c>
      <c r="AH278" s="21">
        <f t="shared" si="27"/>
        <v>11.855833069870377</v>
      </c>
      <c r="AI278" s="22">
        <f t="shared" si="28"/>
        <v>17.783749604805564</v>
      </c>
      <c r="AJ278" s="22">
        <f t="shared" si="29"/>
        <v>17.783749604805564</v>
      </c>
      <c r="AK278" s="23">
        <f t="shared" si="30"/>
        <v>0</v>
      </c>
      <c r="AL278" s="24">
        <f t="shared" si="31"/>
        <v>2.9819246808735431</v>
      </c>
      <c r="AM278" s="11">
        <f t="shared" si="32"/>
        <v>0</v>
      </c>
      <c r="AN278" s="25">
        <f t="shared" si="33"/>
        <v>0</v>
      </c>
      <c r="AO278" s="26">
        <f t="shared" si="34"/>
        <v>0</v>
      </c>
      <c r="AP278" s="27">
        <v>0</v>
      </c>
      <c r="AQ278" s="11">
        <f t="shared" si="35"/>
        <v>0</v>
      </c>
      <c r="AR278" s="21">
        <f t="shared" si="36"/>
        <v>0</v>
      </c>
      <c r="AS278" s="21"/>
      <c r="AT278" s="21"/>
    </row>
    <row r="279" spans="1:46" ht="16.8" x14ac:dyDescent="0.4">
      <c r="A279" s="80">
        <v>8271</v>
      </c>
      <c r="B279" s="80" t="s">
        <v>540</v>
      </c>
      <c r="C279" s="80" t="s">
        <v>549</v>
      </c>
      <c r="D279" s="135" t="s">
        <v>550</v>
      </c>
      <c r="E279" s="11">
        <f t="shared" si="20"/>
        <v>4.0281748050669863</v>
      </c>
      <c r="F279" s="81"/>
      <c r="G279" s="82">
        <v>66</v>
      </c>
      <c r="H279" s="81">
        <v>2</v>
      </c>
      <c r="I279" s="82">
        <v>64</v>
      </c>
      <c r="J279" s="81">
        <v>2</v>
      </c>
      <c r="K279" s="82"/>
      <c r="L279" s="82"/>
      <c r="M279" s="82"/>
      <c r="N279" s="82"/>
      <c r="O279" s="82"/>
      <c r="P279" s="82"/>
      <c r="Q279" s="82"/>
      <c r="R279" s="82">
        <v>1336</v>
      </c>
      <c r="S279" s="81">
        <v>33</v>
      </c>
      <c r="T279" s="81">
        <v>1272</v>
      </c>
      <c r="U279" s="81">
        <v>31</v>
      </c>
      <c r="V279" s="81"/>
      <c r="W279" s="81" t="s">
        <v>39</v>
      </c>
      <c r="X279" s="83">
        <v>44284</v>
      </c>
      <c r="Y279" s="84">
        <v>111.4</v>
      </c>
      <c r="Z279" s="85">
        <v>212527</v>
      </c>
      <c r="AA279" s="86">
        <v>1908</v>
      </c>
      <c r="AB279" s="19">
        <f t="shared" si="21"/>
        <v>0.97423866552609062</v>
      </c>
      <c r="AC279" s="19">
        <f t="shared" si="22"/>
        <v>0.95209580838323349</v>
      </c>
      <c r="AD279" s="19">
        <f t="shared" si="23"/>
        <v>2.2142857142857141E-2</v>
      </c>
      <c r="AE279" s="20">
        <f t="shared" si="24"/>
        <v>14.586381965585549</v>
      </c>
      <c r="AF279" s="20">
        <f t="shared" si="25"/>
        <v>9.730538922155689E-2</v>
      </c>
      <c r="AG279" s="21">
        <f t="shared" si="26"/>
        <v>628.62600987168685</v>
      </c>
      <c r="AH279" s="21">
        <f t="shared" si="27"/>
        <v>613.09857100509589</v>
      </c>
      <c r="AI279" s="22">
        <f t="shared" si="28"/>
        <v>658.7398307038635</v>
      </c>
      <c r="AJ279" s="22">
        <f t="shared" si="29"/>
        <v>642.27133493626695</v>
      </c>
      <c r="AK279" s="23">
        <f t="shared" si="30"/>
        <v>38.19212217929968</v>
      </c>
      <c r="AL279" s="24">
        <f t="shared" si="31"/>
        <v>17.920258577044404</v>
      </c>
      <c r="AM279" s="11">
        <f t="shared" si="32"/>
        <v>7.8758835430890906E-2</v>
      </c>
      <c r="AN279" s="25">
        <f t="shared" si="33"/>
        <v>0.13098957692034474</v>
      </c>
      <c r="AO279" s="26">
        <f t="shared" si="34"/>
        <v>0</v>
      </c>
      <c r="AP279" s="27">
        <v>4.0281748050669863</v>
      </c>
      <c r="AQ279" s="11">
        <f t="shared" si="35"/>
        <v>4.0281748050669863</v>
      </c>
      <c r="AR279" s="21">
        <f t="shared" si="36"/>
        <v>15.527438866591069</v>
      </c>
      <c r="AS279" s="21"/>
      <c r="AT279" s="21"/>
    </row>
    <row r="280" spans="1:46" ht="16.8" x14ac:dyDescent="0.4">
      <c r="A280" s="80">
        <v>8272</v>
      </c>
      <c r="B280" s="80" t="s">
        <v>540</v>
      </c>
      <c r="C280" s="80" t="s">
        <v>551</v>
      </c>
      <c r="D280" s="80"/>
      <c r="E280" s="11">
        <f t="shared" si="20"/>
        <v>6.6858239893578251</v>
      </c>
      <c r="F280" s="81"/>
      <c r="G280" s="82">
        <v>76</v>
      </c>
      <c r="H280" s="81">
        <v>3</v>
      </c>
      <c r="I280" s="82">
        <v>39</v>
      </c>
      <c r="J280" s="81">
        <v>0</v>
      </c>
      <c r="K280" s="82"/>
      <c r="L280" s="82"/>
      <c r="M280" s="82"/>
      <c r="N280" s="82"/>
      <c r="O280" s="82"/>
      <c r="P280" s="82"/>
      <c r="Q280" s="82"/>
      <c r="R280" s="82">
        <v>534</v>
      </c>
      <c r="S280" s="81">
        <v>6</v>
      </c>
      <c r="T280" s="81">
        <v>503</v>
      </c>
      <c r="U280" s="81">
        <v>25</v>
      </c>
      <c r="V280" s="81"/>
      <c r="W280" s="81" t="s">
        <v>39</v>
      </c>
      <c r="X280" s="83">
        <v>44284</v>
      </c>
      <c r="Y280" s="84">
        <v>1645.7</v>
      </c>
      <c r="Z280" s="85">
        <v>96910</v>
      </c>
      <c r="AA280" s="86">
        <v>59</v>
      </c>
      <c r="AB280" s="19">
        <f t="shared" si="21"/>
        <v>0.98557758299507814</v>
      </c>
      <c r="AC280" s="19">
        <f t="shared" si="22"/>
        <v>0.94194756554307113</v>
      </c>
      <c r="AD280" s="19">
        <f t="shared" si="23"/>
        <v>4.3630017452006981E-2</v>
      </c>
      <c r="AE280" s="20">
        <f t="shared" si="24"/>
        <v>25.797131358992878</v>
      </c>
      <c r="AF280" s="20">
        <f t="shared" si="25"/>
        <v>0.21535580524344569</v>
      </c>
      <c r="AG280" s="21">
        <f t="shared" si="26"/>
        <v>551.02672582808793</v>
      </c>
      <c r="AH280" s="21">
        <f t="shared" si="27"/>
        <v>544.83541430192963</v>
      </c>
      <c r="AI280" s="22">
        <f t="shared" si="28"/>
        <v>591.27025074811684</v>
      </c>
      <c r="AJ280" s="22">
        <f t="shared" si="29"/>
        <v>585.07893922195854</v>
      </c>
      <c r="AK280" s="23">
        <f t="shared" si="30"/>
        <v>50.790876502569716</v>
      </c>
      <c r="AL280" s="24">
        <f t="shared" si="31"/>
        <v>17.103785242190668</v>
      </c>
      <c r="AM280" s="11">
        <f t="shared" si="32"/>
        <v>0.15549728017475734</v>
      </c>
      <c r="AN280" s="25">
        <f t="shared" si="33"/>
        <v>0.25797131358992881</v>
      </c>
      <c r="AO280" s="26">
        <f t="shared" si="34"/>
        <v>0</v>
      </c>
      <c r="AP280" s="27">
        <v>6.6858239893578251</v>
      </c>
      <c r="AQ280" s="11">
        <f t="shared" si="35"/>
        <v>6.6858239893578251</v>
      </c>
      <c r="AR280" s="21">
        <f t="shared" si="36"/>
        <v>6.1913115261582909</v>
      </c>
      <c r="AS280" s="21"/>
      <c r="AT280" s="21"/>
    </row>
    <row r="281" spans="1:46" ht="16.8" x14ac:dyDescent="0.4">
      <c r="A281" s="127">
        <v>5206</v>
      </c>
      <c r="B281" s="127" t="s">
        <v>552</v>
      </c>
      <c r="C281" s="127" t="s">
        <v>553</v>
      </c>
      <c r="D281" s="127" t="s">
        <v>554</v>
      </c>
      <c r="E281" s="11">
        <f t="shared" si="20"/>
        <v>3.4944592649171273</v>
      </c>
      <c r="F281" s="129">
        <v>159</v>
      </c>
      <c r="G281" s="129"/>
      <c r="H281" s="128"/>
      <c r="I281" s="129"/>
      <c r="J281" s="128"/>
      <c r="K281" s="129"/>
      <c r="L281" s="129">
        <v>1408</v>
      </c>
      <c r="M281" s="129">
        <v>1268</v>
      </c>
      <c r="N281" s="129"/>
      <c r="O281" s="129">
        <v>0</v>
      </c>
      <c r="P281" s="129"/>
      <c r="Q281" s="129">
        <v>0</v>
      </c>
      <c r="R281" s="129">
        <v>1414</v>
      </c>
      <c r="S281" s="128">
        <v>54</v>
      </c>
      <c r="T281" s="128">
        <v>1319</v>
      </c>
      <c r="U281" s="128">
        <v>41</v>
      </c>
      <c r="V281" s="128"/>
      <c r="W281" s="128" t="s">
        <v>39</v>
      </c>
      <c r="X281" s="130">
        <v>44457</v>
      </c>
      <c r="Y281" s="131">
        <v>4389.3999999999996</v>
      </c>
      <c r="Z281" s="132">
        <v>468201</v>
      </c>
      <c r="AA281" s="133">
        <v>107</v>
      </c>
      <c r="AB281" s="19">
        <f t="shared" si="21"/>
        <v>0.96181046676096171</v>
      </c>
      <c r="AC281" s="19">
        <f t="shared" si="22"/>
        <v>0.93281471004243277</v>
      </c>
      <c r="AD281" s="19">
        <f t="shared" si="23"/>
        <v>2.8995756718528994E-2</v>
      </c>
      <c r="AE281" s="20">
        <f t="shared" si="24"/>
        <v>8.7569227746203016</v>
      </c>
      <c r="AF281" s="20">
        <f t="shared" si="25"/>
        <v>0.99575671852899572</v>
      </c>
      <c r="AG281" s="21">
        <f t="shared" si="26"/>
        <v>302.00704398324655</v>
      </c>
      <c r="AH281" s="21">
        <f t="shared" si="27"/>
        <v>290.47353593862465</v>
      </c>
      <c r="AI281" s="22">
        <f t="shared" si="28"/>
        <v>302.00704398324655</v>
      </c>
      <c r="AJ281" s="22">
        <f t="shared" si="29"/>
        <v>290.47353593862465</v>
      </c>
      <c r="AK281" s="23">
        <f t="shared" si="30"/>
        <v>29.592098226756924</v>
      </c>
      <c r="AL281" s="24">
        <f t="shared" si="31"/>
        <v>12.051421823557266</v>
      </c>
      <c r="AM281" s="11">
        <f t="shared" si="32"/>
        <v>4.1865199511467673E-2</v>
      </c>
      <c r="AN281" s="25">
        <f t="shared" si="33"/>
        <v>6.8380078614023135E-2</v>
      </c>
      <c r="AO281" s="26">
        <f t="shared" si="34"/>
        <v>-0.11073304338035816</v>
      </c>
      <c r="AP281" s="27">
        <v>3.6051923082974855</v>
      </c>
      <c r="AQ281" s="11">
        <f t="shared" si="35"/>
        <v>3.4944592649171273</v>
      </c>
      <c r="AR281" s="21">
        <f t="shared" si="36"/>
        <v>11.533508044621861</v>
      </c>
      <c r="AS281" s="21"/>
      <c r="AT281" s="21"/>
    </row>
    <row r="282" spans="1:46" ht="16.8" x14ac:dyDescent="0.4">
      <c r="A282" s="127">
        <v>5272</v>
      </c>
      <c r="B282" s="127" t="s">
        <v>552</v>
      </c>
      <c r="C282" s="127" t="s">
        <v>555</v>
      </c>
      <c r="D282" s="127" t="s">
        <v>556</v>
      </c>
      <c r="E282" s="11">
        <f t="shared" si="20"/>
        <v>6.7628563795992394</v>
      </c>
      <c r="F282" s="129">
        <v>35</v>
      </c>
      <c r="G282" s="129"/>
      <c r="H282" s="128"/>
      <c r="I282" s="129"/>
      <c r="J282" s="128"/>
      <c r="K282" s="129"/>
      <c r="L282" s="129">
        <v>368</v>
      </c>
      <c r="M282" s="129">
        <v>368</v>
      </c>
      <c r="N282" s="129"/>
      <c r="O282" s="129">
        <v>0</v>
      </c>
      <c r="P282" s="129"/>
      <c r="Q282" s="129">
        <v>0</v>
      </c>
      <c r="R282" s="129">
        <v>1891</v>
      </c>
      <c r="S282" s="128">
        <v>31</v>
      </c>
      <c r="T282" s="128">
        <v>1806</v>
      </c>
      <c r="U282" s="128">
        <v>54</v>
      </c>
      <c r="V282" s="128"/>
      <c r="W282" s="128" t="s">
        <v>39</v>
      </c>
      <c r="X282" s="130">
        <v>44457</v>
      </c>
      <c r="Y282" s="131">
        <v>222.25</v>
      </c>
      <c r="Z282" s="132">
        <v>159445</v>
      </c>
      <c r="AA282" s="133">
        <v>717</v>
      </c>
      <c r="AB282" s="19">
        <f t="shared" si="21"/>
        <v>0.98360655737704916</v>
      </c>
      <c r="AC282" s="19">
        <f t="shared" si="22"/>
        <v>0.95505023796932842</v>
      </c>
      <c r="AD282" s="19">
        <f t="shared" si="23"/>
        <v>2.8556319407720784E-2</v>
      </c>
      <c r="AE282" s="20">
        <f t="shared" si="24"/>
        <v>33.867477813666156</v>
      </c>
      <c r="AF282" s="20">
        <f t="shared" si="25"/>
        <v>0.19460602855631942</v>
      </c>
      <c r="AG282" s="21">
        <f t="shared" si="26"/>
        <v>1185.9888989933834</v>
      </c>
      <c r="AH282" s="21">
        <f t="shared" si="27"/>
        <v>1166.5464580262785</v>
      </c>
      <c r="AI282" s="22">
        <f t="shared" si="28"/>
        <v>1185.9888989933834</v>
      </c>
      <c r="AJ282" s="22">
        <f t="shared" si="29"/>
        <v>1166.5464580262785</v>
      </c>
      <c r="AK282" s="23">
        <f t="shared" si="30"/>
        <v>58.195771163948123</v>
      </c>
      <c r="AL282" s="24">
        <f t="shared" si="31"/>
        <v>24.151050267289396</v>
      </c>
      <c r="AM282" s="11">
        <f t="shared" si="32"/>
        <v>0.13884085655536815</v>
      </c>
      <c r="AN282" s="25">
        <f t="shared" si="33"/>
        <v>0.23043899866253362</v>
      </c>
      <c r="AO282" s="26">
        <f t="shared" si="34"/>
        <v>0.68687620742692435</v>
      </c>
      <c r="AP282" s="27">
        <v>6.075980172172315</v>
      </c>
      <c r="AQ282" s="11">
        <f t="shared" si="35"/>
        <v>6.7628563795992394</v>
      </c>
      <c r="AR282" s="21">
        <f t="shared" si="36"/>
        <v>19.442440967104645</v>
      </c>
      <c r="AS282" s="21"/>
      <c r="AT282" s="21"/>
    </row>
    <row r="283" spans="1:46" ht="16.8" x14ac:dyDescent="0.4">
      <c r="A283" s="127">
        <v>5205</v>
      </c>
      <c r="B283" s="127" t="s">
        <v>552</v>
      </c>
      <c r="C283" s="127" t="s">
        <v>557</v>
      </c>
      <c r="D283" s="127" t="s">
        <v>558</v>
      </c>
      <c r="E283" s="11">
        <f t="shared" si="20"/>
        <v>4.0656264484939495</v>
      </c>
      <c r="F283" s="129">
        <v>0</v>
      </c>
      <c r="G283" s="129"/>
      <c r="H283" s="128"/>
      <c r="I283" s="129"/>
      <c r="J283" s="128"/>
      <c r="K283" s="129"/>
      <c r="L283" s="129">
        <v>1388</v>
      </c>
      <c r="M283" s="129">
        <v>1388</v>
      </c>
      <c r="N283" s="129"/>
      <c r="O283" s="129">
        <v>0</v>
      </c>
      <c r="P283" s="129"/>
      <c r="Q283" s="129">
        <v>0</v>
      </c>
      <c r="R283" s="129">
        <v>1557</v>
      </c>
      <c r="S283" s="128">
        <v>33</v>
      </c>
      <c r="T283" s="128">
        <v>1489</v>
      </c>
      <c r="U283" s="128">
        <v>35</v>
      </c>
      <c r="V283" s="128"/>
      <c r="W283" s="128" t="s">
        <v>39</v>
      </c>
      <c r="X283" s="130">
        <v>44457</v>
      </c>
      <c r="Y283" s="131">
        <v>2321.5500000000002</v>
      </c>
      <c r="Z283" s="132">
        <v>238061</v>
      </c>
      <c r="AA283" s="133">
        <v>103</v>
      </c>
      <c r="AB283" s="19">
        <f t="shared" si="21"/>
        <v>0.97880539499036612</v>
      </c>
      <c r="AC283" s="19">
        <f t="shared" si="22"/>
        <v>0.9563262684649968</v>
      </c>
      <c r="AD283" s="19">
        <f t="shared" si="23"/>
        <v>2.2479126525369299E-2</v>
      </c>
      <c r="AE283" s="20">
        <f t="shared" si="24"/>
        <v>14.702114164016786</v>
      </c>
      <c r="AF283" s="20">
        <f t="shared" si="25"/>
        <v>0.89145793192035971</v>
      </c>
      <c r="AG283" s="21">
        <f t="shared" si="26"/>
        <v>654.03405009640392</v>
      </c>
      <c r="AH283" s="21">
        <f t="shared" si="27"/>
        <v>640.17205674175943</v>
      </c>
      <c r="AI283" s="22">
        <f t="shared" si="28"/>
        <v>654.03405009640392</v>
      </c>
      <c r="AJ283" s="22">
        <f t="shared" si="29"/>
        <v>640.17205674175943</v>
      </c>
      <c r="AK283" s="23">
        <f t="shared" si="30"/>
        <v>38.343336010337943</v>
      </c>
      <c r="AL283" s="24">
        <f t="shared" si="31"/>
        <v>17.890948224475967</v>
      </c>
      <c r="AM283" s="11">
        <f t="shared" si="32"/>
        <v>7.5923184019750803E-2</v>
      </c>
      <c r="AN283" s="25">
        <f t="shared" si="33"/>
        <v>0.12425554339223173</v>
      </c>
      <c r="AO283" s="26">
        <f t="shared" si="34"/>
        <v>-0.2604916858823616</v>
      </c>
      <c r="AP283" s="27">
        <v>4.3261181343763111</v>
      </c>
      <c r="AQ283" s="11">
        <f t="shared" si="35"/>
        <v>4.0656264484939495</v>
      </c>
      <c r="AR283" s="21">
        <f t="shared" si="36"/>
        <v>13.861993354644399</v>
      </c>
      <c r="AS283" s="21"/>
      <c r="AT283" s="21"/>
    </row>
    <row r="284" spans="1:46" ht="16.8" x14ac:dyDescent="0.4">
      <c r="A284" s="127">
        <v>5201</v>
      </c>
      <c r="B284" s="127" t="s">
        <v>552</v>
      </c>
      <c r="C284" s="127" t="s">
        <v>559</v>
      </c>
      <c r="D284" s="127" t="s">
        <v>560</v>
      </c>
      <c r="E284" s="11">
        <f t="shared" si="20"/>
        <v>6.0880993493368933</v>
      </c>
      <c r="F284" s="129">
        <v>7972</v>
      </c>
      <c r="G284" s="129"/>
      <c r="H284" s="128"/>
      <c r="I284" s="129"/>
      <c r="J284" s="128"/>
      <c r="K284" s="129"/>
      <c r="L284" s="129">
        <v>4982</v>
      </c>
      <c r="M284" s="129">
        <v>4858</v>
      </c>
      <c r="N284" s="129"/>
      <c r="O284" s="129">
        <v>0</v>
      </c>
      <c r="P284" s="129"/>
      <c r="Q284" s="129">
        <v>0</v>
      </c>
      <c r="R284" s="129">
        <v>3392</v>
      </c>
      <c r="S284" s="128">
        <v>153</v>
      </c>
      <c r="T284" s="128">
        <v>3099</v>
      </c>
      <c r="U284" s="128">
        <v>140</v>
      </c>
      <c r="V284" s="128"/>
      <c r="W284" s="128" t="s">
        <v>39</v>
      </c>
      <c r="X284" s="130">
        <v>44457</v>
      </c>
      <c r="Y284" s="131">
        <v>862.62</v>
      </c>
      <c r="Z284" s="132">
        <v>654008</v>
      </c>
      <c r="AA284" s="133">
        <v>758</v>
      </c>
      <c r="AB284" s="19">
        <f t="shared" si="21"/>
        <v>0.95489386792452824</v>
      </c>
      <c r="AC284" s="19">
        <f t="shared" si="22"/>
        <v>0.91362028301886788</v>
      </c>
      <c r="AD284" s="19">
        <f t="shared" si="23"/>
        <v>4.1273584905660375E-2</v>
      </c>
      <c r="AE284" s="20">
        <f t="shared" si="24"/>
        <v>21.406465975951367</v>
      </c>
      <c r="AF284" s="20">
        <f t="shared" si="25"/>
        <v>1.46875</v>
      </c>
      <c r="AG284" s="21">
        <f t="shared" si="26"/>
        <v>518.6480899316216</v>
      </c>
      <c r="AH284" s="21">
        <f t="shared" si="27"/>
        <v>495.25388068647482</v>
      </c>
      <c r="AI284" s="22">
        <f t="shared" si="28"/>
        <v>518.6480899316216</v>
      </c>
      <c r="AJ284" s="22">
        <f t="shared" si="29"/>
        <v>495.25388068647482</v>
      </c>
      <c r="AK284" s="23">
        <f t="shared" si="30"/>
        <v>46.267122210000657</v>
      </c>
      <c r="AL284" s="24">
        <f t="shared" si="31"/>
        <v>15.73616663432481</v>
      </c>
      <c r="AM284" s="11">
        <f t="shared" si="32"/>
        <v>5.5867082113240867E-2</v>
      </c>
      <c r="AN284" s="25">
        <f t="shared" si="33"/>
        <v>9.0458828991382634E-2</v>
      </c>
      <c r="AO284" s="26">
        <f t="shared" si="34"/>
        <v>0.43177941725449109</v>
      </c>
      <c r="AP284" s="27">
        <v>5.6563199320824022</v>
      </c>
      <c r="AQ284" s="11">
        <f t="shared" si="35"/>
        <v>6.0880993493368933</v>
      </c>
      <c r="AR284" s="21">
        <f t="shared" si="36"/>
        <v>23.39420924514685</v>
      </c>
      <c r="AS284" s="21"/>
      <c r="AT284" s="21"/>
    </row>
    <row r="285" spans="1:46" ht="16.8" x14ac:dyDescent="0.4">
      <c r="A285" s="127">
        <v>5202</v>
      </c>
      <c r="B285" s="127" t="s">
        <v>552</v>
      </c>
      <c r="C285" s="127" t="s">
        <v>561</v>
      </c>
      <c r="D285" s="127" t="s">
        <v>562</v>
      </c>
      <c r="E285" s="11">
        <f t="shared" si="20"/>
        <v>4.5957125300646435</v>
      </c>
      <c r="F285" s="129">
        <v>94</v>
      </c>
      <c r="G285" s="129"/>
      <c r="H285" s="128"/>
      <c r="I285" s="129"/>
      <c r="J285" s="128"/>
      <c r="K285" s="129"/>
      <c r="L285" s="129">
        <v>2625</v>
      </c>
      <c r="M285" s="129">
        <v>2612</v>
      </c>
      <c r="N285" s="129"/>
      <c r="O285" s="129">
        <v>2</v>
      </c>
      <c r="P285" s="129"/>
      <c r="Q285" s="129">
        <v>0</v>
      </c>
      <c r="R285" s="129">
        <v>2941</v>
      </c>
      <c r="S285" s="128">
        <v>33</v>
      </c>
      <c r="T285" s="128">
        <v>2792</v>
      </c>
      <c r="U285" s="128">
        <v>116</v>
      </c>
      <c r="V285" s="128"/>
      <c r="W285" s="128" t="s">
        <v>39</v>
      </c>
      <c r="X285" s="130">
        <v>44457</v>
      </c>
      <c r="Y285" s="131">
        <v>1208.3900000000001</v>
      </c>
      <c r="Z285" s="132">
        <v>911997</v>
      </c>
      <c r="AA285" s="133">
        <v>755</v>
      </c>
      <c r="AB285" s="19">
        <f t="shared" si="21"/>
        <v>0.98875252256895518</v>
      </c>
      <c r="AC285" s="19">
        <f t="shared" si="22"/>
        <v>0.94933696021761305</v>
      </c>
      <c r="AD285" s="19">
        <f t="shared" si="23"/>
        <v>3.9415562351342165E-2</v>
      </c>
      <c r="AE285" s="20">
        <f t="shared" si="24"/>
        <v>12.719340085548527</v>
      </c>
      <c r="AF285" s="20">
        <f t="shared" si="25"/>
        <v>0.89323359401564095</v>
      </c>
      <c r="AG285" s="21">
        <f t="shared" si="26"/>
        <v>322.4791309620536</v>
      </c>
      <c r="AH285" s="21">
        <f t="shared" si="27"/>
        <v>318.86069800668201</v>
      </c>
      <c r="AI285" s="22">
        <f t="shared" si="28"/>
        <v>322.69842992904586</v>
      </c>
      <c r="AJ285" s="22">
        <f t="shared" si="29"/>
        <v>318.86069800668201</v>
      </c>
      <c r="AK285" s="23">
        <f t="shared" si="30"/>
        <v>35.664183834133269</v>
      </c>
      <c r="AL285" s="24">
        <f t="shared" si="31"/>
        <v>12.626573129845683</v>
      </c>
      <c r="AM285" s="11">
        <f t="shared" si="32"/>
        <v>3.6081040457019833E-2</v>
      </c>
      <c r="AN285" s="25">
        <f t="shared" si="33"/>
        <v>5.9048053964371641E-2</v>
      </c>
      <c r="AO285" s="26">
        <f t="shared" si="34"/>
        <v>0.37215731950243391</v>
      </c>
      <c r="AP285" s="27">
        <v>4.2235552105622096</v>
      </c>
      <c r="AQ285" s="11">
        <f t="shared" si="35"/>
        <v>4.5957125300646435</v>
      </c>
      <c r="AR285" s="21">
        <f t="shared" si="36"/>
        <v>3.618432955371564</v>
      </c>
      <c r="AS285" s="21"/>
      <c r="AT285" s="21"/>
    </row>
    <row r="286" spans="1:46" ht="16.8" x14ac:dyDescent="0.4">
      <c r="A286" s="127">
        <v>5203</v>
      </c>
      <c r="B286" s="127" t="s">
        <v>552</v>
      </c>
      <c r="C286" s="127" t="s">
        <v>563</v>
      </c>
      <c r="D286" s="127" t="s">
        <v>564</v>
      </c>
      <c r="E286" s="11">
        <f t="shared" si="20"/>
        <v>1.8008832294748598</v>
      </c>
      <c r="F286" s="129">
        <v>2702</v>
      </c>
      <c r="G286" s="129"/>
      <c r="H286" s="128"/>
      <c r="I286" s="129"/>
      <c r="J286" s="128"/>
      <c r="K286" s="129"/>
      <c r="L286" s="129">
        <v>6402</v>
      </c>
      <c r="M286" s="129">
        <v>6353</v>
      </c>
      <c r="N286" s="129"/>
      <c r="O286" s="129">
        <v>150</v>
      </c>
      <c r="P286" s="129"/>
      <c r="Q286" s="129">
        <v>0</v>
      </c>
      <c r="R286" s="129">
        <v>2983</v>
      </c>
      <c r="S286" s="128">
        <v>23</v>
      </c>
      <c r="T286" s="128">
        <v>2912</v>
      </c>
      <c r="U286" s="128">
        <v>48</v>
      </c>
      <c r="V286" s="128"/>
      <c r="W286" s="128" t="s">
        <v>39</v>
      </c>
      <c r="X286" s="130">
        <v>44457</v>
      </c>
      <c r="Y286" s="131">
        <v>1605.55</v>
      </c>
      <c r="Z286" s="132">
        <v>1163161</v>
      </c>
      <c r="AA286" s="133">
        <v>724</v>
      </c>
      <c r="AB286" s="19">
        <f t="shared" si="21"/>
        <v>0.99151923673451603</v>
      </c>
      <c r="AC286" s="19">
        <f t="shared" si="22"/>
        <v>0.9761984579282601</v>
      </c>
      <c r="AD286" s="19">
        <f t="shared" si="23"/>
        <v>1.5320778806255984E-2</v>
      </c>
      <c r="AE286" s="20">
        <f t="shared" si="24"/>
        <v>4.1266858156351534</v>
      </c>
      <c r="AF286" s="20">
        <f t="shared" si="25"/>
        <v>2.1964465303385854</v>
      </c>
      <c r="AG286" s="21">
        <f t="shared" si="26"/>
        <v>256.45632891749295</v>
      </c>
      <c r="AH286" s="21">
        <f t="shared" si="27"/>
        <v>254.47895863083443</v>
      </c>
      <c r="AI286" s="22">
        <f t="shared" si="28"/>
        <v>269.35222209135276</v>
      </c>
      <c r="AJ286" s="22">
        <f t="shared" si="29"/>
        <v>254.47895863083443</v>
      </c>
      <c r="AK286" s="23">
        <f t="shared" si="30"/>
        <v>20.314245778849759</v>
      </c>
      <c r="AL286" s="24">
        <f t="shared" si="31"/>
        <v>11.280047841893987</v>
      </c>
      <c r="AM286" s="11">
        <f t="shared" si="32"/>
        <v>1.8623598521516599E-2</v>
      </c>
      <c r="AN286" s="25">
        <f t="shared" si="33"/>
        <v>2.9781789581474573E-2</v>
      </c>
      <c r="AO286" s="26">
        <f t="shared" si="34"/>
        <v>-0.52383045568536923</v>
      </c>
      <c r="AP286" s="27">
        <v>2.324713685160229</v>
      </c>
      <c r="AQ286" s="11">
        <f t="shared" si="35"/>
        <v>1.8008832294748598</v>
      </c>
      <c r="AR286" s="21">
        <f t="shared" si="36"/>
        <v>1.9773702866585106</v>
      </c>
      <c r="AS286" s="21"/>
      <c r="AT286" s="21"/>
    </row>
    <row r="287" spans="1:46" ht="16.8" x14ac:dyDescent="0.4">
      <c r="A287" s="127">
        <v>5208</v>
      </c>
      <c r="B287" s="127" t="s">
        <v>552</v>
      </c>
      <c r="C287" s="127" t="s">
        <v>565</v>
      </c>
      <c r="D287" s="127" t="s">
        <v>566</v>
      </c>
      <c r="E287" s="11">
        <f t="shared" si="20"/>
        <v>3.3168581379112592</v>
      </c>
      <c r="F287" s="129">
        <v>13</v>
      </c>
      <c r="G287" s="129"/>
      <c r="H287" s="128"/>
      <c r="I287" s="129"/>
      <c r="J287" s="128"/>
      <c r="K287" s="129"/>
      <c r="L287" s="129">
        <v>1128</v>
      </c>
      <c r="M287" s="129">
        <v>1116</v>
      </c>
      <c r="N287" s="129"/>
      <c r="O287" s="129">
        <v>0</v>
      </c>
      <c r="P287" s="129"/>
      <c r="Q287" s="129">
        <v>0</v>
      </c>
      <c r="R287" s="129">
        <v>580</v>
      </c>
      <c r="S287" s="128">
        <v>6</v>
      </c>
      <c r="T287" s="128">
        <v>557</v>
      </c>
      <c r="U287" s="128">
        <v>17</v>
      </c>
      <c r="V287" s="128"/>
      <c r="W287" s="128" t="s">
        <v>39</v>
      </c>
      <c r="X287" s="130">
        <v>44457</v>
      </c>
      <c r="Y287" s="131">
        <v>776.25</v>
      </c>
      <c r="Z287" s="132">
        <v>212023</v>
      </c>
      <c r="AA287" s="133">
        <v>273</v>
      </c>
      <c r="AB287" s="19">
        <f t="shared" si="21"/>
        <v>0.98965517241379308</v>
      </c>
      <c r="AC287" s="19">
        <f t="shared" si="22"/>
        <v>0.96034482758620687</v>
      </c>
      <c r="AD287" s="19">
        <f t="shared" si="23"/>
        <v>2.9310344827586206E-2</v>
      </c>
      <c r="AE287" s="20">
        <f t="shared" si="24"/>
        <v>8.0179980473816528</v>
      </c>
      <c r="AF287" s="20">
        <f t="shared" si="25"/>
        <v>1.9448275862068964</v>
      </c>
      <c r="AG287" s="21">
        <f t="shared" si="26"/>
        <v>273.55522749890343</v>
      </c>
      <c r="AH287" s="21">
        <f t="shared" si="27"/>
        <v>270.72534583512163</v>
      </c>
      <c r="AI287" s="22">
        <f t="shared" si="28"/>
        <v>273.55522749890343</v>
      </c>
      <c r="AJ287" s="22">
        <f t="shared" si="29"/>
        <v>270.72534583512163</v>
      </c>
      <c r="AK287" s="23">
        <f t="shared" si="30"/>
        <v>28.316069726184903</v>
      </c>
      <c r="AL287" s="24">
        <f t="shared" si="31"/>
        <v>11.634546528230519</v>
      </c>
      <c r="AM287" s="11">
        <f t="shared" si="32"/>
        <v>6.0548983659660369E-2</v>
      </c>
      <c r="AN287" s="25">
        <f t="shared" si="33"/>
        <v>9.7232508398090334E-2</v>
      </c>
      <c r="AO287" s="26">
        <f t="shared" si="34"/>
        <v>-0.41380181123870852</v>
      </c>
      <c r="AP287" s="27">
        <v>3.7306599491499677</v>
      </c>
      <c r="AQ287" s="11">
        <f t="shared" si="35"/>
        <v>3.3168581379112592</v>
      </c>
      <c r="AR287" s="21">
        <f t="shared" si="36"/>
        <v>2.8298816637817596</v>
      </c>
      <c r="AS287" s="21"/>
      <c r="AT287" s="21"/>
    </row>
    <row r="288" spans="1:46" ht="16.8" x14ac:dyDescent="0.4">
      <c r="A288" s="127">
        <v>5271</v>
      </c>
      <c r="B288" s="127" t="s">
        <v>552</v>
      </c>
      <c r="C288" s="127" t="s">
        <v>567</v>
      </c>
      <c r="D288" s="127" t="s">
        <v>568</v>
      </c>
      <c r="E288" s="11">
        <f t="shared" si="20"/>
        <v>9.1616385513150647</v>
      </c>
      <c r="F288" s="129">
        <v>1897</v>
      </c>
      <c r="G288" s="129"/>
      <c r="H288" s="128"/>
      <c r="I288" s="129"/>
      <c r="J288" s="128"/>
      <c r="K288" s="129"/>
      <c r="L288" s="129">
        <v>3159</v>
      </c>
      <c r="M288" s="129">
        <v>3130</v>
      </c>
      <c r="N288" s="129"/>
      <c r="O288" s="129">
        <v>3</v>
      </c>
      <c r="P288" s="129"/>
      <c r="Q288" s="129">
        <v>0</v>
      </c>
      <c r="R288" s="129">
        <v>6996</v>
      </c>
      <c r="S288" s="128">
        <v>174</v>
      </c>
      <c r="T288" s="128">
        <v>6579</v>
      </c>
      <c r="U288" s="128">
        <v>243</v>
      </c>
      <c r="V288" s="128"/>
      <c r="W288" s="128" t="s">
        <v>39</v>
      </c>
      <c r="X288" s="130">
        <v>44457</v>
      </c>
      <c r="Y288" s="131">
        <v>61.3</v>
      </c>
      <c r="Z288" s="132">
        <v>449438</v>
      </c>
      <c r="AA288" s="133">
        <v>7332</v>
      </c>
      <c r="AB288" s="19">
        <f t="shared" si="21"/>
        <v>0.9751137567557433</v>
      </c>
      <c r="AC288" s="19">
        <f t="shared" si="22"/>
        <v>0.94039451114922812</v>
      </c>
      <c r="AD288" s="19">
        <f t="shared" si="23"/>
        <v>3.4719245606515216E-2</v>
      </c>
      <c r="AE288" s="20">
        <f t="shared" si="24"/>
        <v>54.06752433038595</v>
      </c>
      <c r="AF288" s="20">
        <f t="shared" si="25"/>
        <v>0.45197255574614065</v>
      </c>
      <c r="AG288" s="21">
        <f t="shared" si="26"/>
        <v>1556.6107004748153</v>
      </c>
      <c r="AH288" s="21">
        <f t="shared" si="27"/>
        <v>1517.8956830530574</v>
      </c>
      <c r="AI288" s="22">
        <f t="shared" si="28"/>
        <v>1557.2782007751903</v>
      </c>
      <c r="AJ288" s="22">
        <f t="shared" si="29"/>
        <v>1517.8956830530574</v>
      </c>
      <c r="AK288" s="23">
        <f t="shared" si="30"/>
        <v>73.530622417048775</v>
      </c>
      <c r="AL288" s="24">
        <f t="shared" si="31"/>
        <v>27.549007995325869</v>
      </c>
      <c r="AM288" s="11">
        <f t="shared" si="32"/>
        <v>0.10504706896938332</v>
      </c>
      <c r="AN288" s="25">
        <f t="shared" si="33"/>
        <v>0.17342166514758317</v>
      </c>
      <c r="AO288" s="26">
        <f t="shared" si="34"/>
        <v>1.2981666799005849</v>
      </c>
      <c r="AP288" s="27">
        <v>7.8634718714144798</v>
      </c>
      <c r="AQ288" s="11">
        <f t="shared" si="35"/>
        <v>9.1616385513150647</v>
      </c>
      <c r="AR288" s="21">
        <f t="shared" si="36"/>
        <v>38.715017421757842</v>
      </c>
      <c r="AS288" s="21"/>
      <c r="AT288" s="21"/>
    </row>
    <row r="289" spans="1:46" ht="16.8" x14ac:dyDescent="0.4">
      <c r="A289" s="127">
        <v>5204</v>
      </c>
      <c r="B289" s="127" t="s">
        <v>552</v>
      </c>
      <c r="C289" s="127" t="s">
        <v>569</v>
      </c>
      <c r="D289" s="127" t="s">
        <v>570</v>
      </c>
      <c r="E289" s="11">
        <f t="shared" si="20"/>
        <v>7.6832163217931786</v>
      </c>
      <c r="F289" s="129">
        <v>7</v>
      </c>
      <c r="G289" s="129"/>
      <c r="H289" s="128"/>
      <c r="I289" s="129"/>
      <c r="J289" s="128"/>
      <c r="K289" s="129"/>
      <c r="L289" s="129">
        <v>2396</v>
      </c>
      <c r="M289" s="129">
        <v>2382</v>
      </c>
      <c r="N289" s="129"/>
      <c r="O289" s="129">
        <v>0</v>
      </c>
      <c r="P289" s="129"/>
      <c r="Q289" s="129">
        <v>0</v>
      </c>
      <c r="R289" s="129">
        <v>3219</v>
      </c>
      <c r="S289" s="128">
        <v>36</v>
      </c>
      <c r="T289" s="128">
        <v>3037</v>
      </c>
      <c r="U289" s="128">
        <v>146</v>
      </c>
      <c r="V289" s="128"/>
      <c r="W289" s="128" t="s">
        <v>39</v>
      </c>
      <c r="X289" s="130">
        <v>44457</v>
      </c>
      <c r="Y289" s="131">
        <v>6643.98</v>
      </c>
      <c r="Z289" s="132">
        <v>440730</v>
      </c>
      <c r="AA289" s="133">
        <v>66</v>
      </c>
      <c r="AB289" s="19">
        <f t="shared" si="21"/>
        <v>0.9888164026095061</v>
      </c>
      <c r="AC289" s="19">
        <f t="shared" si="22"/>
        <v>0.94346070208139177</v>
      </c>
      <c r="AD289" s="19">
        <f t="shared" si="23"/>
        <v>4.5355700528114322E-2</v>
      </c>
      <c r="AE289" s="20">
        <f t="shared" si="24"/>
        <v>33.126857713339234</v>
      </c>
      <c r="AF289" s="20">
        <f t="shared" si="25"/>
        <v>0.7443305374339857</v>
      </c>
      <c r="AG289" s="21">
        <f t="shared" si="26"/>
        <v>730.37914369341775</v>
      </c>
      <c r="AH289" s="21">
        <f t="shared" si="27"/>
        <v>722.21087740793678</v>
      </c>
      <c r="AI289" s="22">
        <f t="shared" si="28"/>
        <v>730.37914369341775</v>
      </c>
      <c r="AJ289" s="22">
        <f t="shared" si="29"/>
        <v>722.21087740793678</v>
      </c>
      <c r="AK289" s="23">
        <f t="shared" si="30"/>
        <v>57.555936021699132</v>
      </c>
      <c r="AL289" s="24">
        <f t="shared" si="31"/>
        <v>19.002774500160982</v>
      </c>
      <c r="AM289" s="11">
        <f t="shared" si="32"/>
        <v>8.3520324893734676E-2</v>
      </c>
      <c r="AN289" s="25">
        <f t="shared" si="33"/>
        <v>0.13707991257226163</v>
      </c>
      <c r="AO289" s="26">
        <f t="shared" si="34"/>
        <v>1.1789640760323721</v>
      </c>
      <c r="AP289" s="27">
        <v>6.5042522457608065</v>
      </c>
      <c r="AQ289" s="11">
        <f t="shared" si="35"/>
        <v>7.6832163217931786</v>
      </c>
      <c r="AR289" s="21">
        <f t="shared" si="36"/>
        <v>8.1682662854809074</v>
      </c>
      <c r="AS289" s="21"/>
      <c r="AT289" s="21"/>
    </row>
    <row r="290" spans="1:46" ht="16.8" x14ac:dyDescent="0.4">
      <c r="A290" s="127">
        <v>5207</v>
      </c>
      <c r="B290" s="127" t="s">
        <v>552</v>
      </c>
      <c r="C290" s="127" t="s">
        <v>571</v>
      </c>
      <c r="D290" s="127" t="s">
        <v>572</v>
      </c>
      <c r="E290" s="11">
        <f t="shared" si="20"/>
        <v>4.2470973691658385</v>
      </c>
      <c r="F290" s="129">
        <v>272</v>
      </c>
      <c r="G290" s="129"/>
      <c r="H290" s="128"/>
      <c r="I290" s="129"/>
      <c r="J290" s="128"/>
      <c r="K290" s="129"/>
      <c r="L290" s="129">
        <v>540</v>
      </c>
      <c r="M290" s="129">
        <v>536</v>
      </c>
      <c r="N290" s="129"/>
      <c r="O290" s="129">
        <v>0</v>
      </c>
      <c r="P290" s="129"/>
      <c r="Q290" s="129">
        <v>0</v>
      </c>
      <c r="R290" s="129">
        <v>1295</v>
      </c>
      <c r="S290" s="128">
        <v>16</v>
      </c>
      <c r="T290" s="128">
        <v>1254</v>
      </c>
      <c r="U290" s="128">
        <v>25</v>
      </c>
      <c r="V290" s="128"/>
      <c r="W290" s="128" t="s">
        <v>39</v>
      </c>
      <c r="X290" s="130">
        <v>44457</v>
      </c>
      <c r="Y290" s="131">
        <v>1636.95</v>
      </c>
      <c r="Z290" s="132">
        <v>133054</v>
      </c>
      <c r="AA290" s="133">
        <v>81</v>
      </c>
      <c r="AB290" s="19">
        <f t="shared" si="21"/>
        <v>0.98764478764478758</v>
      </c>
      <c r="AC290" s="19">
        <f t="shared" si="22"/>
        <v>0.96833976833976831</v>
      </c>
      <c r="AD290" s="19">
        <f t="shared" si="23"/>
        <v>1.9305019305019305E-2</v>
      </c>
      <c r="AE290" s="20">
        <f t="shared" si="24"/>
        <v>18.78936371698709</v>
      </c>
      <c r="AF290" s="20">
        <f t="shared" si="25"/>
        <v>0.41698841698841699</v>
      </c>
      <c r="AG290" s="21">
        <f t="shared" si="26"/>
        <v>973.28904053993119</v>
      </c>
      <c r="AH290" s="21">
        <f t="shared" si="27"/>
        <v>961.26384776105954</v>
      </c>
      <c r="AI290" s="22">
        <f t="shared" si="28"/>
        <v>973.28904053993119</v>
      </c>
      <c r="AJ290" s="22">
        <f t="shared" si="29"/>
        <v>961.26384776105954</v>
      </c>
      <c r="AK290" s="23">
        <f t="shared" si="30"/>
        <v>43.346699663281271</v>
      </c>
      <c r="AL290" s="24">
        <f t="shared" si="31"/>
        <v>21.92331918028221</v>
      </c>
      <c r="AM290" s="11">
        <f t="shared" si="32"/>
        <v>0.11373187815552969</v>
      </c>
      <c r="AN290" s="25">
        <f t="shared" si="33"/>
        <v>0.1878936371698709</v>
      </c>
      <c r="AO290" s="26">
        <f t="shared" si="34"/>
        <v>1.4841128866639255</v>
      </c>
      <c r="AP290" s="27">
        <v>2.762984482501913</v>
      </c>
      <c r="AQ290" s="11">
        <f t="shared" si="35"/>
        <v>4.2470973691658385</v>
      </c>
      <c r="AR290" s="21">
        <f t="shared" si="36"/>
        <v>12.025192778871736</v>
      </c>
      <c r="AS290" s="21"/>
      <c r="AT290" s="21"/>
    </row>
    <row r="291" spans="1:46" ht="16.8" x14ac:dyDescent="0.4">
      <c r="A291" s="136">
        <v>5307</v>
      </c>
      <c r="B291" s="136" t="s">
        <v>573</v>
      </c>
      <c r="C291" s="136" t="s">
        <v>574</v>
      </c>
      <c r="D291" s="136" t="s">
        <v>575</v>
      </c>
      <c r="E291" s="11">
        <f t="shared" si="20"/>
        <v>5.8562752188259681</v>
      </c>
      <c r="F291" s="137"/>
      <c r="G291" s="138"/>
      <c r="H291" s="137"/>
      <c r="I291" s="138"/>
      <c r="J291" s="137"/>
      <c r="K291" s="138"/>
      <c r="L291" s="138">
        <v>144</v>
      </c>
      <c r="M291" s="138">
        <v>141</v>
      </c>
      <c r="N291" s="138">
        <v>3</v>
      </c>
      <c r="O291" s="138">
        <v>11</v>
      </c>
      <c r="P291" s="138">
        <v>5</v>
      </c>
      <c r="Q291" s="138">
        <v>6</v>
      </c>
      <c r="R291" s="138">
        <v>978</v>
      </c>
      <c r="S291" s="137">
        <v>121</v>
      </c>
      <c r="T291" s="137">
        <v>824</v>
      </c>
      <c r="U291" s="137">
        <v>33</v>
      </c>
      <c r="V291" s="137"/>
      <c r="W291" s="137" t="s">
        <v>39</v>
      </c>
      <c r="X291" s="139">
        <v>44457</v>
      </c>
      <c r="Y291" s="140">
        <v>2864.6</v>
      </c>
      <c r="Z291" s="141">
        <v>199787</v>
      </c>
      <c r="AA291" s="142">
        <v>70</v>
      </c>
      <c r="AB291" s="19">
        <f t="shared" si="21"/>
        <v>0.88196955880741323</v>
      </c>
      <c r="AC291" s="19">
        <f t="shared" si="22"/>
        <v>0.84253578732106338</v>
      </c>
      <c r="AD291" s="19">
        <f t="shared" si="23"/>
        <v>3.9433771486349849E-2</v>
      </c>
      <c r="AE291" s="20">
        <f t="shared" si="24"/>
        <v>21.022388844118986</v>
      </c>
      <c r="AF291" s="20">
        <f t="shared" si="25"/>
        <v>0.15848670756646216</v>
      </c>
      <c r="AG291" s="21">
        <f t="shared" si="26"/>
        <v>489.52134022734208</v>
      </c>
      <c r="AH291" s="21">
        <f t="shared" si="27"/>
        <v>428.95683903357082</v>
      </c>
      <c r="AI291" s="22">
        <f t="shared" si="28"/>
        <v>495.02720397223038</v>
      </c>
      <c r="AJ291" s="22">
        <f t="shared" si="29"/>
        <v>434.46270277845906</v>
      </c>
      <c r="AK291" s="23">
        <f t="shared" si="30"/>
        <v>44.182337693888073</v>
      </c>
      <c r="AL291" s="24">
        <f t="shared" si="31"/>
        <v>14.738770348615571</v>
      </c>
      <c r="AM291" s="11">
        <f t="shared" si="32"/>
        <v>9.7646467351273775E-2</v>
      </c>
      <c r="AN291" s="25">
        <f t="shared" si="33"/>
        <v>0.16219125114266345</v>
      </c>
      <c r="AO291" s="26">
        <f t="shared" si="34"/>
        <v>1.1343355626081983</v>
      </c>
      <c r="AP291" s="27">
        <v>4.7219396562177698</v>
      </c>
      <c r="AQ291" s="11">
        <f t="shared" si="35"/>
        <v>5.8562752188259681</v>
      </c>
      <c r="AR291" s="21">
        <f t="shared" si="36"/>
        <v>60.564501193771363</v>
      </c>
      <c r="AS291" s="21"/>
      <c r="AT291" s="21"/>
    </row>
    <row r="292" spans="1:46" ht="16.8" x14ac:dyDescent="0.4">
      <c r="A292" s="136">
        <v>5306</v>
      </c>
      <c r="B292" s="136" t="s">
        <v>573</v>
      </c>
      <c r="C292" s="136" t="s">
        <v>576</v>
      </c>
      <c r="D292" s="136" t="s">
        <v>577</v>
      </c>
      <c r="E292" s="11">
        <f t="shared" si="20"/>
        <v>6.0842190911628338</v>
      </c>
      <c r="F292" s="137"/>
      <c r="G292" s="138"/>
      <c r="H292" s="137"/>
      <c r="I292" s="138"/>
      <c r="J292" s="137"/>
      <c r="K292" s="138"/>
      <c r="L292" s="138">
        <v>92</v>
      </c>
      <c r="M292" s="138">
        <v>92</v>
      </c>
      <c r="N292" s="138">
        <v>0</v>
      </c>
      <c r="O292" s="138">
        <v>14</v>
      </c>
      <c r="P292" s="138">
        <v>3</v>
      </c>
      <c r="Q292" s="138">
        <v>10</v>
      </c>
      <c r="R292" s="138">
        <v>1407</v>
      </c>
      <c r="S292" s="137">
        <v>484</v>
      </c>
      <c r="T292" s="137">
        <v>890</v>
      </c>
      <c r="U292" s="137">
        <v>33</v>
      </c>
      <c r="V292" s="137"/>
      <c r="W292" s="137" t="s">
        <v>39</v>
      </c>
      <c r="X292" s="139">
        <v>44457</v>
      </c>
      <c r="Y292" s="140">
        <v>1284.94</v>
      </c>
      <c r="Z292" s="141">
        <v>206476</v>
      </c>
      <c r="AA292" s="142">
        <v>161</v>
      </c>
      <c r="AB292" s="19">
        <f t="shared" si="21"/>
        <v>0.66281190808799073</v>
      </c>
      <c r="AC292" s="19">
        <f t="shared" si="22"/>
        <v>0.63255152807391613</v>
      </c>
      <c r="AD292" s="19">
        <f t="shared" si="23"/>
        <v>3.0260380014074596E-2</v>
      </c>
      <c r="AE292" s="20">
        <f t="shared" si="24"/>
        <v>20.825664968325619</v>
      </c>
      <c r="AF292" s="20">
        <f t="shared" si="25"/>
        <v>7.5337597725657429E-2</v>
      </c>
      <c r="AG292" s="21">
        <f t="shared" si="26"/>
        <v>681.43513047521265</v>
      </c>
      <c r="AH292" s="21">
        <f t="shared" si="27"/>
        <v>447.02532013405914</v>
      </c>
      <c r="AI292" s="22">
        <f t="shared" si="28"/>
        <v>688.21557953466754</v>
      </c>
      <c r="AJ292" s="22">
        <f t="shared" si="29"/>
        <v>453.32145140355294</v>
      </c>
      <c r="AK292" s="23">
        <f t="shared" si="30"/>
        <v>45.635145412637414</v>
      </c>
      <c r="AL292" s="24">
        <f t="shared" si="31"/>
        <v>15.055255750128474</v>
      </c>
      <c r="AM292" s="11">
        <f t="shared" si="32"/>
        <v>9.5431679700553843E-2</v>
      </c>
      <c r="AN292" s="25">
        <f t="shared" si="33"/>
        <v>0.15879420669477329</v>
      </c>
      <c r="AO292" s="26">
        <f t="shared" si="34"/>
        <v>0.23442712017172784</v>
      </c>
      <c r="AP292" s="27">
        <v>5.8497919709911059</v>
      </c>
      <c r="AQ292" s="11">
        <f t="shared" si="35"/>
        <v>6.0842190911628338</v>
      </c>
      <c r="AR292" s="21">
        <f t="shared" si="36"/>
        <v>234.40981034115342</v>
      </c>
      <c r="AS292" s="21"/>
      <c r="AT292" s="21"/>
    </row>
    <row r="293" spans="1:46" ht="16.8" x14ac:dyDescent="0.4">
      <c r="A293" s="136">
        <v>5311</v>
      </c>
      <c r="B293" s="136" t="s">
        <v>573</v>
      </c>
      <c r="C293" s="136" t="s">
        <v>578</v>
      </c>
      <c r="D293" s="136" t="s">
        <v>579</v>
      </c>
      <c r="E293" s="11">
        <f t="shared" si="20"/>
        <v>6.861569721382434</v>
      </c>
      <c r="F293" s="137"/>
      <c r="G293" s="138"/>
      <c r="H293" s="137"/>
      <c r="I293" s="138"/>
      <c r="J293" s="137"/>
      <c r="K293" s="138"/>
      <c r="L293" s="138">
        <v>92</v>
      </c>
      <c r="M293" s="138">
        <v>90</v>
      </c>
      <c r="N293" s="138">
        <v>2</v>
      </c>
      <c r="O293" s="138">
        <v>6</v>
      </c>
      <c r="P293" s="138">
        <v>0</v>
      </c>
      <c r="Q293" s="138">
        <v>6</v>
      </c>
      <c r="R293" s="138">
        <v>3826</v>
      </c>
      <c r="S293" s="137">
        <v>71</v>
      </c>
      <c r="T293" s="137">
        <v>3661</v>
      </c>
      <c r="U293" s="137">
        <v>94</v>
      </c>
      <c r="V293" s="137"/>
      <c r="W293" s="137" t="s">
        <v>39</v>
      </c>
      <c r="X293" s="139">
        <v>44457</v>
      </c>
      <c r="Y293" s="140">
        <v>2046.5</v>
      </c>
      <c r="Z293" s="141">
        <v>269561</v>
      </c>
      <c r="AA293" s="142">
        <v>132</v>
      </c>
      <c r="AB293" s="19">
        <f t="shared" si="21"/>
        <v>0.98297005326701059</v>
      </c>
      <c r="AC293" s="19">
        <f t="shared" si="22"/>
        <v>0.95687401986408782</v>
      </c>
      <c r="AD293" s="19">
        <f t="shared" si="23"/>
        <v>2.6096033402922755E-2</v>
      </c>
      <c r="AE293" s="20">
        <f t="shared" si="24"/>
        <v>37.839301679397245</v>
      </c>
      <c r="AF293" s="20">
        <f t="shared" si="25"/>
        <v>2.5614218504966021E-2</v>
      </c>
      <c r="AG293" s="21">
        <f t="shared" si="26"/>
        <v>1419.3447865232731</v>
      </c>
      <c r="AH293" s="21">
        <f t="shared" si="27"/>
        <v>1393.0056647660454</v>
      </c>
      <c r="AI293" s="22">
        <f t="shared" si="28"/>
        <v>1421.5706277985316</v>
      </c>
      <c r="AJ293" s="22">
        <f t="shared" si="29"/>
        <v>1395.2315060413043</v>
      </c>
      <c r="AK293" s="23">
        <f t="shared" si="30"/>
        <v>60.907597709681795</v>
      </c>
      <c r="AL293" s="24">
        <f t="shared" si="31"/>
        <v>26.41241664484059</v>
      </c>
      <c r="AM293" s="11">
        <f t="shared" si="32"/>
        <v>0.11246189472238681</v>
      </c>
      <c r="AN293" s="25">
        <f t="shared" si="33"/>
        <v>0.18733245792904163</v>
      </c>
      <c r="AO293" s="26">
        <f t="shared" si="34"/>
        <v>1.0834691002224659</v>
      </c>
      <c r="AP293" s="27">
        <v>5.7781006211599681</v>
      </c>
      <c r="AQ293" s="11">
        <f t="shared" si="35"/>
        <v>6.861569721382434</v>
      </c>
      <c r="AR293" s="21">
        <f t="shared" si="36"/>
        <v>26.339121757227495</v>
      </c>
      <c r="AS293" s="21"/>
      <c r="AT293" s="21"/>
    </row>
    <row r="294" spans="1:46" ht="16.8" x14ac:dyDescent="0.4">
      <c r="A294" s="136">
        <v>5309</v>
      </c>
      <c r="B294" s="136" t="s">
        <v>573</v>
      </c>
      <c r="C294" s="136" t="s">
        <v>580</v>
      </c>
      <c r="D294" s="136" t="s">
        <v>581</v>
      </c>
      <c r="E294" s="11">
        <f t="shared" si="20"/>
        <v>8.584228271905026</v>
      </c>
      <c r="F294" s="137"/>
      <c r="G294" s="138"/>
      <c r="H294" s="137"/>
      <c r="I294" s="138"/>
      <c r="J294" s="137"/>
      <c r="K294" s="138"/>
      <c r="L294" s="138">
        <v>22</v>
      </c>
      <c r="M294" s="138">
        <v>21</v>
      </c>
      <c r="N294" s="138">
        <v>1</v>
      </c>
      <c r="O294" s="138">
        <v>0</v>
      </c>
      <c r="P294" s="138">
        <v>0</v>
      </c>
      <c r="Q294" s="138">
        <v>0</v>
      </c>
      <c r="R294" s="138">
        <v>1208</v>
      </c>
      <c r="S294" s="137">
        <v>62</v>
      </c>
      <c r="T294" s="137">
        <v>1062</v>
      </c>
      <c r="U294" s="137">
        <v>84</v>
      </c>
      <c r="V294" s="137"/>
      <c r="W294" s="137" t="s">
        <v>39</v>
      </c>
      <c r="X294" s="139">
        <v>44457</v>
      </c>
      <c r="Y294" s="140">
        <v>1813.2</v>
      </c>
      <c r="Z294" s="141">
        <v>246742</v>
      </c>
      <c r="AA294" s="142">
        <v>136</v>
      </c>
      <c r="AB294" s="19">
        <f t="shared" si="21"/>
        <v>0.94867549668874174</v>
      </c>
      <c r="AC294" s="19">
        <f t="shared" si="22"/>
        <v>0.87913907284768211</v>
      </c>
      <c r="AD294" s="19">
        <f t="shared" si="23"/>
        <v>6.9536423841059597E-2</v>
      </c>
      <c r="AE294" s="20">
        <f t="shared" si="24"/>
        <v>34.448938567410494</v>
      </c>
      <c r="AF294" s="20">
        <f t="shared" si="25"/>
        <v>1.8211920529801324E-2</v>
      </c>
      <c r="AG294" s="21">
        <f t="shared" si="26"/>
        <v>489.58020928743389</v>
      </c>
      <c r="AH294" s="21">
        <f t="shared" si="27"/>
        <v>464.45274821473447</v>
      </c>
      <c r="AI294" s="22">
        <f t="shared" si="28"/>
        <v>489.58020928743389</v>
      </c>
      <c r="AJ294" s="22">
        <f t="shared" si="29"/>
        <v>464.45274821473447</v>
      </c>
      <c r="AK294" s="23">
        <f t="shared" si="30"/>
        <v>58.346942453915837</v>
      </c>
      <c r="AL294" s="24">
        <f t="shared" si="31"/>
        <v>15.238975494020824</v>
      </c>
      <c r="AM294" s="11">
        <f t="shared" si="32"/>
        <v>0.11213964115473621</v>
      </c>
      <c r="AN294" s="25">
        <f t="shared" si="33"/>
        <v>0.18682560036987803</v>
      </c>
      <c r="AO294" s="26">
        <f t="shared" si="34"/>
        <v>5.0235585066425941</v>
      </c>
      <c r="AP294" s="27">
        <v>3.5606697652624315</v>
      </c>
      <c r="AQ294" s="11">
        <f t="shared" si="35"/>
        <v>8.584228271905026</v>
      </c>
      <c r="AR294" s="21">
        <f t="shared" si="36"/>
        <v>25.127461072699422</v>
      </c>
      <c r="AS294" s="21"/>
      <c r="AT294" s="21"/>
    </row>
    <row r="295" spans="1:46" ht="16.8" x14ac:dyDescent="0.4">
      <c r="A295" s="136">
        <v>5371</v>
      </c>
      <c r="B295" s="136" t="s">
        <v>573</v>
      </c>
      <c r="C295" s="136" t="s">
        <v>582</v>
      </c>
      <c r="D295" s="136" t="s">
        <v>583</v>
      </c>
      <c r="E295" s="11">
        <f t="shared" si="20"/>
        <v>11.690166725186245</v>
      </c>
      <c r="F295" s="137"/>
      <c r="G295" s="138"/>
      <c r="H295" s="137"/>
      <c r="I295" s="138"/>
      <c r="J295" s="137"/>
      <c r="K295" s="138"/>
      <c r="L295" s="138">
        <v>444</v>
      </c>
      <c r="M295" s="138">
        <v>428</v>
      </c>
      <c r="N295" s="138">
        <v>14</v>
      </c>
      <c r="O295" s="138">
        <v>40</v>
      </c>
      <c r="P295" s="138">
        <v>1</v>
      </c>
      <c r="Q295" s="138">
        <v>39</v>
      </c>
      <c r="R295" s="138">
        <v>14426</v>
      </c>
      <c r="S295" s="137">
        <v>4185</v>
      </c>
      <c r="T295" s="137">
        <v>9928</v>
      </c>
      <c r="U295" s="137">
        <v>313</v>
      </c>
      <c r="V295" s="137"/>
      <c r="W295" s="137" t="s">
        <v>39</v>
      </c>
      <c r="X295" s="139">
        <v>44457</v>
      </c>
      <c r="Y295" s="140">
        <v>26.18</v>
      </c>
      <c r="Z295" s="141">
        <v>390026</v>
      </c>
      <c r="AA295" s="142">
        <v>14898</v>
      </c>
      <c r="AB295" s="19">
        <f t="shared" si="21"/>
        <v>0.7125347763245039</v>
      </c>
      <c r="AC295" s="19">
        <f t="shared" si="22"/>
        <v>0.68820185775682796</v>
      </c>
      <c r="AD295" s="19">
        <f t="shared" si="23"/>
        <v>2.4332918567675929E-2</v>
      </c>
      <c r="AE295" s="20">
        <f t="shared" si="24"/>
        <v>93.839897852963645</v>
      </c>
      <c r="AF295" s="20">
        <f t="shared" si="25"/>
        <v>3.355053375849161E-2</v>
      </c>
      <c r="AG295" s="21">
        <f t="shared" si="26"/>
        <v>3698.7277771225504</v>
      </c>
      <c r="AH295" s="21">
        <f t="shared" si="27"/>
        <v>2625.7223877382535</v>
      </c>
      <c r="AI295" s="22">
        <f t="shared" si="28"/>
        <v>3708.9835036638583</v>
      </c>
      <c r="AJ295" s="22">
        <f t="shared" si="29"/>
        <v>2635.9781142795609</v>
      </c>
      <c r="AK295" s="23">
        <f t="shared" si="30"/>
        <v>95.000207138461562</v>
      </c>
      <c r="AL295" s="24">
        <f t="shared" si="31"/>
        <v>36.304119010654709</v>
      </c>
      <c r="AM295" s="11">
        <f t="shared" si="32"/>
        <v>0.14725968950596668</v>
      </c>
      <c r="AN295" s="25">
        <f t="shared" si="33"/>
        <v>0.24525450187563128</v>
      </c>
      <c r="AO295" s="26">
        <f t="shared" si="34"/>
        <v>1.2515289322891352</v>
      </c>
      <c r="AP295" s="27">
        <v>10.43863779289711</v>
      </c>
      <c r="AQ295" s="11">
        <f t="shared" si="35"/>
        <v>11.690166725186245</v>
      </c>
      <c r="AR295" s="21">
        <f t="shared" si="36"/>
        <v>1073.0053893842976</v>
      </c>
      <c r="AS295" s="21"/>
      <c r="AT295" s="21"/>
    </row>
    <row r="296" spans="1:46" ht="16.8" x14ac:dyDescent="0.4">
      <c r="A296" s="136">
        <v>5303</v>
      </c>
      <c r="B296" s="136" t="s">
        <v>573</v>
      </c>
      <c r="C296" s="136" t="s">
        <v>584</v>
      </c>
      <c r="D296" s="136" t="s">
        <v>585</v>
      </c>
      <c r="E296" s="11">
        <f t="shared" si="20"/>
        <v>4.7687431220697425</v>
      </c>
      <c r="F296" s="137"/>
      <c r="G296" s="138"/>
      <c r="H296" s="137"/>
      <c r="I296" s="138"/>
      <c r="J296" s="137"/>
      <c r="K296" s="138"/>
      <c r="L296" s="138">
        <v>383</v>
      </c>
      <c r="M296" s="138">
        <v>277</v>
      </c>
      <c r="N296" s="138">
        <v>5</v>
      </c>
      <c r="O296" s="138">
        <v>11</v>
      </c>
      <c r="P296" s="138">
        <v>1</v>
      </c>
      <c r="Q296" s="138">
        <v>10</v>
      </c>
      <c r="R296" s="138">
        <v>2169</v>
      </c>
      <c r="S296" s="137">
        <v>819</v>
      </c>
      <c r="T296" s="137">
        <v>1310</v>
      </c>
      <c r="U296" s="137">
        <v>40</v>
      </c>
      <c r="V296" s="137"/>
      <c r="W296" s="137" t="s">
        <v>39</v>
      </c>
      <c r="X296" s="139">
        <v>44457</v>
      </c>
      <c r="Y296" s="140">
        <v>5434.76</v>
      </c>
      <c r="Z296" s="141">
        <v>347146</v>
      </c>
      <c r="AA296" s="142">
        <v>64</v>
      </c>
      <c r="AB296" s="19">
        <f t="shared" si="21"/>
        <v>0.62690074062794754</v>
      </c>
      <c r="AC296" s="19">
        <f t="shared" si="22"/>
        <v>0.6039649608114338</v>
      </c>
      <c r="AD296" s="19">
        <f t="shared" si="23"/>
        <v>2.2935779816513763E-2</v>
      </c>
      <c r="AE296" s="20">
        <f t="shared" si="24"/>
        <v>15.843477960281842</v>
      </c>
      <c r="AF296" s="20">
        <f t="shared" si="25"/>
        <v>0.18165053019824803</v>
      </c>
      <c r="AG296" s="21">
        <f t="shared" si="26"/>
        <v>624.80915810638749</v>
      </c>
      <c r="AH296" s="21">
        <f t="shared" si="27"/>
        <v>388.88536811600881</v>
      </c>
      <c r="AI296" s="22">
        <f t="shared" si="28"/>
        <v>627.97785369844382</v>
      </c>
      <c r="AJ296" s="22">
        <f t="shared" si="29"/>
        <v>392.0540637080652</v>
      </c>
      <c r="AK296" s="23">
        <f t="shared" si="30"/>
        <v>37.951497707039707</v>
      </c>
      <c r="AL296" s="24">
        <f t="shared" si="31"/>
        <v>14.000965390073379</v>
      </c>
      <c r="AM296" s="11">
        <f t="shared" si="32"/>
        <v>6.4340070073945904E-2</v>
      </c>
      <c r="AN296" s="25">
        <f t="shared" si="33"/>
        <v>0.10681670661761425</v>
      </c>
      <c r="AO296" s="26">
        <f t="shared" si="34"/>
        <v>0.28540646450273854</v>
      </c>
      <c r="AP296" s="27">
        <v>4.4833366575670039</v>
      </c>
      <c r="AQ296" s="11">
        <f t="shared" si="35"/>
        <v>4.7687431220697425</v>
      </c>
      <c r="AR296" s="21">
        <f t="shared" si="36"/>
        <v>235.92378999037871</v>
      </c>
      <c r="AS296" s="21"/>
      <c r="AT296" s="21"/>
    </row>
    <row r="297" spans="1:46" ht="16.8" x14ac:dyDescent="0.4">
      <c r="A297" s="136">
        <v>5308</v>
      </c>
      <c r="B297" s="136" t="s">
        <v>573</v>
      </c>
      <c r="C297" s="136" t="s">
        <v>586</v>
      </c>
      <c r="D297" s="136" t="s">
        <v>587</v>
      </c>
      <c r="E297" s="11">
        <f t="shared" si="20"/>
        <v>4.9712535715708377</v>
      </c>
      <c r="F297" s="137"/>
      <c r="G297" s="138"/>
      <c r="H297" s="137"/>
      <c r="I297" s="138"/>
      <c r="J297" s="137"/>
      <c r="K297" s="138"/>
      <c r="L297" s="138">
        <v>100</v>
      </c>
      <c r="M297" s="138">
        <v>100</v>
      </c>
      <c r="N297" s="138">
        <v>0</v>
      </c>
      <c r="O297" s="138">
        <v>0</v>
      </c>
      <c r="P297" s="138">
        <v>0</v>
      </c>
      <c r="Q297" s="138">
        <v>0</v>
      </c>
      <c r="R297" s="138">
        <v>1049</v>
      </c>
      <c r="S297" s="137">
        <v>231</v>
      </c>
      <c r="T297" s="137">
        <v>794</v>
      </c>
      <c r="U297" s="137">
        <v>24</v>
      </c>
      <c r="V297" s="137"/>
      <c r="W297" s="137" t="s">
        <v>39</v>
      </c>
      <c r="X297" s="139">
        <v>44457</v>
      </c>
      <c r="Y297" s="140">
        <v>1266</v>
      </c>
      <c r="Z297" s="141">
        <v>131955</v>
      </c>
      <c r="AA297" s="142">
        <v>104</v>
      </c>
      <c r="AB297" s="19">
        <f t="shared" si="21"/>
        <v>0.77979027645376542</v>
      </c>
      <c r="AC297" s="19">
        <f t="shared" si="22"/>
        <v>0.75691134413727357</v>
      </c>
      <c r="AD297" s="19">
        <f t="shared" si="23"/>
        <v>2.2878932316491896E-2</v>
      </c>
      <c r="AE297" s="20">
        <f t="shared" si="24"/>
        <v>18.188018642719108</v>
      </c>
      <c r="AF297" s="20">
        <f t="shared" si="25"/>
        <v>9.532888465204957E-2</v>
      </c>
      <c r="AG297" s="21">
        <f t="shared" si="26"/>
        <v>794.96798150884774</v>
      </c>
      <c r="AH297" s="21">
        <f t="shared" si="27"/>
        <v>619.90830207267629</v>
      </c>
      <c r="AI297" s="22">
        <f t="shared" si="28"/>
        <v>794.96798150884774</v>
      </c>
      <c r="AJ297" s="22">
        <f t="shared" si="29"/>
        <v>619.90830207267629</v>
      </c>
      <c r="AK297" s="23">
        <f t="shared" si="30"/>
        <v>42.647413336237761</v>
      </c>
      <c r="AL297" s="24">
        <f t="shared" si="31"/>
        <v>17.6055147904382</v>
      </c>
      <c r="AM297" s="11">
        <f t="shared" si="32"/>
        <v>0.11160764268692114</v>
      </c>
      <c r="AN297" s="25">
        <f t="shared" si="33"/>
        <v>0.18563068794537366</v>
      </c>
      <c r="AO297" s="26">
        <f t="shared" si="34"/>
        <v>0.70912628843493231</v>
      </c>
      <c r="AP297" s="27">
        <v>4.2621272831359054</v>
      </c>
      <c r="AQ297" s="11">
        <f t="shared" si="35"/>
        <v>4.9712535715708377</v>
      </c>
      <c r="AR297" s="21">
        <f t="shared" si="36"/>
        <v>175.05967943617142</v>
      </c>
      <c r="AS297" s="21"/>
      <c r="AT297" s="21"/>
    </row>
    <row r="298" spans="1:46" ht="16.8" x14ac:dyDescent="0.4">
      <c r="A298" s="136">
        <v>5321</v>
      </c>
      <c r="B298" s="136" t="s">
        <v>573</v>
      </c>
      <c r="C298" s="136" t="s">
        <v>588</v>
      </c>
      <c r="D298" s="136" t="s">
        <v>589</v>
      </c>
      <c r="E298" s="11">
        <f t="shared" si="20"/>
        <v>4.6829820945965173</v>
      </c>
      <c r="F298" s="137"/>
      <c r="G298" s="138"/>
      <c r="H298" s="137"/>
      <c r="I298" s="138"/>
      <c r="J298" s="137"/>
      <c r="K298" s="138"/>
      <c r="L298" s="138">
        <v>15</v>
      </c>
      <c r="M298" s="138">
        <v>15</v>
      </c>
      <c r="N298" s="138">
        <v>0</v>
      </c>
      <c r="O298" s="138">
        <v>0</v>
      </c>
      <c r="P298" s="138">
        <v>0</v>
      </c>
      <c r="Q298" s="138">
        <v>0</v>
      </c>
      <c r="R298" s="138">
        <v>501</v>
      </c>
      <c r="S298" s="137">
        <v>96</v>
      </c>
      <c r="T298" s="137">
        <v>384</v>
      </c>
      <c r="U298" s="137">
        <v>21</v>
      </c>
      <c r="V298" s="137"/>
      <c r="W298" s="137" t="s">
        <v>39</v>
      </c>
      <c r="X298" s="139">
        <v>44457</v>
      </c>
      <c r="Y298" s="140">
        <v>1160.6300000000001</v>
      </c>
      <c r="Z298" s="141">
        <v>180119</v>
      </c>
      <c r="AA298" s="142">
        <v>155</v>
      </c>
      <c r="AB298" s="19">
        <f t="shared" si="21"/>
        <v>0.80838323353293418</v>
      </c>
      <c r="AC298" s="19">
        <f t="shared" si="22"/>
        <v>0.76646706586826352</v>
      </c>
      <c r="AD298" s="19">
        <f t="shared" si="23"/>
        <v>4.1916167664670656E-2</v>
      </c>
      <c r="AE298" s="20">
        <f t="shared" si="24"/>
        <v>11.658958799460358</v>
      </c>
      <c r="AF298" s="20">
        <f t="shared" si="25"/>
        <v>2.9940119760479042E-2</v>
      </c>
      <c r="AG298" s="21">
        <f t="shared" si="26"/>
        <v>278.1494456442685</v>
      </c>
      <c r="AH298" s="21">
        <f t="shared" si="27"/>
        <v>224.85134827530689</v>
      </c>
      <c r="AI298" s="22">
        <f t="shared" si="28"/>
        <v>278.1494456442685</v>
      </c>
      <c r="AJ298" s="22">
        <f t="shared" si="29"/>
        <v>224.85134827530689</v>
      </c>
      <c r="AK298" s="23">
        <f t="shared" si="30"/>
        <v>34.145217526705487</v>
      </c>
      <c r="AL298" s="24">
        <f t="shared" si="31"/>
        <v>10.60309738414457</v>
      </c>
      <c r="AM298" s="11">
        <f t="shared" si="32"/>
        <v>7.6375334104067605E-2</v>
      </c>
      <c r="AN298" s="25">
        <f t="shared" si="33"/>
        <v>0.12720966957832988</v>
      </c>
      <c r="AO298" s="26">
        <f t="shared" si="34"/>
        <v>0.76428295537532698</v>
      </c>
      <c r="AP298" s="27">
        <v>3.9186991392211903</v>
      </c>
      <c r="AQ298" s="11">
        <f t="shared" si="35"/>
        <v>4.6829820945965173</v>
      </c>
      <c r="AR298" s="21">
        <f t="shared" si="36"/>
        <v>53.298097368961628</v>
      </c>
      <c r="AS298" s="21"/>
      <c r="AT298" s="21"/>
    </row>
    <row r="299" spans="1:46" ht="16.8" x14ac:dyDescent="0.4">
      <c r="A299" s="136">
        <v>5313</v>
      </c>
      <c r="B299" s="136" t="s">
        <v>573</v>
      </c>
      <c r="C299" s="136" t="s">
        <v>590</v>
      </c>
      <c r="D299" s="136" t="s">
        <v>591</v>
      </c>
      <c r="E299" s="11">
        <f t="shared" si="20"/>
        <v>5.864082216513423</v>
      </c>
      <c r="F299" s="137"/>
      <c r="G299" s="138"/>
      <c r="H299" s="137"/>
      <c r="I299" s="138"/>
      <c r="J299" s="137"/>
      <c r="K299" s="138"/>
      <c r="L299" s="138">
        <v>125</v>
      </c>
      <c r="M299" s="138">
        <v>122</v>
      </c>
      <c r="N299" s="138">
        <v>3</v>
      </c>
      <c r="O299" s="138">
        <v>0</v>
      </c>
      <c r="P299" s="138">
        <v>0</v>
      </c>
      <c r="Q299" s="138">
        <v>0</v>
      </c>
      <c r="R299" s="138">
        <v>1619</v>
      </c>
      <c r="S299" s="137">
        <v>630</v>
      </c>
      <c r="T299" s="137">
        <v>933</v>
      </c>
      <c r="U299" s="137">
        <v>56</v>
      </c>
      <c r="V299" s="137"/>
      <c r="W299" s="137" t="s">
        <v>39</v>
      </c>
      <c r="X299" s="139">
        <v>44457</v>
      </c>
      <c r="Y299" s="140">
        <v>2096.44</v>
      </c>
      <c r="Z299" s="141">
        <v>319157</v>
      </c>
      <c r="AA299" s="142">
        <v>152</v>
      </c>
      <c r="AB299" s="19">
        <f t="shared" si="21"/>
        <v>0.61087090796788135</v>
      </c>
      <c r="AC299" s="19">
        <f t="shared" si="22"/>
        <v>0.57628165534280418</v>
      </c>
      <c r="AD299" s="19">
        <f t="shared" si="23"/>
        <v>3.4589252625077206E-2</v>
      </c>
      <c r="AE299" s="20">
        <f t="shared" si="24"/>
        <v>18.486199582023893</v>
      </c>
      <c r="AF299" s="20">
        <f t="shared" si="25"/>
        <v>7.7208153180975916E-2</v>
      </c>
      <c r="AG299" s="21">
        <f t="shared" si="26"/>
        <v>507.27384954740143</v>
      </c>
      <c r="AH299" s="21">
        <f t="shared" si="27"/>
        <v>309.87883706138359</v>
      </c>
      <c r="AI299" s="22">
        <f t="shared" si="28"/>
        <v>507.27384954740143</v>
      </c>
      <c r="AJ299" s="22">
        <f t="shared" si="29"/>
        <v>309.87883706138359</v>
      </c>
      <c r="AK299" s="23">
        <f t="shared" si="30"/>
        <v>41.88821234200676</v>
      </c>
      <c r="AL299" s="24">
        <f t="shared" si="31"/>
        <v>12.447466349851755</v>
      </c>
      <c r="AM299" s="11">
        <f t="shared" si="32"/>
        <v>7.2321429085910341E-2</v>
      </c>
      <c r="AN299" s="25">
        <f t="shared" si="33"/>
        <v>0.12033490958789261</v>
      </c>
      <c r="AO299" s="26">
        <f t="shared" si="34"/>
        <v>2.1535743590991547</v>
      </c>
      <c r="AP299" s="27">
        <v>3.7105078574142683</v>
      </c>
      <c r="AQ299" s="11">
        <f t="shared" si="35"/>
        <v>5.864082216513423</v>
      </c>
      <c r="AR299" s="21">
        <f t="shared" si="36"/>
        <v>197.39501248601786</v>
      </c>
      <c r="AS299" s="21"/>
      <c r="AT299" s="21"/>
    </row>
    <row r="300" spans="1:46" ht="16.8" x14ac:dyDescent="0.4">
      <c r="A300" s="136">
        <v>5315</v>
      </c>
      <c r="B300" s="136" t="s">
        <v>573</v>
      </c>
      <c r="C300" s="136" t="s">
        <v>592</v>
      </c>
      <c r="D300" s="136" t="s">
        <v>593</v>
      </c>
      <c r="E300" s="11">
        <f t="shared" si="20"/>
        <v>5.5547636452219438</v>
      </c>
      <c r="F300" s="137"/>
      <c r="G300" s="138"/>
      <c r="H300" s="137"/>
      <c r="I300" s="138"/>
      <c r="J300" s="137"/>
      <c r="K300" s="138"/>
      <c r="L300" s="138">
        <v>197</v>
      </c>
      <c r="M300" s="138">
        <v>191</v>
      </c>
      <c r="N300" s="138">
        <v>6</v>
      </c>
      <c r="O300" s="138">
        <v>2</v>
      </c>
      <c r="P300" s="138">
        <v>2</v>
      </c>
      <c r="Q300" s="138">
        <v>0</v>
      </c>
      <c r="R300" s="138">
        <v>3399</v>
      </c>
      <c r="S300" s="137">
        <v>1199</v>
      </c>
      <c r="T300" s="137">
        <v>2140</v>
      </c>
      <c r="U300" s="137">
        <v>60</v>
      </c>
      <c r="V300" s="137"/>
      <c r="W300" s="137" t="s">
        <v>39</v>
      </c>
      <c r="X300" s="139">
        <v>44457</v>
      </c>
      <c r="Y300" s="140">
        <v>2397.0300000000002</v>
      </c>
      <c r="Z300" s="141">
        <v>251229</v>
      </c>
      <c r="AA300" s="142">
        <v>105</v>
      </c>
      <c r="AB300" s="19">
        <f t="shared" si="21"/>
        <v>0.64723881031477593</v>
      </c>
      <c r="AC300" s="19">
        <f t="shared" si="22"/>
        <v>0.62959694027655189</v>
      </c>
      <c r="AD300" s="19">
        <f t="shared" si="23"/>
        <v>1.7641870038224053E-2</v>
      </c>
      <c r="AE300" s="20">
        <f t="shared" si="24"/>
        <v>26.270852489163271</v>
      </c>
      <c r="AF300" s="20">
        <f t="shared" si="25"/>
        <v>5.8546631362165341E-2</v>
      </c>
      <c r="AG300" s="21">
        <f t="shared" si="26"/>
        <v>1352.9489031919086</v>
      </c>
      <c r="AH300" s="21">
        <f t="shared" si="27"/>
        <v>875.69508297210916</v>
      </c>
      <c r="AI300" s="22">
        <f t="shared" si="28"/>
        <v>1353.7449896309743</v>
      </c>
      <c r="AJ300" s="22">
        <f t="shared" si="29"/>
        <v>876.49116941117472</v>
      </c>
      <c r="AK300" s="23">
        <f t="shared" si="30"/>
        <v>48.869820106039491</v>
      </c>
      <c r="AL300" s="24">
        <f t="shared" si="31"/>
        <v>20.93431595982031</v>
      </c>
      <c r="AM300" s="11">
        <f t="shared" si="32"/>
        <v>9.7134447698051449E-2</v>
      </c>
      <c r="AN300" s="25">
        <f t="shared" si="33"/>
        <v>0.16168592010946109</v>
      </c>
      <c r="AO300" s="26">
        <f t="shared" si="34"/>
        <v>1.1464980127734581</v>
      </c>
      <c r="AP300" s="27">
        <v>4.4082656324484857</v>
      </c>
      <c r="AQ300" s="11">
        <f t="shared" si="35"/>
        <v>5.5547636452219438</v>
      </c>
      <c r="AR300" s="21">
        <f t="shared" si="36"/>
        <v>477.25382021979942</v>
      </c>
      <c r="AS300" s="21"/>
      <c r="AT300" s="21"/>
    </row>
    <row r="301" spans="1:46" ht="16.8" x14ac:dyDescent="0.4">
      <c r="A301" s="136">
        <v>5319</v>
      </c>
      <c r="B301" s="136" t="s">
        <v>573</v>
      </c>
      <c r="C301" s="136" t="s">
        <v>594</v>
      </c>
      <c r="D301" s="136" t="s">
        <v>595</v>
      </c>
      <c r="E301" s="11">
        <f t="shared" si="20"/>
        <v>0.39505582517065063</v>
      </c>
      <c r="F301" s="137"/>
      <c r="G301" s="138"/>
      <c r="H301" s="137"/>
      <c r="I301" s="138"/>
      <c r="J301" s="137"/>
      <c r="K301" s="138"/>
      <c r="L301" s="138">
        <v>98</v>
      </c>
      <c r="M301" s="138">
        <v>93</v>
      </c>
      <c r="N301" s="138">
        <v>0</v>
      </c>
      <c r="O301" s="138">
        <v>0</v>
      </c>
      <c r="P301" s="138">
        <v>0</v>
      </c>
      <c r="Q301" s="138">
        <v>0</v>
      </c>
      <c r="R301" s="138">
        <v>1636</v>
      </c>
      <c r="S301" s="137">
        <v>392</v>
      </c>
      <c r="T301" s="137">
        <v>1236</v>
      </c>
      <c r="U301" s="137">
        <v>8</v>
      </c>
      <c r="V301" s="137"/>
      <c r="W301" s="137" t="s">
        <v>39</v>
      </c>
      <c r="X301" s="139">
        <v>44457</v>
      </c>
      <c r="Y301" s="140">
        <v>2642.93</v>
      </c>
      <c r="Z301" s="141">
        <v>272151</v>
      </c>
      <c r="AA301" s="142">
        <v>103</v>
      </c>
      <c r="AB301" s="19">
        <f t="shared" si="21"/>
        <v>0.76039119804400979</v>
      </c>
      <c r="AC301" s="19">
        <f t="shared" si="22"/>
        <v>0.75550122249388751</v>
      </c>
      <c r="AD301" s="19">
        <f t="shared" si="23"/>
        <v>4.8899755501222494E-3</v>
      </c>
      <c r="AE301" s="20">
        <f t="shared" si="24"/>
        <v>2.939544591054231</v>
      </c>
      <c r="AF301" s="20">
        <f t="shared" si="25"/>
        <v>5.9902200488997553E-2</v>
      </c>
      <c r="AG301" s="21">
        <f t="shared" si="26"/>
        <v>601.13686887059032</v>
      </c>
      <c r="AH301" s="21">
        <f t="shared" si="27"/>
        <v>457.0991839089329</v>
      </c>
      <c r="AI301" s="22">
        <f t="shared" si="28"/>
        <v>601.13686887059032</v>
      </c>
      <c r="AJ301" s="22">
        <f t="shared" si="29"/>
        <v>457.0991839089329</v>
      </c>
      <c r="AK301" s="23">
        <f t="shared" si="30"/>
        <v>17.145100148597066</v>
      </c>
      <c r="AL301" s="24">
        <f t="shared" si="31"/>
        <v>15.117856724895447</v>
      </c>
      <c r="AM301" s="11">
        <f t="shared" si="32"/>
        <v>3.1218987377560965E-2</v>
      </c>
      <c r="AN301" s="25">
        <f t="shared" si="33"/>
        <v>5.1964297848367084E-2</v>
      </c>
      <c r="AO301" s="26">
        <f t="shared" si="34"/>
        <v>0.39505582517065063</v>
      </c>
      <c r="AP301" s="27">
        <v>0</v>
      </c>
      <c r="AQ301" s="11">
        <f t="shared" si="35"/>
        <v>0.39505582517065063</v>
      </c>
      <c r="AR301" s="21">
        <f t="shared" si="36"/>
        <v>144.03768496165733</v>
      </c>
      <c r="AS301" s="21"/>
      <c r="AT301" s="21"/>
    </row>
    <row r="302" spans="1:46" ht="16.8" x14ac:dyDescent="0.4">
      <c r="A302" s="136">
        <v>5318</v>
      </c>
      <c r="B302" s="136" t="s">
        <v>573</v>
      </c>
      <c r="C302" s="136" t="s">
        <v>596</v>
      </c>
      <c r="D302" s="136" t="s">
        <v>597</v>
      </c>
      <c r="E302" s="11">
        <f t="shared" si="20"/>
        <v>3.339310724459017</v>
      </c>
      <c r="F302" s="137"/>
      <c r="G302" s="138"/>
      <c r="H302" s="137"/>
      <c r="I302" s="138"/>
      <c r="J302" s="137"/>
      <c r="K302" s="138"/>
      <c r="L302" s="138">
        <v>44</v>
      </c>
      <c r="M302" s="138">
        <v>42</v>
      </c>
      <c r="N302" s="138">
        <v>2</v>
      </c>
      <c r="O302" s="138">
        <v>1</v>
      </c>
      <c r="P302" s="138">
        <v>0</v>
      </c>
      <c r="Q302" s="138">
        <v>1</v>
      </c>
      <c r="R302" s="138">
        <v>1210</v>
      </c>
      <c r="S302" s="137">
        <v>196</v>
      </c>
      <c r="T302" s="137">
        <v>997</v>
      </c>
      <c r="U302" s="137">
        <v>17</v>
      </c>
      <c r="V302" s="137"/>
      <c r="W302" s="137" t="s">
        <v>39</v>
      </c>
      <c r="X302" s="139">
        <v>44457</v>
      </c>
      <c r="Y302" s="140">
        <v>1416.96</v>
      </c>
      <c r="Z302" s="141">
        <v>139343</v>
      </c>
      <c r="AA302" s="142">
        <v>98</v>
      </c>
      <c r="AB302" s="19">
        <f t="shared" si="21"/>
        <v>0.8388306911165555</v>
      </c>
      <c r="AC302" s="19">
        <f t="shared" si="22"/>
        <v>0.82396694214876032</v>
      </c>
      <c r="AD302" s="19">
        <f t="shared" si="23"/>
        <v>1.486374896779521E-2</v>
      </c>
      <c r="AE302" s="20">
        <f t="shared" si="24"/>
        <v>14.35307119840968</v>
      </c>
      <c r="AF302" s="20">
        <f t="shared" si="25"/>
        <v>3.71900826446281E-2</v>
      </c>
      <c r="AG302" s="21">
        <f t="shared" si="26"/>
        <v>868.36080750378562</v>
      </c>
      <c r="AH302" s="21">
        <f t="shared" si="27"/>
        <v>727.70070975937074</v>
      </c>
      <c r="AI302" s="22">
        <f t="shared" si="28"/>
        <v>869.07846106370619</v>
      </c>
      <c r="AJ302" s="22">
        <f t="shared" si="29"/>
        <v>728.4183633192913</v>
      </c>
      <c r="AK302" s="23">
        <f t="shared" si="30"/>
        <v>35.941291126737106</v>
      </c>
      <c r="AL302" s="24">
        <f t="shared" si="31"/>
        <v>19.084265290014329</v>
      </c>
      <c r="AM302" s="11">
        <f t="shared" si="32"/>
        <v>9.6360908929036856E-2</v>
      </c>
      <c r="AN302" s="25">
        <f t="shared" si="33"/>
        <v>0.16047221442769211</v>
      </c>
      <c r="AO302" s="26">
        <f t="shared" si="34"/>
        <v>0.41931567382997237</v>
      </c>
      <c r="AP302" s="27">
        <v>2.9199950506290446</v>
      </c>
      <c r="AQ302" s="11">
        <f t="shared" si="35"/>
        <v>3.339310724459017</v>
      </c>
      <c r="AR302" s="21">
        <f t="shared" si="36"/>
        <v>140.66009774441486</v>
      </c>
      <c r="AS302" s="21"/>
      <c r="AT302" s="21"/>
    </row>
    <row r="303" spans="1:46" ht="16.8" x14ac:dyDescent="0.4">
      <c r="A303" s="136">
        <v>5312</v>
      </c>
      <c r="B303" s="136" t="s">
        <v>573</v>
      </c>
      <c r="C303" s="136" t="s">
        <v>598</v>
      </c>
      <c r="D303" s="136" t="s">
        <v>599</v>
      </c>
      <c r="E303" s="11">
        <f t="shared" si="20"/>
        <v>3.4572133596896033</v>
      </c>
      <c r="F303" s="137"/>
      <c r="G303" s="138"/>
      <c r="H303" s="137"/>
      <c r="I303" s="138"/>
      <c r="J303" s="137"/>
      <c r="K303" s="138"/>
      <c r="L303" s="138">
        <v>75</v>
      </c>
      <c r="M303" s="138">
        <v>58</v>
      </c>
      <c r="N303" s="138">
        <v>0</v>
      </c>
      <c r="O303" s="138">
        <v>2</v>
      </c>
      <c r="P303" s="138">
        <v>1</v>
      </c>
      <c r="Q303" s="138">
        <v>1</v>
      </c>
      <c r="R303" s="138">
        <v>1712</v>
      </c>
      <c r="S303" s="137">
        <v>333</v>
      </c>
      <c r="T303" s="137">
        <v>1357</v>
      </c>
      <c r="U303" s="137">
        <v>22</v>
      </c>
      <c r="V303" s="137"/>
      <c r="W303" s="137" t="s">
        <v>39</v>
      </c>
      <c r="X303" s="139">
        <v>44457</v>
      </c>
      <c r="Y303" s="140">
        <v>1645.88</v>
      </c>
      <c r="Z303" s="141">
        <v>154526</v>
      </c>
      <c r="AA303" s="142">
        <v>94</v>
      </c>
      <c r="AB303" s="19">
        <f t="shared" si="21"/>
        <v>0.80605909006641296</v>
      </c>
      <c r="AC303" s="19">
        <f t="shared" si="22"/>
        <v>0.79264018691588789</v>
      </c>
      <c r="AD303" s="19">
        <f t="shared" si="23"/>
        <v>1.3418903150525088E-2</v>
      </c>
      <c r="AE303" s="20">
        <f t="shared" si="24"/>
        <v>14.88422660264292</v>
      </c>
      <c r="AF303" s="20">
        <f t="shared" si="25"/>
        <v>4.497663551401869E-2</v>
      </c>
      <c r="AG303" s="21">
        <f t="shared" si="26"/>
        <v>1107.9041714662906</v>
      </c>
      <c r="AH303" s="21">
        <f t="shared" si="27"/>
        <v>892.40645587150379</v>
      </c>
      <c r="AI303" s="22">
        <f t="shared" si="28"/>
        <v>1109.1984520404333</v>
      </c>
      <c r="AJ303" s="22">
        <f t="shared" si="29"/>
        <v>893.70073644564673</v>
      </c>
      <c r="AK303" s="23">
        <f t="shared" si="30"/>
        <v>38.580081133459167</v>
      </c>
      <c r="AL303" s="24">
        <f t="shared" si="31"/>
        <v>21.138835545574011</v>
      </c>
      <c r="AM303" s="11">
        <f t="shared" si="32"/>
        <v>9.3197959321126345E-2</v>
      </c>
      <c r="AN303" s="25">
        <f t="shared" si="33"/>
        <v>0.15517878943714067</v>
      </c>
      <c r="AO303" s="26">
        <f t="shared" si="34"/>
        <v>0.63562918744703945</v>
      </c>
      <c r="AP303" s="27">
        <v>2.8215841722425639</v>
      </c>
      <c r="AQ303" s="11">
        <f t="shared" si="35"/>
        <v>3.4572133596896033</v>
      </c>
      <c r="AR303" s="21">
        <f t="shared" si="36"/>
        <v>215.49771559478663</v>
      </c>
      <c r="AS303" s="21"/>
      <c r="AT303" s="21"/>
    </row>
    <row r="304" spans="1:46" ht="16.8" x14ac:dyDescent="0.4">
      <c r="A304" s="136">
        <v>5314</v>
      </c>
      <c r="B304" s="136" t="s">
        <v>573</v>
      </c>
      <c r="C304" s="136" t="s">
        <v>600</v>
      </c>
      <c r="D304" s="136" t="s">
        <v>601</v>
      </c>
      <c r="E304" s="11">
        <f t="shared" si="20"/>
        <v>4.1524129564250289</v>
      </c>
      <c r="F304" s="137"/>
      <c r="G304" s="138"/>
      <c r="H304" s="137"/>
      <c r="I304" s="138"/>
      <c r="J304" s="137"/>
      <c r="K304" s="138"/>
      <c r="L304" s="138">
        <v>56</v>
      </c>
      <c r="M304" s="138">
        <v>56</v>
      </c>
      <c r="N304" s="138">
        <v>0</v>
      </c>
      <c r="O304" s="138">
        <v>0</v>
      </c>
      <c r="P304" s="138">
        <v>0</v>
      </c>
      <c r="Q304" s="138">
        <v>0</v>
      </c>
      <c r="R304" s="138">
        <v>1683</v>
      </c>
      <c r="S304" s="137">
        <v>274</v>
      </c>
      <c r="T304" s="137">
        <v>1382</v>
      </c>
      <c r="U304" s="137">
        <v>27</v>
      </c>
      <c r="V304" s="137"/>
      <c r="W304" s="137" t="s">
        <v>39</v>
      </c>
      <c r="X304" s="139">
        <v>44457</v>
      </c>
      <c r="Y304" s="140">
        <v>1280</v>
      </c>
      <c r="Z304" s="141">
        <v>147379</v>
      </c>
      <c r="AA304" s="142">
        <v>115</v>
      </c>
      <c r="AB304" s="19">
        <f t="shared" si="21"/>
        <v>0.83719548425430779</v>
      </c>
      <c r="AC304" s="19">
        <f t="shared" si="22"/>
        <v>0.82115270350564473</v>
      </c>
      <c r="AD304" s="19">
        <f t="shared" si="23"/>
        <v>1.6042780748663103E-2</v>
      </c>
      <c r="AE304" s="20">
        <f t="shared" si="24"/>
        <v>18.320113448998839</v>
      </c>
      <c r="AF304" s="20">
        <f t="shared" si="25"/>
        <v>3.3273915626856804E-2</v>
      </c>
      <c r="AG304" s="21">
        <f t="shared" si="26"/>
        <v>1141.9537383209276</v>
      </c>
      <c r="AH304" s="21">
        <f t="shared" si="27"/>
        <v>956.03851294960612</v>
      </c>
      <c r="AI304" s="22">
        <f t="shared" si="28"/>
        <v>1141.9537383209276</v>
      </c>
      <c r="AJ304" s="22">
        <f t="shared" si="29"/>
        <v>956.03851294960612</v>
      </c>
      <c r="AK304" s="23">
        <f t="shared" si="30"/>
        <v>42.802001645949737</v>
      </c>
      <c r="AL304" s="24">
        <f t="shared" si="31"/>
        <v>21.863651489968529</v>
      </c>
      <c r="AM304" s="11">
        <f t="shared" si="32"/>
        <v>0.10584749324700998</v>
      </c>
      <c r="AN304" s="25">
        <f t="shared" si="33"/>
        <v>0.17628537385606605</v>
      </c>
      <c r="AO304" s="26">
        <f t="shared" si="34"/>
        <v>0.37598288552484638</v>
      </c>
      <c r="AP304" s="27">
        <v>3.7764300709001826</v>
      </c>
      <c r="AQ304" s="11">
        <f t="shared" si="35"/>
        <v>4.1524129564250289</v>
      </c>
      <c r="AR304" s="21">
        <f t="shared" si="36"/>
        <v>185.91522537132155</v>
      </c>
      <c r="AS304" s="21"/>
      <c r="AT304" s="21"/>
    </row>
    <row r="305" spans="1:46" ht="16.8" x14ac:dyDescent="0.4">
      <c r="A305" s="136">
        <v>5320</v>
      </c>
      <c r="B305" s="136" t="s">
        <v>573</v>
      </c>
      <c r="C305" s="136" t="s">
        <v>602</v>
      </c>
      <c r="D305" s="136" t="s">
        <v>603</v>
      </c>
      <c r="E305" s="11">
        <f t="shared" si="20"/>
        <v>4.4485256442454189</v>
      </c>
      <c r="F305" s="137"/>
      <c r="G305" s="138"/>
      <c r="H305" s="137"/>
      <c r="I305" s="138"/>
      <c r="J305" s="137"/>
      <c r="K305" s="138"/>
      <c r="L305" s="138">
        <v>96</v>
      </c>
      <c r="M305" s="138">
        <v>25</v>
      </c>
      <c r="N305" s="138">
        <v>2</v>
      </c>
      <c r="O305" s="138">
        <v>0</v>
      </c>
      <c r="P305" s="138">
        <v>0</v>
      </c>
      <c r="Q305" s="138">
        <v>0</v>
      </c>
      <c r="R305" s="138">
        <v>1124</v>
      </c>
      <c r="S305" s="137">
        <v>89</v>
      </c>
      <c r="T305" s="137">
        <v>1016</v>
      </c>
      <c r="U305" s="137">
        <v>19</v>
      </c>
      <c r="V305" s="137"/>
      <c r="W305" s="137" t="s">
        <v>39</v>
      </c>
      <c r="X305" s="139">
        <v>44457</v>
      </c>
      <c r="Y305" s="140">
        <v>460.54</v>
      </c>
      <c r="Z305" s="141">
        <v>85716</v>
      </c>
      <c r="AA305" s="142">
        <v>186</v>
      </c>
      <c r="AB305" s="19">
        <f t="shared" si="21"/>
        <v>0.9208185053380783</v>
      </c>
      <c r="AC305" s="19">
        <f t="shared" si="22"/>
        <v>0.90391459074733094</v>
      </c>
      <c r="AD305" s="19">
        <f t="shared" si="23"/>
        <v>1.6903914590747332E-2</v>
      </c>
      <c r="AE305" s="20">
        <f t="shared" si="24"/>
        <v>24.499510009799806</v>
      </c>
      <c r="AF305" s="20">
        <f t="shared" si="25"/>
        <v>8.5409252669039148E-2</v>
      </c>
      <c r="AG305" s="21">
        <f t="shared" si="26"/>
        <v>1311.3071071911895</v>
      </c>
      <c r="AH305" s="21">
        <f t="shared" si="27"/>
        <v>1207.4758504829904</v>
      </c>
      <c r="AI305" s="22">
        <f t="shared" si="28"/>
        <v>1311.3071071911895</v>
      </c>
      <c r="AJ305" s="22">
        <f t="shared" si="29"/>
        <v>1207.4758504829904</v>
      </c>
      <c r="AK305" s="23">
        <f t="shared" si="30"/>
        <v>47.08101883158416</v>
      </c>
      <c r="AL305" s="24">
        <f t="shared" si="31"/>
        <v>24.571079041049362</v>
      </c>
      <c r="AM305" s="11">
        <f t="shared" si="32"/>
        <v>0.16068286525594005</v>
      </c>
      <c r="AN305" s="25">
        <f t="shared" si="33"/>
        <v>0.26731156930770456</v>
      </c>
      <c r="AO305" s="26">
        <f t="shared" si="34"/>
        <v>2.0636111307873231</v>
      </c>
      <c r="AP305" s="27">
        <v>2.3849145134580958</v>
      </c>
      <c r="AQ305" s="11">
        <f t="shared" si="35"/>
        <v>4.4485256442454189</v>
      </c>
      <c r="AR305" s="21">
        <f t="shared" si="36"/>
        <v>103.83125670819916</v>
      </c>
      <c r="AS305" s="21"/>
      <c r="AT305" s="21"/>
    </row>
    <row r="306" spans="1:46" ht="16.8" x14ac:dyDescent="0.4">
      <c r="A306" s="136">
        <v>5310</v>
      </c>
      <c r="B306" s="136" t="s">
        <v>573</v>
      </c>
      <c r="C306" s="136" t="s">
        <v>604</v>
      </c>
      <c r="D306" s="136" t="s">
        <v>605</v>
      </c>
      <c r="E306" s="11">
        <f t="shared" si="20"/>
        <v>1.4322758718016739</v>
      </c>
      <c r="F306" s="137"/>
      <c r="G306" s="138"/>
      <c r="H306" s="137"/>
      <c r="I306" s="138"/>
      <c r="J306" s="137"/>
      <c r="K306" s="138"/>
      <c r="L306" s="138">
        <v>362</v>
      </c>
      <c r="M306" s="138">
        <v>355</v>
      </c>
      <c r="N306" s="138">
        <v>0</v>
      </c>
      <c r="O306" s="138">
        <v>7</v>
      </c>
      <c r="P306" s="138">
        <v>0</v>
      </c>
      <c r="Q306" s="138">
        <v>7</v>
      </c>
      <c r="R306" s="138">
        <v>3713</v>
      </c>
      <c r="S306" s="137">
        <v>354</v>
      </c>
      <c r="T306" s="137">
        <v>3337</v>
      </c>
      <c r="U306" s="137">
        <v>22</v>
      </c>
      <c r="V306" s="137"/>
      <c r="W306" s="137" t="s">
        <v>39</v>
      </c>
      <c r="X306" s="139">
        <v>44457</v>
      </c>
      <c r="Y306" s="140">
        <v>1731.9</v>
      </c>
      <c r="Z306" s="141">
        <v>313265</v>
      </c>
      <c r="AA306" s="142">
        <v>181</v>
      </c>
      <c r="AB306" s="19">
        <f t="shared" si="21"/>
        <v>0.90652987613992109</v>
      </c>
      <c r="AC306" s="19">
        <f t="shared" si="22"/>
        <v>0.89873417721518989</v>
      </c>
      <c r="AD306" s="19">
        <f t="shared" si="23"/>
        <v>7.7956989247311825E-3</v>
      </c>
      <c r="AE306" s="20">
        <f t="shared" si="24"/>
        <v>9.2573380364866811</v>
      </c>
      <c r="AF306" s="20">
        <f t="shared" si="25"/>
        <v>9.9380554807433338E-2</v>
      </c>
      <c r="AG306" s="21">
        <f t="shared" si="26"/>
        <v>1185.2584872232776</v>
      </c>
      <c r="AH306" s="21">
        <f t="shared" si="27"/>
        <v>1072.2551194675434</v>
      </c>
      <c r="AI306" s="22">
        <f t="shared" si="28"/>
        <v>1187.4930170941536</v>
      </c>
      <c r="AJ306" s="22">
        <f t="shared" si="29"/>
        <v>1074.4896493384194</v>
      </c>
      <c r="AK306" s="23">
        <f t="shared" si="30"/>
        <v>30.425873917583175</v>
      </c>
      <c r="AL306" s="24">
        <f t="shared" si="31"/>
        <v>23.178542332709572</v>
      </c>
      <c r="AM306" s="11">
        <f t="shared" si="32"/>
        <v>5.1681959536671797E-2</v>
      </c>
      <c r="AN306" s="25">
        <f t="shared" si="33"/>
        <v>8.5952225865233989E-2</v>
      </c>
      <c r="AO306" s="26">
        <f t="shared" si="34"/>
        <v>2.1753837382678221E-2</v>
      </c>
      <c r="AP306" s="27">
        <v>1.4105220344189957</v>
      </c>
      <c r="AQ306" s="11">
        <f t="shared" si="35"/>
        <v>1.4322758718016739</v>
      </c>
      <c r="AR306" s="21">
        <f t="shared" si="36"/>
        <v>113.00336775573396</v>
      </c>
      <c r="AS306" s="21"/>
      <c r="AT306" s="21"/>
    </row>
    <row r="307" spans="1:46" ht="16.8" x14ac:dyDescent="0.4">
      <c r="A307" s="136">
        <v>5301</v>
      </c>
      <c r="B307" s="136" t="s">
        <v>573</v>
      </c>
      <c r="C307" s="136" t="s">
        <v>606</v>
      </c>
      <c r="D307" s="136" t="s">
        <v>607</v>
      </c>
      <c r="E307" s="11">
        <f t="shared" si="20"/>
        <v>6.6507930004911646</v>
      </c>
      <c r="F307" s="137"/>
      <c r="G307" s="138"/>
      <c r="H307" s="137"/>
      <c r="I307" s="138"/>
      <c r="J307" s="137"/>
      <c r="K307" s="138"/>
      <c r="L307" s="138">
        <v>32</v>
      </c>
      <c r="M307" s="138">
        <v>32</v>
      </c>
      <c r="N307" s="138">
        <v>0</v>
      </c>
      <c r="O307" s="138">
        <v>14</v>
      </c>
      <c r="P307" s="138">
        <v>9</v>
      </c>
      <c r="Q307" s="138">
        <v>5</v>
      </c>
      <c r="R307" s="138">
        <v>644</v>
      </c>
      <c r="S307" s="137">
        <v>22</v>
      </c>
      <c r="T307" s="137">
        <v>597</v>
      </c>
      <c r="U307" s="137">
        <v>25</v>
      </c>
      <c r="V307" s="137"/>
      <c r="W307" s="137" t="s">
        <v>39</v>
      </c>
      <c r="X307" s="139">
        <v>44457</v>
      </c>
      <c r="Y307" s="140">
        <v>709.9</v>
      </c>
      <c r="Z307" s="141">
        <v>121743</v>
      </c>
      <c r="AA307" s="142">
        <v>171</v>
      </c>
      <c r="AB307" s="19">
        <f t="shared" si="21"/>
        <v>0.9726113387075459</v>
      </c>
      <c r="AC307" s="19">
        <f t="shared" si="22"/>
        <v>0.92701863354037262</v>
      </c>
      <c r="AD307" s="19">
        <f t="shared" si="23"/>
        <v>4.5592705167173252E-2</v>
      </c>
      <c r="AE307" s="20">
        <f t="shared" si="24"/>
        <v>24.642073876937484</v>
      </c>
      <c r="AF307" s="20">
        <f t="shared" si="25"/>
        <v>7.1428571428571425E-2</v>
      </c>
      <c r="AG307" s="21">
        <f t="shared" si="26"/>
        <v>528.98318589159135</v>
      </c>
      <c r="AH307" s="21">
        <f t="shared" si="27"/>
        <v>510.91233171517052</v>
      </c>
      <c r="AI307" s="22">
        <f t="shared" si="28"/>
        <v>540.48282036749549</v>
      </c>
      <c r="AJ307" s="22">
        <f t="shared" si="29"/>
        <v>522.41196619107461</v>
      </c>
      <c r="AK307" s="23">
        <f t="shared" si="30"/>
        <v>49.640783512085591</v>
      </c>
      <c r="AL307" s="24">
        <f t="shared" si="31"/>
        <v>16.161868180861312</v>
      </c>
      <c r="AM307" s="11">
        <f t="shared" si="32"/>
        <v>0.13517863794348578</v>
      </c>
      <c r="AN307" s="25">
        <f t="shared" si="33"/>
        <v>0.22495032876845739</v>
      </c>
      <c r="AO307" s="26">
        <f t="shared" si="34"/>
        <v>-0.12436897726978646</v>
      </c>
      <c r="AP307" s="27">
        <v>6.7751619777609511</v>
      </c>
      <c r="AQ307" s="11">
        <f t="shared" si="35"/>
        <v>6.6507930004911646</v>
      </c>
      <c r="AR307" s="21">
        <f t="shared" si="36"/>
        <v>18.070854176420823</v>
      </c>
      <c r="AS307" s="21"/>
      <c r="AT307" s="21"/>
    </row>
    <row r="308" spans="1:46" ht="16.8" x14ac:dyDescent="0.4">
      <c r="A308" s="136">
        <v>5317</v>
      </c>
      <c r="B308" s="136" t="s">
        <v>573</v>
      </c>
      <c r="C308" s="136" t="s">
        <v>608</v>
      </c>
      <c r="D308" s="136" t="s">
        <v>609</v>
      </c>
      <c r="E308" s="11">
        <f t="shared" si="20"/>
        <v>4.6094766864469134</v>
      </c>
      <c r="F308" s="137"/>
      <c r="G308" s="138"/>
      <c r="H308" s="137"/>
      <c r="I308" s="138"/>
      <c r="J308" s="137"/>
      <c r="K308" s="138"/>
      <c r="L308" s="138">
        <v>570</v>
      </c>
      <c r="M308" s="138">
        <v>553</v>
      </c>
      <c r="N308" s="138">
        <v>1</v>
      </c>
      <c r="O308" s="138">
        <v>49</v>
      </c>
      <c r="P308" s="138">
        <v>44</v>
      </c>
      <c r="Q308" s="138">
        <v>5</v>
      </c>
      <c r="R308" s="138">
        <v>1191</v>
      </c>
      <c r="S308" s="137">
        <v>64</v>
      </c>
      <c r="T308" s="137">
        <v>1089</v>
      </c>
      <c r="U308" s="137">
        <v>38</v>
      </c>
      <c r="V308" s="137"/>
      <c r="W308" s="137" t="s">
        <v>39</v>
      </c>
      <c r="X308" s="139">
        <v>44457</v>
      </c>
      <c r="Y308" s="140">
        <v>1480.46</v>
      </c>
      <c r="Z308" s="141">
        <v>318627</v>
      </c>
      <c r="AA308" s="142">
        <v>215</v>
      </c>
      <c r="AB308" s="19">
        <f t="shared" si="21"/>
        <v>0.94903510197448604</v>
      </c>
      <c r="AC308" s="19">
        <f t="shared" si="22"/>
        <v>0.91435768261964734</v>
      </c>
      <c r="AD308" s="19">
        <f t="shared" si="23"/>
        <v>3.4677419354838708E-2</v>
      </c>
      <c r="AE308" s="20">
        <f t="shared" si="24"/>
        <v>13.809250314631214</v>
      </c>
      <c r="AF308" s="20">
        <f t="shared" si="25"/>
        <v>0.5197313182199832</v>
      </c>
      <c r="AG308" s="21">
        <f t="shared" si="26"/>
        <v>373.7912982892222</v>
      </c>
      <c r="AH308" s="21">
        <f t="shared" si="27"/>
        <v>353.70511601339496</v>
      </c>
      <c r="AI308" s="22">
        <f t="shared" si="28"/>
        <v>389.16978159415237</v>
      </c>
      <c r="AJ308" s="22">
        <f t="shared" si="29"/>
        <v>369.08359931832518</v>
      </c>
      <c r="AK308" s="23">
        <f t="shared" si="30"/>
        <v>36.736090859768154</v>
      </c>
      <c r="AL308" s="24">
        <f t="shared" si="31"/>
        <v>13.584616286784202</v>
      </c>
      <c r="AM308" s="11">
        <f t="shared" si="32"/>
        <v>6.3138092037138535E-2</v>
      </c>
      <c r="AN308" s="25">
        <f t="shared" si="33"/>
        <v>0.10409114074938407</v>
      </c>
      <c r="AO308" s="26">
        <f t="shared" si="34"/>
        <v>1.1896415371199653</v>
      </c>
      <c r="AP308" s="27">
        <v>3.4198351493269481</v>
      </c>
      <c r="AQ308" s="11">
        <f t="shared" si="35"/>
        <v>4.6094766864469134</v>
      </c>
      <c r="AR308" s="21">
        <f t="shared" si="36"/>
        <v>20.086182275827223</v>
      </c>
      <c r="AS308" s="21"/>
      <c r="AT308" s="21"/>
    </row>
    <row r="309" spans="1:46" ht="16.8" x14ac:dyDescent="0.4">
      <c r="A309" s="136">
        <v>5316</v>
      </c>
      <c r="B309" s="136" t="s">
        <v>573</v>
      </c>
      <c r="C309" s="136" t="s">
        <v>610</v>
      </c>
      <c r="D309" s="136" t="s">
        <v>611</v>
      </c>
      <c r="E309" s="11">
        <f t="shared" si="20"/>
        <v>5.9236695840284881</v>
      </c>
      <c r="F309" s="137"/>
      <c r="G309" s="138"/>
      <c r="H309" s="137"/>
      <c r="I309" s="138"/>
      <c r="J309" s="137"/>
      <c r="K309" s="138"/>
      <c r="L309" s="138">
        <v>107</v>
      </c>
      <c r="M309" s="138">
        <v>107</v>
      </c>
      <c r="N309" s="138">
        <v>0</v>
      </c>
      <c r="O309" s="138">
        <v>2</v>
      </c>
      <c r="P309" s="138">
        <v>1</v>
      </c>
      <c r="Q309" s="138">
        <v>1</v>
      </c>
      <c r="R309" s="138">
        <v>1401</v>
      </c>
      <c r="S309" s="137">
        <v>515</v>
      </c>
      <c r="T309" s="137">
        <v>866</v>
      </c>
      <c r="U309" s="137">
        <v>20</v>
      </c>
      <c r="V309" s="137"/>
      <c r="W309" s="137" t="s">
        <v>39</v>
      </c>
      <c r="X309" s="139">
        <v>44457</v>
      </c>
      <c r="Y309" s="140">
        <v>1868.74</v>
      </c>
      <c r="Z309" s="141">
        <v>68297</v>
      </c>
      <c r="AA309" s="142">
        <v>37</v>
      </c>
      <c r="AB309" s="19">
        <f t="shared" si="21"/>
        <v>0.6330978330822653</v>
      </c>
      <c r="AC309" s="19">
        <f t="shared" si="22"/>
        <v>0.6181299072091363</v>
      </c>
      <c r="AD309" s="19">
        <f t="shared" si="23"/>
        <v>1.496792587312901E-2</v>
      </c>
      <c r="AE309" s="20">
        <f t="shared" si="24"/>
        <v>30.748056283584933</v>
      </c>
      <c r="AF309" s="20">
        <f t="shared" si="25"/>
        <v>7.7801570306923626E-2</v>
      </c>
      <c r="AG309" s="21">
        <f t="shared" si="26"/>
        <v>2051.3346120620231</v>
      </c>
      <c r="AH309" s="21">
        <f t="shared" si="27"/>
        <v>1297.2751365360118</v>
      </c>
      <c r="AI309" s="22">
        <f t="shared" si="28"/>
        <v>2054.2629983747456</v>
      </c>
      <c r="AJ309" s="22">
        <f t="shared" si="29"/>
        <v>1300.2035228487341</v>
      </c>
      <c r="AK309" s="23">
        <f t="shared" si="30"/>
        <v>55.450929914280906</v>
      </c>
      <c r="AL309" s="24">
        <f t="shared" si="31"/>
        <v>25.497093195585396</v>
      </c>
      <c r="AM309" s="11">
        <f t="shared" si="32"/>
        <v>0.20163175131889974</v>
      </c>
      <c r="AN309" s="25">
        <f t="shared" si="33"/>
        <v>0.33548879855307268</v>
      </c>
      <c r="AO309" s="26">
        <f t="shared" si="34"/>
        <v>1.8480009347038902</v>
      </c>
      <c r="AP309" s="27">
        <v>4.0756686493245979</v>
      </c>
      <c r="AQ309" s="11">
        <f t="shared" si="35"/>
        <v>5.9236695840284881</v>
      </c>
      <c r="AR309" s="21">
        <f t="shared" si="36"/>
        <v>754.0594755260114</v>
      </c>
      <c r="AS309" s="21"/>
      <c r="AT309" s="21"/>
    </row>
    <row r="310" spans="1:46" ht="16.8" x14ac:dyDescent="0.4">
      <c r="A310" s="136">
        <v>5302</v>
      </c>
      <c r="B310" s="136" t="s">
        <v>573</v>
      </c>
      <c r="C310" s="136" t="s">
        <v>612</v>
      </c>
      <c r="D310" s="136" t="s">
        <v>613</v>
      </c>
      <c r="E310" s="11">
        <f t="shared" si="20"/>
        <v>7.271181313208567</v>
      </c>
      <c r="F310" s="137"/>
      <c r="G310" s="138"/>
      <c r="H310" s="137"/>
      <c r="I310" s="138"/>
      <c r="J310" s="137"/>
      <c r="K310" s="138"/>
      <c r="L310" s="138">
        <v>277</v>
      </c>
      <c r="M310" s="138">
        <v>276</v>
      </c>
      <c r="N310" s="138">
        <v>1</v>
      </c>
      <c r="O310" s="138">
        <v>0</v>
      </c>
      <c r="P310" s="138">
        <v>0</v>
      </c>
      <c r="Q310" s="138">
        <v>0</v>
      </c>
      <c r="R310" s="138">
        <v>5217</v>
      </c>
      <c r="S310" s="137">
        <v>878</v>
      </c>
      <c r="T310" s="137">
        <v>4231</v>
      </c>
      <c r="U310" s="137">
        <v>108</v>
      </c>
      <c r="V310" s="137"/>
      <c r="W310" s="137" t="s">
        <v>39</v>
      </c>
      <c r="X310" s="139">
        <v>44457</v>
      </c>
      <c r="Y310" s="140">
        <v>7000.5</v>
      </c>
      <c r="Z310" s="141">
        <v>245916</v>
      </c>
      <c r="AA310" s="142">
        <v>35</v>
      </c>
      <c r="AB310" s="19">
        <f t="shared" si="21"/>
        <v>0.8317040444700019</v>
      </c>
      <c r="AC310" s="19">
        <f t="shared" si="22"/>
        <v>0.81100249185355566</v>
      </c>
      <c r="AD310" s="19">
        <f t="shared" si="23"/>
        <v>2.0701552616446232E-2</v>
      </c>
      <c r="AE310" s="20">
        <f t="shared" si="24"/>
        <v>44.324078140503261</v>
      </c>
      <c r="AF310" s="20">
        <f t="shared" si="25"/>
        <v>5.309564884032969E-2</v>
      </c>
      <c r="AG310" s="21">
        <f t="shared" si="26"/>
        <v>2121.4561069633537</v>
      </c>
      <c r="AH310" s="21">
        <f t="shared" si="27"/>
        <v>1764.4236243270061</v>
      </c>
      <c r="AI310" s="22">
        <f t="shared" si="28"/>
        <v>2121.4561069633537</v>
      </c>
      <c r="AJ310" s="22">
        <f t="shared" si="29"/>
        <v>1764.4236243270061</v>
      </c>
      <c r="AK310" s="23">
        <f t="shared" si="30"/>
        <v>66.270231040628687</v>
      </c>
      <c r="AL310" s="24">
        <f t="shared" si="31"/>
        <v>29.702050639030009</v>
      </c>
      <c r="AM310" s="11">
        <f t="shared" si="32"/>
        <v>0.12751067436473632</v>
      </c>
      <c r="AN310" s="25">
        <f t="shared" si="33"/>
        <v>0.21227383555585139</v>
      </c>
      <c r="AO310" s="26">
        <f t="shared" si="34"/>
        <v>1.5654344720420603</v>
      </c>
      <c r="AP310" s="27">
        <v>5.7057468411665067</v>
      </c>
      <c r="AQ310" s="11">
        <f t="shared" si="35"/>
        <v>7.271181313208567</v>
      </c>
      <c r="AR310" s="21">
        <f t="shared" si="36"/>
        <v>357.03248263634737</v>
      </c>
      <c r="AS310" s="21"/>
      <c r="AT310" s="21"/>
    </row>
    <row r="311" spans="1:46" ht="16.8" x14ac:dyDescent="0.4">
      <c r="A311" s="136">
        <v>5304</v>
      </c>
      <c r="B311" s="136" t="s">
        <v>573</v>
      </c>
      <c r="C311" s="136" t="s">
        <v>614</v>
      </c>
      <c r="D311" s="136" t="s">
        <v>615</v>
      </c>
      <c r="E311" s="11">
        <f t="shared" si="20"/>
        <v>2.2711271001272997</v>
      </c>
      <c r="F311" s="137"/>
      <c r="G311" s="138"/>
      <c r="H311" s="137"/>
      <c r="I311" s="138"/>
      <c r="J311" s="137"/>
      <c r="K311" s="138"/>
      <c r="L311" s="138">
        <v>371</v>
      </c>
      <c r="M311" s="138">
        <v>368</v>
      </c>
      <c r="N311" s="138">
        <v>2</v>
      </c>
      <c r="O311" s="138">
        <v>9</v>
      </c>
      <c r="P311" s="138">
        <v>4</v>
      </c>
      <c r="Q311" s="138">
        <v>5</v>
      </c>
      <c r="R311" s="138">
        <v>1595</v>
      </c>
      <c r="S311" s="137">
        <v>91</v>
      </c>
      <c r="T311" s="137">
        <v>1482</v>
      </c>
      <c r="U311" s="137">
        <v>22</v>
      </c>
      <c r="V311" s="137"/>
      <c r="W311" s="137" t="s">
        <v>39</v>
      </c>
      <c r="X311" s="139">
        <v>44457</v>
      </c>
      <c r="Y311" s="140">
        <v>3947</v>
      </c>
      <c r="Z311" s="141">
        <v>459101</v>
      </c>
      <c r="AA311" s="142">
        <v>116</v>
      </c>
      <c r="AB311" s="19">
        <f t="shared" si="21"/>
        <v>0.94598652272140971</v>
      </c>
      <c r="AC311" s="19">
        <f t="shared" si="22"/>
        <v>0.92915360501567401</v>
      </c>
      <c r="AD311" s="19">
        <f t="shared" si="23"/>
        <v>1.683291770573566E-2</v>
      </c>
      <c r="AE311" s="20">
        <f t="shared" si="24"/>
        <v>6.3166928410088419</v>
      </c>
      <c r="AF311" s="20">
        <f t="shared" si="25"/>
        <v>0.23824451410658307</v>
      </c>
      <c r="AG311" s="21">
        <f t="shared" si="26"/>
        <v>347.41810625548624</v>
      </c>
      <c r="AH311" s="21">
        <f t="shared" si="27"/>
        <v>327.59675975438955</v>
      </c>
      <c r="AI311" s="22">
        <f t="shared" si="28"/>
        <v>349.37845920614416</v>
      </c>
      <c r="AJ311" s="22">
        <f t="shared" si="29"/>
        <v>329.55711270504747</v>
      </c>
      <c r="AK311" s="23">
        <f t="shared" si="30"/>
        <v>24.250894523653653</v>
      </c>
      <c r="AL311" s="24">
        <f t="shared" si="31"/>
        <v>12.83661000235357</v>
      </c>
      <c r="AM311" s="11">
        <f t="shared" si="32"/>
        <v>3.5368869427108145E-2</v>
      </c>
      <c r="AN311" s="25">
        <f t="shared" si="33"/>
        <v>5.8649020663584961E-2</v>
      </c>
      <c r="AO311" s="26">
        <f t="shared" si="34"/>
        <v>-0.14522347006524017</v>
      </c>
      <c r="AP311" s="27">
        <v>2.4163505701925398</v>
      </c>
      <c r="AQ311" s="11">
        <f t="shared" si="35"/>
        <v>2.2711271001272997</v>
      </c>
      <c r="AR311" s="21">
        <f t="shared" si="36"/>
        <v>19.821346501096709</v>
      </c>
      <c r="AS311" s="21"/>
      <c r="AT311" s="21"/>
    </row>
    <row r="312" spans="1:46" ht="16.8" x14ac:dyDescent="0.4">
      <c r="A312" s="136">
        <v>5305</v>
      </c>
      <c r="B312" s="136" t="s">
        <v>573</v>
      </c>
      <c r="C312" s="136" t="s">
        <v>616</v>
      </c>
      <c r="D312" s="136" t="s">
        <v>617</v>
      </c>
      <c r="E312" s="11">
        <f t="shared" si="20"/>
        <v>3.020762506214048</v>
      </c>
      <c r="F312" s="137"/>
      <c r="G312" s="138"/>
      <c r="H312" s="137"/>
      <c r="I312" s="138"/>
      <c r="J312" s="137"/>
      <c r="K312" s="138"/>
      <c r="L312" s="138">
        <v>79</v>
      </c>
      <c r="M312" s="138">
        <v>76</v>
      </c>
      <c r="N312" s="138">
        <v>2</v>
      </c>
      <c r="O312" s="138">
        <v>0</v>
      </c>
      <c r="P312" s="138">
        <v>0</v>
      </c>
      <c r="Q312" s="138">
        <v>0</v>
      </c>
      <c r="R312" s="138">
        <v>200</v>
      </c>
      <c r="S312" s="137">
        <v>22</v>
      </c>
      <c r="T312" s="137">
        <v>167</v>
      </c>
      <c r="U312" s="137">
        <v>11</v>
      </c>
      <c r="V312" s="137"/>
      <c r="W312" s="137" t="s">
        <v>39</v>
      </c>
      <c r="X312" s="139">
        <v>44457</v>
      </c>
      <c r="Y312" s="140">
        <v>2669.7</v>
      </c>
      <c r="Z312" s="141">
        <v>244498</v>
      </c>
      <c r="AA312" s="142">
        <v>92</v>
      </c>
      <c r="AB312" s="19">
        <f t="shared" si="21"/>
        <v>0.89</v>
      </c>
      <c r="AC312" s="19">
        <f t="shared" si="22"/>
        <v>0.83499999999999996</v>
      </c>
      <c r="AD312" s="19">
        <f t="shared" si="23"/>
        <v>5.5E-2</v>
      </c>
      <c r="AE312" s="20">
        <f t="shared" si="24"/>
        <v>5.3170169081137679</v>
      </c>
      <c r="AF312" s="20">
        <f t="shared" si="25"/>
        <v>0.39500000000000002</v>
      </c>
      <c r="AG312" s="21">
        <f t="shared" si="26"/>
        <v>81.80026012482719</v>
      </c>
      <c r="AH312" s="21">
        <f t="shared" si="27"/>
        <v>72.802231511096196</v>
      </c>
      <c r="AI312" s="22">
        <f t="shared" si="28"/>
        <v>81.80026012482719</v>
      </c>
      <c r="AJ312" s="22">
        <f t="shared" si="29"/>
        <v>72.802231511096196</v>
      </c>
      <c r="AK312" s="23">
        <f t="shared" si="30"/>
        <v>21.210880007358242</v>
      </c>
      <c r="AL312" s="24">
        <f t="shared" si="31"/>
        <v>6.0333337182314137</v>
      </c>
      <c r="AM312" s="11">
        <f t="shared" si="32"/>
        <v>4.4610862458210374E-2</v>
      </c>
      <c r="AN312" s="25">
        <f t="shared" si="33"/>
        <v>7.3733758056589202E-2</v>
      </c>
      <c r="AO312" s="26">
        <f t="shared" si="34"/>
        <v>1.0468755109305263</v>
      </c>
      <c r="AP312" s="27">
        <v>1.9738869952835216</v>
      </c>
      <c r="AQ312" s="11">
        <f t="shared" si="35"/>
        <v>3.020762506214048</v>
      </c>
      <c r="AR312" s="21">
        <f t="shared" si="36"/>
        <v>8.9980286137309928</v>
      </c>
      <c r="AS312" s="21"/>
      <c r="AT312" s="21"/>
    </row>
    <row r="313" spans="1:46" ht="16.8" x14ac:dyDescent="0.4">
      <c r="A313" s="63">
        <v>9415</v>
      </c>
      <c r="B313" s="63" t="s">
        <v>618</v>
      </c>
      <c r="C313" s="63" t="s">
        <v>619</v>
      </c>
      <c r="D313" s="63" t="s">
        <v>620</v>
      </c>
      <c r="E313" s="11">
        <f t="shared" si="20"/>
        <v>2.8113333926249524</v>
      </c>
      <c r="F313" s="64"/>
      <c r="G313" s="65"/>
      <c r="H313" s="64">
        <v>0</v>
      </c>
      <c r="I313" s="65"/>
      <c r="J313" s="64">
        <v>0</v>
      </c>
      <c r="K313" s="65"/>
      <c r="L313" s="65"/>
      <c r="M313" s="65"/>
      <c r="N313" s="65"/>
      <c r="O313" s="65"/>
      <c r="P313" s="65"/>
      <c r="Q313" s="65"/>
      <c r="R313" s="65">
        <v>1059</v>
      </c>
      <c r="S313" s="64">
        <v>33</v>
      </c>
      <c r="T313" s="64">
        <v>1013</v>
      </c>
      <c r="U313" s="64">
        <v>13</v>
      </c>
      <c r="V313" s="64"/>
      <c r="W313" s="64" t="s">
        <v>39</v>
      </c>
      <c r="X313" s="66">
        <v>44441</v>
      </c>
      <c r="Y313" s="67">
        <v>31983.69</v>
      </c>
      <c r="Z313" s="68">
        <v>88373</v>
      </c>
      <c r="AA313" s="69">
        <v>3</v>
      </c>
      <c r="AB313" s="19">
        <f t="shared" si="21"/>
        <v>0.96883852691218131</v>
      </c>
      <c r="AC313" s="19">
        <f t="shared" si="22"/>
        <v>0.95656279508970732</v>
      </c>
      <c r="AD313" s="19">
        <f t="shared" si="23"/>
        <v>1.2275731822474031E-2</v>
      </c>
      <c r="AE313" s="20">
        <f t="shared" si="24"/>
        <v>14.710375340884658</v>
      </c>
      <c r="AF313" s="20">
        <f t="shared" si="25"/>
        <v>0</v>
      </c>
      <c r="AG313" s="21">
        <f t="shared" si="26"/>
        <v>1198.3298066151426</v>
      </c>
      <c r="AH313" s="21">
        <f t="shared" si="27"/>
        <v>1160.988084595974</v>
      </c>
      <c r="AI313" s="22">
        <f t="shared" si="28"/>
        <v>1198.3298066151426</v>
      </c>
      <c r="AJ313" s="22">
        <f t="shared" si="29"/>
        <v>1160.988084595974</v>
      </c>
      <c r="AK313" s="23">
        <f t="shared" si="30"/>
        <v>38.354107134549047</v>
      </c>
      <c r="AL313" s="24">
        <f t="shared" si="31"/>
        <v>24.0934439692209</v>
      </c>
      <c r="AM313" s="11">
        <f t="shared" si="32"/>
        <v>0.12239772132203237</v>
      </c>
      <c r="AN313" s="25">
        <f t="shared" si="33"/>
        <v>0.20399620220338732</v>
      </c>
      <c r="AO313" s="26">
        <f t="shared" si="34"/>
        <v>1.3528832217773701</v>
      </c>
      <c r="AP313" s="27">
        <v>1.4584501708475823</v>
      </c>
      <c r="AQ313" s="11">
        <f t="shared" si="35"/>
        <v>2.8113333926249524</v>
      </c>
      <c r="AR313" s="21">
        <f t="shared" si="36"/>
        <v>37.341722019168749</v>
      </c>
      <c r="AS313" s="21">
        <f t="shared" ref="AS313:AS355" si="37">R313-SUM(S313:U313)</f>
        <v>0</v>
      </c>
      <c r="AT313" s="21"/>
    </row>
    <row r="314" spans="1:46" ht="16.8" x14ac:dyDescent="0.4">
      <c r="A314" s="63">
        <v>9409</v>
      </c>
      <c r="B314" s="63" t="s">
        <v>618</v>
      </c>
      <c r="C314" s="63" t="s">
        <v>621</v>
      </c>
      <c r="D314" s="63" t="s">
        <v>622</v>
      </c>
      <c r="E314" s="11">
        <f t="shared" si="20"/>
        <v>14.154089180138392</v>
      </c>
      <c r="F314" s="64"/>
      <c r="G314" s="65"/>
      <c r="H314" s="64">
        <v>0</v>
      </c>
      <c r="I314" s="65"/>
      <c r="J314" s="64">
        <v>0</v>
      </c>
      <c r="K314" s="65"/>
      <c r="L314" s="65"/>
      <c r="M314" s="65"/>
      <c r="N314" s="65"/>
      <c r="O314" s="65"/>
      <c r="P314" s="65"/>
      <c r="Q314" s="65"/>
      <c r="R314" s="65">
        <v>2726</v>
      </c>
      <c r="S314" s="64">
        <v>57</v>
      </c>
      <c r="T314" s="64">
        <v>2524</v>
      </c>
      <c r="U314" s="64">
        <v>145</v>
      </c>
      <c r="V314" s="64"/>
      <c r="W314" s="64" t="s">
        <v>39</v>
      </c>
      <c r="X314" s="66">
        <v>44441</v>
      </c>
      <c r="Y314" s="67">
        <v>2602</v>
      </c>
      <c r="Z314" s="68">
        <v>138790</v>
      </c>
      <c r="AA314" s="69">
        <v>53</v>
      </c>
      <c r="AB314" s="19">
        <f t="shared" si="21"/>
        <v>0.97909024211298612</v>
      </c>
      <c r="AC314" s="19">
        <f t="shared" si="22"/>
        <v>0.92589875275128397</v>
      </c>
      <c r="AD314" s="19">
        <f t="shared" si="23"/>
        <v>5.3191489361702128E-2</v>
      </c>
      <c r="AE314" s="20">
        <f t="shared" si="24"/>
        <v>104.47438576266302</v>
      </c>
      <c r="AF314" s="20">
        <f t="shared" si="25"/>
        <v>0</v>
      </c>
      <c r="AG314" s="21">
        <f t="shared" si="26"/>
        <v>1964.1184523380648</v>
      </c>
      <c r="AH314" s="21">
        <f t="shared" si="27"/>
        <v>1923.0492110382593</v>
      </c>
      <c r="AI314" s="22">
        <f t="shared" si="28"/>
        <v>1964.1184523380648</v>
      </c>
      <c r="AJ314" s="22">
        <f t="shared" si="29"/>
        <v>1923.0492110382593</v>
      </c>
      <c r="AK314" s="23">
        <f t="shared" si="30"/>
        <v>102.21271240049499</v>
      </c>
      <c r="AL314" s="24">
        <f t="shared" si="31"/>
        <v>31.00846022489878</v>
      </c>
      <c r="AM314" s="11">
        <f t="shared" si="32"/>
        <v>0.26028376494255268</v>
      </c>
      <c r="AN314" s="25">
        <f t="shared" si="33"/>
        <v>0.43380627490425455</v>
      </c>
      <c r="AO314" s="26">
        <f t="shared" si="34"/>
        <v>6.1512119409175927</v>
      </c>
      <c r="AP314" s="27">
        <v>8.0028772392207994</v>
      </c>
      <c r="AQ314" s="11">
        <f t="shared" si="35"/>
        <v>14.154089180138392</v>
      </c>
      <c r="AR314" s="21">
        <f t="shared" si="36"/>
        <v>41.069241299805462</v>
      </c>
      <c r="AS314" s="21">
        <f t="shared" si="37"/>
        <v>0</v>
      </c>
      <c r="AT314" s="21"/>
    </row>
    <row r="315" spans="1:46" ht="16.8" x14ac:dyDescent="0.4">
      <c r="A315" s="63">
        <v>9413</v>
      </c>
      <c r="B315" s="63" t="s">
        <v>618</v>
      </c>
      <c r="C315" s="63" t="s">
        <v>623</v>
      </c>
      <c r="D315" s="63" t="s">
        <v>624</v>
      </c>
      <c r="E315" s="11">
        <f t="shared" si="20"/>
        <v>5.7114717610823806</v>
      </c>
      <c r="F315" s="64"/>
      <c r="G315" s="65"/>
      <c r="H315" s="64">
        <v>289</v>
      </c>
      <c r="I315" s="65"/>
      <c r="J315" s="64">
        <v>113</v>
      </c>
      <c r="K315" s="65"/>
      <c r="L315" s="65"/>
      <c r="M315" s="65"/>
      <c r="N315" s="65"/>
      <c r="O315" s="65"/>
      <c r="P315" s="65"/>
      <c r="Q315" s="65"/>
      <c r="R315" s="65">
        <v>1583</v>
      </c>
      <c r="S315" s="64">
        <v>125</v>
      </c>
      <c r="T315" s="64">
        <v>1432</v>
      </c>
      <c r="U315" s="64">
        <v>26</v>
      </c>
      <c r="V315" s="64"/>
      <c r="W315" s="64" t="s">
        <v>39</v>
      </c>
      <c r="X315" s="66">
        <v>44441</v>
      </c>
      <c r="Y315" s="67">
        <v>27108</v>
      </c>
      <c r="Z315" s="68">
        <v>62862</v>
      </c>
      <c r="AA315" s="69">
        <v>2</v>
      </c>
      <c r="AB315" s="19">
        <f t="shared" si="21"/>
        <v>0.92103600758054327</v>
      </c>
      <c r="AC315" s="19">
        <f t="shared" si="22"/>
        <v>0.90461149715729627</v>
      </c>
      <c r="AD315" s="19">
        <f t="shared" si="23"/>
        <v>1.6424510423247E-2</v>
      </c>
      <c r="AE315" s="20">
        <f t="shared" si="24"/>
        <v>41.360440329610896</v>
      </c>
      <c r="AF315" s="20">
        <f t="shared" si="25"/>
        <v>0</v>
      </c>
      <c r="AG315" s="21">
        <f t="shared" si="26"/>
        <v>2518.2145016066938</v>
      </c>
      <c r="AH315" s="21">
        <f t="shared" si="27"/>
        <v>2319.3662307912573</v>
      </c>
      <c r="AI315" s="22">
        <f t="shared" si="28"/>
        <v>2518.2145016066938</v>
      </c>
      <c r="AJ315" s="22">
        <f t="shared" si="29"/>
        <v>2499.1250676084123</v>
      </c>
      <c r="AK315" s="23">
        <f t="shared" si="30"/>
        <v>64.312083102330689</v>
      </c>
      <c r="AL315" s="24">
        <f t="shared" si="31"/>
        <v>35.349151811665948</v>
      </c>
      <c r="AM315" s="11">
        <f t="shared" si="32"/>
        <v>0.24334349115170301</v>
      </c>
      <c r="AN315" s="25">
        <f t="shared" si="33"/>
        <v>0.4055724852528384</v>
      </c>
      <c r="AO315" s="26">
        <f t="shared" si="34"/>
        <v>4.5010584591869582</v>
      </c>
      <c r="AP315" s="27">
        <v>1.2104133018954224</v>
      </c>
      <c r="AQ315" s="11">
        <f t="shared" si="35"/>
        <v>5.7114717610823806</v>
      </c>
      <c r="AR315" s="21">
        <f t="shared" si="36"/>
        <v>198.84827081543699</v>
      </c>
      <c r="AS315" s="21">
        <f t="shared" si="37"/>
        <v>0</v>
      </c>
      <c r="AT315" s="21"/>
    </row>
    <row r="316" spans="1:46" ht="16.8" x14ac:dyDescent="0.4">
      <c r="A316" s="63">
        <v>9436</v>
      </c>
      <c r="B316" s="63" t="s">
        <v>618</v>
      </c>
      <c r="C316" s="63" t="s">
        <v>625</v>
      </c>
      <c r="D316" s="63" t="s">
        <v>626</v>
      </c>
      <c r="E316" s="11">
        <f t="shared" si="20"/>
        <v>0</v>
      </c>
      <c r="F316" s="64"/>
      <c r="G316" s="65"/>
      <c r="H316" s="64">
        <v>0</v>
      </c>
      <c r="I316" s="65"/>
      <c r="J316" s="64">
        <v>0</v>
      </c>
      <c r="K316" s="65"/>
      <c r="L316" s="65"/>
      <c r="M316" s="65"/>
      <c r="N316" s="65"/>
      <c r="O316" s="65"/>
      <c r="P316" s="65"/>
      <c r="Q316" s="65"/>
      <c r="R316" s="65">
        <v>0</v>
      </c>
      <c r="S316" s="64">
        <v>0</v>
      </c>
      <c r="T316" s="64">
        <v>0</v>
      </c>
      <c r="U316" s="64">
        <v>0</v>
      </c>
      <c r="V316" s="64"/>
      <c r="W316" s="64" t="s">
        <v>39</v>
      </c>
      <c r="X316" s="66">
        <v>44441</v>
      </c>
      <c r="Y316" s="67">
        <v>537.39</v>
      </c>
      <c r="Z316" s="68">
        <v>69290</v>
      </c>
      <c r="AA316" s="69">
        <v>129</v>
      </c>
      <c r="AB316" s="19">
        <f t="shared" si="21"/>
        <v>0</v>
      </c>
      <c r="AC316" s="19">
        <f t="shared" si="22"/>
        <v>0</v>
      </c>
      <c r="AD316" s="19">
        <f t="shared" si="23"/>
        <v>0</v>
      </c>
      <c r="AE316" s="20">
        <f t="shared" si="24"/>
        <v>0</v>
      </c>
      <c r="AF316" s="20">
        <f t="shared" si="25"/>
        <v>0</v>
      </c>
      <c r="AG316" s="21">
        <f t="shared" si="26"/>
        <v>0</v>
      </c>
      <c r="AH316" s="21">
        <f t="shared" si="27"/>
        <v>0</v>
      </c>
      <c r="AI316" s="22">
        <f t="shared" si="28"/>
        <v>0</v>
      </c>
      <c r="AJ316" s="22">
        <f t="shared" si="29"/>
        <v>0</v>
      </c>
      <c r="AK316" s="23">
        <f t="shared" si="30"/>
        <v>0</v>
      </c>
      <c r="AL316" s="24">
        <f t="shared" si="31"/>
        <v>0</v>
      </c>
      <c r="AM316" s="11">
        <f t="shared" si="32"/>
        <v>0</v>
      </c>
      <c r="AN316" s="25">
        <f t="shared" si="33"/>
        <v>0</v>
      </c>
      <c r="AO316" s="26">
        <f t="shared" si="34"/>
        <v>0</v>
      </c>
      <c r="AP316" s="27">
        <v>0</v>
      </c>
      <c r="AQ316" s="11">
        <f t="shared" si="35"/>
        <v>0</v>
      </c>
      <c r="AR316" s="21">
        <f t="shared" si="36"/>
        <v>0</v>
      </c>
      <c r="AS316" s="21">
        <f t="shared" si="37"/>
        <v>0</v>
      </c>
      <c r="AT316" s="21"/>
    </row>
    <row r="317" spans="1:46" ht="16.8" x14ac:dyDescent="0.4">
      <c r="A317" s="63">
        <v>9434</v>
      </c>
      <c r="B317" s="63" t="s">
        <v>618</v>
      </c>
      <c r="C317" s="63" t="s">
        <v>627</v>
      </c>
      <c r="D317" s="63" t="s">
        <v>628</v>
      </c>
      <c r="E317" s="11">
        <f t="shared" si="20"/>
        <v>0</v>
      </c>
      <c r="F317" s="64"/>
      <c r="G317" s="65"/>
      <c r="H317" s="64">
        <v>0</v>
      </c>
      <c r="I317" s="65"/>
      <c r="J317" s="64">
        <v>0</v>
      </c>
      <c r="K317" s="65"/>
      <c r="L317" s="65"/>
      <c r="M317" s="65"/>
      <c r="N317" s="65"/>
      <c r="O317" s="65"/>
      <c r="P317" s="65"/>
      <c r="Q317" s="65"/>
      <c r="R317" s="65">
        <v>0</v>
      </c>
      <c r="S317" s="64">
        <v>0</v>
      </c>
      <c r="T317" s="64">
        <v>0</v>
      </c>
      <c r="U317" s="64">
        <v>0</v>
      </c>
      <c r="V317" s="64"/>
      <c r="W317" s="64" t="s">
        <v>39</v>
      </c>
      <c r="X317" s="66">
        <v>44441</v>
      </c>
      <c r="Y317" s="67">
        <v>4237.3999999999996</v>
      </c>
      <c r="Z317" s="68">
        <v>92048</v>
      </c>
      <c r="AA317" s="69">
        <v>22</v>
      </c>
      <c r="AB317" s="19">
        <f t="shared" si="21"/>
        <v>0</v>
      </c>
      <c r="AC317" s="19">
        <f t="shared" si="22"/>
        <v>0</v>
      </c>
      <c r="AD317" s="19">
        <f t="shared" si="23"/>
        <v>0</v>
      </c>
      <c r="AE317" s="20">
        <f t="shared" si="24"/>
        <v>0</v>
      </c>
      <c r="AF317" s="20">
        <f t="shared" si="25"/>
        <v>0</v>
      </c>
      <c r="AG317" s="21">
        <f t="shared" si="26"/>
        <v>0</v>
      </c>
      <c r="AH317" s="21">
        <f t="shared" si="27"/>
        <v>0</v>
      </c>
      <c r="AI317" s="22">
        <f t="shared" si="28"/>
        <v>0</v>
      </c>
      <c r="AJ317" s="22">
        <f t="shared" si="29"/>
        <v>0</v>
      </c>
      <c r="AK317" s="23">
        <f t="shared" si="30"/>
        <v>0</v>
      </c>
      <c r="AL317" s="24">
        <f t="shared" si="31"/>
        <v>0</v>
      </c>
      <c r="AM317" s="11">
        <f t="shared" si="32"/>
        <v>0</v>
      </c>
      <c r="AN317" s="25">
        <f t="shared" si="33"/>
        <v>0</v>
      </c>
      <c r="AO317" s="26">
        <f t="shared" si="34"/>
        <v>0</v>
      </c>
      <c r="AP317" s="27">
        <v>0</v>
      </c>
      <c r="AQ317" s="11">
        <f t="shared" si="35"/>
        <v>0</v>
      </c>
      <c r="AR317" s="21">
        <f t="shared" si="36"/>
        <v>0</v>
      </c>
      <c r="AS317" s="21">
        <f t="shared" si="37"/>
        <v>0</v>
      </c>
      <c r="AT317" s="21"/>
    </row>
    <row r="318" spans="1:46" ht="16.8" x14ac:dyDescent="0.4">
      <c r="A318" s="63">
        <v>9435</v>
      </c>
      <c r="B318" s="63" t="s">
        <v>618</v>
      </c>
      <c r="C318" s="63" t="s">
        <v>629</v>
      </c>
      <c r="D318" s="63" t="s">
        <v>630</v>
      </c>
      <c r="E318" s="11">
        <f t="shared" si="20"/>
        <v>0</v>
      </c>
      <c r="F318" s="64"/>
      <c r="G318" s="65"/>
      <c r="H318" s="64">
        <v>0</v>
      </c>
      <c r="I318" s="65"/>
      <c r="J318" s="64">
        <v>0</v>
      </c>
      <c r="K318" s="65"/>
      <c r="L318" s="65"/>
      <c r="M318" s="65"/>
      <c r="N318" s="65"/>
      <c r="O318" s="65"/>
      <c r="P318" s="65"/>
      <c r="Q318" s="65"/>
      <c r="R318" s="65">
        <v>0</v>
      </c>
      <c r="S318" s="64">
        <v>0</v>
      </c>
      <c r="T318" s="64">
        <v>0</v>
      </c>
      <c r="U318" s="64">
        <v>0</v>
      </c>
      <c r="V318" s="64"/>
      <c r="W318" s="64" t="s">
        <v>39</v>
      </c>
      <c r="X318" s="66">
        <v>44441</v>
      </c>
      <c r="Y318" s="67">
        <v>3922.02</v>
      </c>
      <c r="Z318" s="68">
        <v>45846</v>
      </c>
      <c r="AA318" s="69">
        <v>12</v>
      </c>
      <c r="AB318" s="19">
        <f t="shared" si="21"/>
        <v>0</v>
      </c>
      <c r="AC318" s="19">
        <f t="shared" si="22"/>
        <v>0</v>
      </c>
      <c r="AD318" s="19">
        <f t="shared" si="23"/>
        <v>0</v>
      </c>
      <c r="AE318" s="20">
        <f t="shared" si="24"/>
        <v>0</v>
      </c>
      <c r="AF318" s="20">
        <f t="shared" si="25"/>
        <v>0</v>
      </c>
      <c r="AG318" s="21">
        <f t="shared" si="26"/>
        <v>0</v>
      </c>
      <c r="AH318" s="21">
        <f t="shared" si="27"/>
        <v>0</v>
      </c>
      <c r="AI318" s="22">
        <f t="shared" si="28"/>
        <v>0</v>
      </c>
      <c r="AJ318" s="22">
        <f t="shared" si="29"/>
        <v>0</v>
      </c>
      <c r="AK318" s="23">
        <f t="shared" si="30"/>
        <v>0</v>
      </c>
      <c r="AL318" s="24">
        <f t="shared" si="31"/>
        <v>0</v>
      </c>
      <c r="AM318" s="11">
        <f t="shared" si="32"/>
        <v>0</v>
      </c>
      <c r="AN318" s="25">
        <f t="shared" si="33"/>
        <v>0</v>
      </c>
      <c r="AO318" s="26">
        <f t="shared" si="34"/>
        <v>0</v>
      </c>
      <c r="AP318" s="27">
        <v>0</v>
      </c>
      <c r="AQ318" s="11">
        <f t="shared" si="35"/>
        <v>0</v>
      </c>
      <c r="AR318" s="21">
        <f t="shared" si="36"/>
        <v>0</v>
      </c>
      <c r="AS318" s="21">
        <f t="shared" si="37"/>
        <v>0</v>
      </c>
      <c r="AT318" s="21"/>
    </row>
    <row r="319" spans="1:46" ht="16.8" x14ac:dyDescent="0.4">
      <c r="A319" s="63">
        <v>9403</v>
      </c>
      <c r="B319" s="63" t="s">
        <v>618</v>
      </c>
      <c r="C319" s="63" t="s">
        <v>631</v>
      </c>
      <c r="D319" s="63" t="s">
        <v>632</v>
      </c>
      <c r="E319" s="11">
        <f t="shared" si="20"/>
        <v>12.674682632759037</v>
      </c>
      <c r="F319" s="64"/>
      <c r="G319" s="65"/>
      <c r="H319" s="64">
        <v>0</v>
      </c>
      <c r="I319" s="65"/>
      <c r="J319" s="64">
        <v>0</v>
      </c>
      <c r="K319" s="65"/>
      <c r="L319" s="65"/>
      <c r="M319" s="65"/>
      <c r="N319" s="65"/>
      <c r="O319" s="65"/>
      <c r="P319" s="65"/>
      <c r="Q319" s="65"/>
      <c r="R319" s="65">
        <v>3043</v>
      </c>
      <c r="S319" s="64">
        <v>306</v>
      </c>
      <c r="T319" s="64">
        <v>2622</v>
      </c>
      <c r="U319" s="64">
        <v>115</v>
      </c>
      <c r="V319" s="64"/>
      <c r="W319" s="64" t="s">
        <v>39</v>
      </c>
      <c r="X319" s="66">
        <v>44441</v>
      </c>
      <c r="Y319" s="67">
        <v>11157.15</v>
      </c>
      <c r="Z319" s="68">
        <v>121163</v>
      </c>
      <c r="AA319" s="69">
        <v>11</v>
      </c>
      <c r="AB319" s="19">
        <f t="shared" si="21"/>
        <v>0.8994413407821229</v>
      </c>
      <c r="AC319" s="19">
        <f t="shared" si="22"/>
        <v>0.86164968780808415</v>
      </c>
      <c r="AD319" s="19">
        <f t="shared" si="23"/>
        <v>3.7791652974038775E-2</v>
      </c>
      <c r="AE319" s="20">
        <f t="shared" si="24"/>
        <v>94.913463681156784</v>
      </c>
      <c r="AF319" s="20">
        <f t="shared" si="25"/>
        <v>0</v>
      </c>
      <c r="AG319" s="21">
        <f t="shared" si="26"/>
        <v>2511.4927824500878</v>
      </c>
      <c r="AH319" s="21">
        <f t="shared" si="27"/>
        <v>2258.9404356115315</v>
      </c>
      <c r="AI319" s="22">
        <f t="shared" si="28"/>
        <v>2511.4927824500878</v>
      </c>
      <c r="AJ319" s="22">
        <f t="shared" si="29"/>
        <v>2258.9404356115315</v>
      </c>
      <c r="AK319" s="23">
        <f t="shared" si="30"/>
        <v>97.423541139273297</v>
      </c>
      <c r="AL319" s="24">
        <f t="shared" si="31"/>
        <v>33.607591669231013</v>
      </c>
      <c r="AM319" s="11">
        <f t="shared" si="32"/>
        <v>0.2655217837482633</v>
      </c>
      <c r="AN319" s="25">
        <f t="shared" si="33"/>
        <v>0.44253630624710549</v>
      </c>
      <c r="AO319" s="26">
        <f t="shared" si="34"/>
        <v>3.2370656954637926</v>
      </c>
      <c r="AP319" s="27">
        <v>9.4376169372952443</v>
      </c>
      <c r="AQ319" s="11">
        <f t="shared" si="35"/>
        <v>12.674682632759037</v>
      </c>
      <c r="AR319" s="21">
        <f t="shared" si="36"/>
        <v>252.55234683855633</v>
      </c>
      <c r="AS319" s="21">
        <f t="shared" si="37"/>
        <v>0</v>
      </c>
      <c r="AT319" s="21"/>
    </row>
    <row r="320" spans="1:46" ht="16.8" x14ac:dyDescent="0.4">
      <c r="A320" s="63">
        <v>9471</v>
      </c>
      <c r="B320" s="63" t="s">
        <v>618</v>
      </c>
      <c r="C320" s="63" t="s">
        <v>633</v>
      </c>
      <c r="D320" s="63" t="s">
        <v>634</v>
      </c>
      <c r="E320" s="11">
        <f t="shared" si="20"/>
        <v>10.141224759939844</v>
      </c>
      <c r="F320" s="64"/>
      <c r="G320" s="65"/>
      <c r="H320" s="64">
        <v>0</v>
      </c>
      <c r="I320" s="65"/>
      <c r="J320" s="64">
        <v>0</v>
      </c>
      <c r="K320" s="65"/>
      <c r="L320" s="65"/>
      <c r="M320" s="65"/>
      <c r="N320" s="65"/>
      <c r="O320" s="65"/>
      <c r="P320" s="65"/>
      <c r="Q320" s="65"/>
      <c r="R320" s="65">
        <v>12764</v>
      </c>
      <c r="S320" s="64">
        <v>705</v>
      </c>
      <c r="T320" s="64">
        <v>11792</v>
      </c>
      <c r="U320" s="64">
        <v>267</v>
      </c>
      <c r="V320" s="64"/>
      <c r="W320" s="64" t="s">
        <v>39</v>
      </c>
      <c r="X320" s="66">
        <v>44441</v>
      </c>
      <c r="Y320" s="67">
        <v>935.92</v>
      </c>
      <c r="Z320" s="68">
        <v>282766</v>
      </c>
      <c r="AA320" s="69">
        <v>302</v>
      </c>
      <c r="AB320" s="19">
        <f t="shared" si="21"/>
        <v>0.94476653086806639</v>
      </c>
      <c r="AC320" s="19">
        <f t="shared" si="22"/>
        <v>0.92384832340958944</v>
      </c>
      <c r="AD320" s="19">
        <f t="shared" si="23"/>
        <v>2.0918207458476966E-2</v>
      </c>
      <c r="AE320" s="20">
        <f t="shared" si="24"/>
        <v>94.424365022668923</v>
      </c>
      <c r="AF320" s="20">
        <f t="shared" si="25"/>
        <v>0</v>
      </c>
      <c r="AG320" s="21">
        <f t="shared" si="26"/>
        <v>4513.979757113656</v>
      </c>
      <c r="AH320" s="21">
        <f t="shared" si="27"/>
        <v>4264.6569955369459</v>
      </c>
      <c r="AI320" s="22">
        <f t="shared" si="28"/>
        <v>4513.979757113656</v>
      </c>
      <c r="AJ320" s="22">
        <f t="shared" si="29"/>
        <v>4264.6569955369459</v>
      </c>
      <c r="AK320" s="23">
        <f t="shared" si="30"/>
        <v>97.172200254326313</v>
      </c>
      <c r="AL320" s="24">
        <f t="shared" si="31"/>
        <v>46.177142589905593</v>
      </c>
      <c r="AM320" s="11">
        <f t="shared" si="32"/>
        <v>0.17336031883290273</v>
      </c>
      <c r="AN320" s="25">
        <f t="shared" si="33"/>
        <v>0.28893386472150456</v>
      </c>
      <c r="AO320" s="26">
        <f t="shared" si="34"/>
        <v>2.4277508215428316</v>
      </c>
      <c r="AP320" s="27">
        <v>7.7134739383970121</v>
      </c>
      <c r="AQ320" s="11">
        <f t="shared" si="35"/>
        <v>10.141224759939844</v>
      </c>
      <c r="AR320" s="21">
        <f t="shared" si="36"/>
        <v>249.32276157671006</v>
      </c>
      <c r="AS320" s="21">
        <f t="shared" si="37"/>
        <v>0</v>
      </c>
      <c r="AT320" s="21"/>
    </row>
    <row r="321" spans="1:46" ht="16.8" x14ac:dyDescent="0.4">
      <c r="A321" s="63">
        <v>9402</v>
      </c>
      <c r="B321" s="63" t="s">
        <v>618</v>
      </c>
      <c r="C321" s="63" t="s">
        <v>635</v>
      </c>
      <c r="D321" s="63" t="s">
        <v>636</v>
      </c>
      <c r="E321" s="11">
        <f t="shared" si="20"/>
        <v>3.3986934603103558</v>
      </c>
      <c r="F321" s="64"/>
      <c r="G321" s="65"/>
      <c r="H321" s="64">
        <v>0</v>
      </c>
      <c r="I321" s="65"/>
      <c r="J321" s="64">
        <v>0</v>
      </c>
      <c r="K321" s="65"/>
      <c r="L321" s="65"/>
      <c r="M321" s="65"/>
      <c r="N321" s="65"/>
      <c r="O321" s="65"/>
      <c r="P321" s="65"/>
      <c r="Q321" s="65"/>
      <c r="R321" s="65">
        <v>1836</v>
      </c>
      <c r="S321" s="64">
        <v>123</v>
      </c>
      <c r="T321" s="64">
        <v>1684</v>
      </c>
      <c r="U321" s="64">
        <v>29</v>
      </c>
      <c r="V321" s="64"/>
      <c r="W321" s="64" t="s">
        <v>39</v>
      </c>
      <c r="X321" s="66">
        <v>44441</v>
      </c>
      <c r="Y321" s="67">
        <v>7030.66</v>
      </c>
      <c r="Z321" s="68">
        <v>206133</v>
      </c>
      <c r="AA321" s="69">
        <v>29</v>
      </c>
      <c r="AB321" s="19">
        <f t="shared" si="21"/>
        <v>0.93300653594771243</v>
      </c>
      <c r="AC321" s="19">
        <f t="shared" si="22"/>
        <v>0.91721132897603486</v>
      </c>
      <c r="AD321" s="19">
        <f t="shared" si="23"/>
        <v>1.579520697167756E-2</v>
      </c>
      <c r="AE321" s="20">
        <f t="shared" si="24"/>
        <v>14.068586786201141</v>
      </c>
      <c r="AF321" s="20">
        <f t="shared" si="25"/>
        <v>0</v>
      </c>
      <c r="AG321" s="21">
        <f t="shared" si="26"/>
        <v>890.68708067121713</v>
      </c>
      <c r="AH321" s="21">
        <f t="shared" si="27"/>
        <v>831.01686775043299</v>
      </c>
      <c r="AI321" s="22">
        <f t="shared" si="28"/>
        <v>890.68708067121713</v>
      </c>
      <c r="AJ321" s="22">
        <f t="shared" si="29"/>
        <v>831.01686775043299</v>
      </c>
      <c r="AK321" s="23">
        <f t="shared" si="30"/>
        <v>37.508114836927142</v>
      </c>
      <c r="AL321" s="24">
        <f t="shared" si="31"/>
        <v>20.384023986328522</v>
      </c>
      <c r="AM321" s="11">
        <f t="shared" si="32"/>
        <v>7.8374129428104719E-2</v>
      </c>
      <c r="AN321" s="25">
        <f t="shared" si="33"/>
        <v>0.13062354904684123</v>
      </c>
      <c r="AO321" s="26">
        <f t="shared" si="34"/>
        <v>3.2747295802049701</v>
      </c>
      <c r="AP321" s="27">
        <v>0.12396388010538587</v>
      </c>
      <c r="AQ321" s="11">
        <f t="shared" si="35"/>
        <v>3.3986934603103558</v>
      </c>
      <c r="AR321" s="21">
        <f t="shared" si="36"/>
        <v>59.670212920784152</v>
      </c>
      <c r="AS321" s="21">
        <f t="shared" si="37"/>
        <v>0</v>
      </c>
      <c r="AT321" s="21"/>
    </row>
    <row r="322" spans="1:46" ht="16.8" x14ac:dyDescent="0.4">
      <c r="A322" s="63">
        <v>9420</v>
      </c>
      <c r="B322" s="63" t="s">
        <v>618</v>
      </c>
      <c r="C322" s="63" t="s">
        <v>637</v>
      </c>
      <c r="D322" s="63" t="s">
        <v>638</v>
      </c>
      <c r="E322" s="11">
        <f t="shared" si="20"/>
        <v>10.513408115308483</v>
      </c>
      <c r="F322" s="64"/>
      <c r="G322" s="65"/>
      <c r="H322" s="64">
        <v>0</v>
      </c>
      <c r="I322" s="65"/>
      <c r="J322" s="64">
        <v>0</v>
      </c>
      <c r="K322" s="65"/>
      <c r="L322" s="65"/>
      <c r="M322" s="65"/>
      <c r="N322" s="65"/>
      <c r="O322" s="65"/>
      <c r="P322" s="65"/>
      <c r="Q322" s="65"/>
      <c r="R322" s="65">
        <v>607</v>
      </c>
      <c r="S322" s="64">
        <v>42</v>
      </c>
      <c r="T322" s="64">
        <v>534</v>
      </c>
      <c r="U322" s="64">
        <v>31</v>
      </c>
      <c r="V322" s="64"/>
      <c r="W322" s="64" t="s">
        <v>39</v>
      </c>
      <c r="X322" s="66">
        <v>44441</v>
      </c>
      <c r="Y322" s="67">
        <v>8390</v>
      </c>
      <c r="Z322" s="68">
        <v>53612</v>
      </c>
      <c r="AA322" s="69">
        <v>6</v>
      </c>
      <c r="AB322" s="19">
        <f t="shared" si="21"/>
        <v>0.93080724876441512</v>
      </c>
      <c r="AC322" s="19">
        <f t="shared" si="22"/>
        <v>0.87973640856672153</v>
      </c>
      <c r="AD322" s="19">
        <f t="shared" si="23"/>
        <v>5.1070840197693576E-2</v>
      </c>
      <c r="AE322" s="20">
        <f t="shared" si="24"/>
        <v>57.822875475639783</v>
      </c>
      <c r="AF322" s="20">
        <f t="shared" si="25"/>
        <v>0</v>
      </c>
      <c r="AG322" s="21">
        <f t="shared" si="26"/>
        <v>1132.2092068939789</v>
      </c>
      <c r="AH322" s="21">
        <f t="shared" si="27"/>
        <v>1053.8685368947249</v>
      </c>
      <c r="AI322" s="22">
        <f t="shared" si="28"/>
        <v>1132.2092068939789</v>
      </c>
      <c r="AJ322" s="22">
        <f t="shared" si="29"/>
        <v>1053.8685368947249</v>
      </c>
      <c r="AK322" s="23">
        <f t="shared" si="30"/>
        <v>76.04135419338597</v>
      </c>
      <c r="AL322" s="24">
        <f t="shared" si="31"/>
        <v>22.955048866150612</v>
      </c>
      <c r="AM322" s="11">
        <f t="shared" si="32"/>
        <v>0.31155885041576636</v>
      </c>
      <c r="AN322" s="25">
        <f t="shared" si="33"/>
        <v>0.51926475069294398</v>
      </c>
      <c r="AO322" s="26">
        <f t="shared" si="34"/>
        <v>7.1642029493994652</v>
      </c>
      <c r="AP322" s="27">
        <v>3.3492051659090176</v>
      </c>
      <c r="AQ322" s="11">
        <f t="shared" si="35"/>
        <v>10.513408115308483</v>
      </c>
      <c r="AR322" s="21">
        <f t="shared" si="36"/>
        <v>78.340669999253905</v>
      </c>
      <c r="AS322" s="21">
        <f t="shared" si="37"/>
        <v>0</v>
      </c>
      <c r="AT322" s="21"/>
    </row>
    <row r="323" spans="1:46" ht="16.8" x14ac:dyDescent="0.4">
      <c r="A323" s="63">
        <v>9408</v>
      </c>
      <c r="B323" s="63" t="s">
        <v>618</v>
      </c>
      <c r="C323" s="63" t="s">
        <v>639</v>
      </c>
      <c r="D323" s="63" t="s">
        <v>639</v>
      </c>
      <c r="E323" s="11">
        <f t="shared" si="20"/>
        <v>7.8560189389990729</v>
      </c>
      <c r="F323" s="64"/>
      <c r="G323" s="65"/>
      <c r="H323" s="64">
        <v>0</v>
      </c>
      <c r="I323" s="65"/>
      <c r="J323" s="64">
        <v>0</v>
      </c>
      <c r="K323" s="65"/>
      <c r="L323" s="65"/>
      <c r="M323" s="65"/>
      <c r="N323" s="65"/>
      <c r="O323" s="65"/>
      <c r="P323" s="65"/>
      <c r="Q323" s="65"/>
      <c r="R323" s="65">
        <v>1146</v>
      </c>
      <c r="S323" s="64">
        <v>13</v>
      </c>
      <c r="T323" s="64">
        <v>1095</v>
      </c>
      <c r="U323" s="64">
        <v>38</v>
      </c>
      <c r="V323" s="64"/>
      <c r="W323" s="64" t="s">
        <v>39</v>
      </c>
      <c r="X323" s="66">
        <v>44441</v>
      </c>
      <c r="Y323" s="67">
        <v>2050</v>
      </c>
      <c r="Z323" s="68">
        <v>91240</v>
      </c>
      <c r="AA323" s="69">
        <v>45</v>
      </c>
      <c r="AB323" s="19">
        <f t="shared" si="21"/>
        <v>0.98865619546247818</v>
      </c>
      <c r="AC323" s="19">
        <f t="shared" si="22"/>
        <v>0.95549738219895286</v>
      </c>
      <c r="AD323" s="19">
        <f t="shared" si="23"/>
        <v>3.3158813263525308E-2</v>
      </c>
      <c r="AE323" s="20">
        <f t="shared" si="24"/>
        <v>41.648399824638318</v>
      </c>
      <c r="AF323" s="20">
        <f t="shared" si="25"/>
        <v>0</v>
      </c>
      <c r="AG323" s="21">
        <f t="shared" si="26"/>
        <v>1256.0280578693555</v>
      </c>
      <c r="AH323" s="21">
        <f t="shared" si="27"/>
        <v>1241.7799210872424</v>
      </c>
      <c r="AI323" s="22">
        <f t="shared" si="28"/>
        <v>1256.0280578693555</v>
      </c>
      <c r="AJ323" s="22">
        <f t="shared" si="29"/>
        <v>1241.7799210872424</v>
      </c>
      <c r="AK323" s="23">
        <f t="shared" si="30"/>
        <v>64.535571450664563</v>
      </c>
      <c r="AL323" s="24">
        <f t="shared" si="31"/>
        <v>24.917663625300452</v>
      </c>
      <c r="AM323" s="11">
        <f t="shared" si="32"/>
        <v>0.20268787822125087</v>
      </c>
      <c r="AN323" s="25">
        <f t="shared" si="33"/>
        <v>0.33781313036875149</v>
      </c>
      <c r="AO323" s="26">
        <f t="shared" si="34"/>
        <v>3.5796167620932335</v>
      </c>
      <c r="AP323" s="27">
        <v>4.2764021769058393</v>
      </c>
      <c r="AQ323" s="11">
        <f t="shared" si="35"/>
        <v>7.8560189389990729</v>
      </c>
      <c r="AR323" s="21">
        <f t="shared" si="36"/>
        <v>14.248136782113107</v>
      </c>
      <c r="AS323" s="21">
        <f t="shared" si="37"/>
        <v>0</v>
      </c>
      <c r="AT323" s="21"/>
    </row>
    <row r="324" spans="1:46" ht="16.8" x14ac:dyDescent="0.4">
      <c r="A324" s="63">
        <v>9430</v>
      </c>
      <c r="B324" s="63" t="s">
        <v>618</v>
      </c>
      <c r="C324" s="63" t="s">
        <v>640</v>
      </c>
      <c r="D324" s="63" t="s">
        <v>641</v>
      </c>
      <c r="E324" s="11">
        <f t="shared" si="20"/>
        <v>1.3400978323864472</v>
      </c>
      <c r="F324" s="64"/>
      <c r="G324" s="65"/>
      <c r="H324" s="64">
        <v>0</v>
      </c>
      <c r="I324" s="65"/>
      <c r="J324" s="64">
        <v>0</v>
      </c>
      <c r="K324" s="65"/>
      <c r="L324" s="65"/>
      <c r="M324" s="65"/>
      <c r="N324" s="65"/>
      <c r="O324" s="65"/>
      <c r="P324" s="65"/>
      <c r="Q324" s="65"/>
      <c r="R324" s="65">
        <v>162</v>
      </c>
      <c r="S324" s="64">
        <v>19</v>
      </c>
      <c r="T324" s="64">
        <v>140</v>
      </c>
      <c r="U324" s="64">
        <v>3</v>
      </c>
      <c r="V324" s="64"/>
      <c r="W324" s="64" t="s">
        <v>39</v>
      </c>
      <c r="X324" s="66">
        <v>44441</v>
      </c>
      <c r="Y324" s="67">
        <v>2248</v>
      </c>
      <c r="Z324" s="68">
        <v>172438</v>
      </c>
      <c r="AA324" s="69">
        <v>77</v>
      </c>
      <c r="AB324" s="19">
        <f t="shared" si="21"/>
        <v>0.88271604938271597</v>
      </c>
      <c r="AC324" s="19">
        <f t="shared" si="22"/>
        <v>0.86419753086419748</v>
      </c>
      <c r="AD324" s="19">
        <f t="shared" si="23"/>
        <v>1.8518518518518517E-2</v>
      </c>
      <c r="AE324" s="20">
        <f t="shared" si="24"/>
        <v>1.7397557382943436</v>
      </c>
      <c r="AF324" s="20">
        <f t="shared" si="25"/>
        <v>0</v>
      </c>
      <c r="AG324" s="21">
        <f t="shared" si="26"/>
        <v>93.946809867894544</v>
      </c>
      <c r="AH324" s="21">
        <f t="shared" si="27"/>
        <v>82.928356858697043</v>
      </c>
      <c r="AI324" s="22">
        <f t="shared" si="28"/>
        <v>93.946809867894544</v>
      </c>
      <c r="AJ324" s="22">
        <f t="shared" si="29"/>
        <v>82.928356858697043</v>
      </c>
      <c r="AK324" s="23">
        <f t="shared" si="30"/>
        <v>13.189980054171208</v>
      </c>
      <c r="AL324" s="24">
        <f t="shared" si="31"/>
        <v>6.4392684700475504</v>
      </c>
      <c r="AM324" s="11">
        <f t="shared" si="32"/>
        <v>3.0133453314853058E-2</v>
      </c>
      <c r="AN324" s="25">
        <f t="shared" si="33"/>
        <v>5.022242219142177E-2</v>
      </c>
      <c r="AO324" s="26">
        <f t="shared" si="34"/>
        <v>0.87804771553814986</v>
      </c>
      <c r="AP324" s="27">
        <v>0.46205011684829733</v>
      </c>
      <c r="AQ324" s="11">
        <f t="shared" si="35"/>
        <v>1.3400978323864472</v>
      </c>
      <c r="AR324" s="21">
        <f t="shared" si="36"/>
        <v>11.018453009197509</v>
      </c>
      <c r="AS324" s="21">
        <f t="shared" si="37"/>
        <v>0</v>
      </c>
      <c r="AT324" s="21"/>
    </row>
    <row r="325" spans="1:46" ht="16.8" x14ac:dyDescent="0.4">
      <c r="A325" s="63">
        <v>9428</v>
      </c>
      <c r="B325" s="63" t="s">
        <v>618</v>
      </c>
      <c r="C325" s="63" t="s">
        <v>642</v>
      </c>
      <c r="D325" s="63" t="s">
        <v>643</v>
      </c>
      <c r="E325" s="11">
        <f t="shared" si="20"/>
        <v>0</v>
      </c>
      <c r="F325" s="64"/>
      <c r="G325" s="65"/>
      <c r="H325" s="64">
        <v>0</v>
      </c>
      <c r="I325" s="65"/>
      <c r="J325" s="64">
        <v>0</v>
      </c>
      <c r="K325" s="65"/>
      <c r="L325" s="65"/>
      <c r="M325" s="65"/>
      <c r="N325" s="65"/>
      <c r="O325" s="65"/>
      <c r="P325" s="65"/>
      <c r="Q325" s="65"/>
      <c r="R325" s="65">
        <v>0</v>
      </c>
      <c r="S325" s="64">
        <v>0</v>
      </c>
      <c r="T325" s="64">
        <v>0</v>
      </c>
      <c r="U325" s="64">
        <v>0</v>
      </c>
      <c r="V325" s="64"/>
      <c r="W325" s="64" t="s">
        <v>39</v>
      </c>
      <c r="X325" s="66">
        <v>44441</v>
      </c>
      <c r="Y325" s="67">
        <v>23813.91</v>
      </c>
      <c r="Z325" s="68">
        <v>21301</v>
      </c>
      <c r="AA325" s="69">
        <v>1</v>
      </c>
      <c r="AB325" s="19">
        <f t="shared" si="21"/>
        <v>0</v>
      </c>
      <c r="AC325" s="19">
        <f t="shared" si="22"/>
        <v>0</v>
      </c>
      <c r="AD325" s="19">
        <f t="shared" si="23"/>
        <v>0</v>
      </c>
      <c r="AE325" s="20">
        <f t="shared" si="24"/>
        <v>0</v>
      </c>
      <c r="AF325" s="20">
        <f t="shared" si="25"/>
        <v>0</v>
      </c>
      <c r="AG325" s="21">
        <f t="shared" si="26"/>
        <v>0</v>
      </c>
      <c r="AH325" s="21">
        <f t="shared" si="27"/>
        <v>0</v>
      </c>
      <c r="AI325" s="22">
        <f t="shared" si="28"/>
        <v>0</v>
      </c>
      <c r="AJ325" s="22">
        <f t="shared" si="29"/>
        <v>0</v>
      </c>
      <c r="AK325" s="23">
        <f t="shared" si="30"/>
        <v>0</v>
      </c>
      <c r="AL325" s="24">
        <f t="shared" si="31"/>
        <v>0</v>
      </c>
      <c r="AM325" s="11">
        <f t="shared" si="32"/>
        <v>0</v>
      </c>
      <c r="AN325" s="25">
        <f t="shared" si="33"/>
        <v>0</v>
      </c>
      <c r="AO325" s="26">
        <f t="shared" si="34"/>
        <v>0</v>
      </c>
      <c r="AP325" s="27">
        <v>0</v>
      </c>
      <c r="AQ325" s="11">
        <f t="shared" si="35"/>
        <v>0</v>
      </c>
      <c r="AR325" s="21">
        <f t="shared" si="36"/>
        <v>0</v>
      </c>
      <c r="AS325" s="21">
        <f t="shared" si="37"/>
        <v>0</v>
      </c>
      <c r="AT325" s="21"/>
    </row>
    <row r="326" spans="1:46" ht="16.8" x14ac:dyDescent="0.4">
      <c r="A326" s="63">
        <v>9431</v>
      </c>
      <c r="B326" s="63" t="s">
        <v>618</v>
      </c>
      <c r="C326" s="63" t="s">
        <v>644</v>
      </c>
      <c r="D326" s="63" t="s">
        <v>645</v>
      </c>
      <c r="E326" s="11">
        <f t="shared" si="20"/>
        <v>0</v>
      </c>
      <c r="F326" s="64"/>
      <c r="G326" s="65"/>
      <c r="H326" s="64">
        <v>0</v>
      </c>
      <c r="I326" s="65"/>
      <c r="J326" s="64">
        <v>0</v>
      </c>
      <c r="K326" s="65"/>
      <c r="L326" s="65"/>
      <c r="M326" s="65"/>
      <c r="N326" s="65"/>
      <c r="O326" s="65"/>
      <c r="P326" s="65"/>
      <c r="Q326" s="65"/>
      <c r="R326" s="65">
        <v>4</v>
      </c>
      <c r="S326" s="64">
        <v>0</v>
      </c>
      <c r="T326" s="64">
        <v>4</v>
      </c>
      <c r="U326" s="64">
        <v>0</v>
      </c>
      <c r="V326" s="64"/>
      <c r="W326" s="64" t="s">
        <v>39</v>
      </c>
      <c r="X326" s="66">
        <v>44441</v>
      </c>
      <c r="Y326" s="67">
        <v>1275</v>
      </c>
      <c r="Z326" s="68">
        <v>46198</v>
      </c>
      <c r="AA326" s="69">
        <v>36</v>
      </c>
      <c r="AB326" s="19">
        <f t="shared" si="21"/>
        <v>1</v>
      </c>
      <c r="AC326" s="19">
        <f t="shared" si="22"/>
        <v>1</v>
      </c>
      <c r="AD326" s="19">
        <f t="shared" si="23"/>
        <v>0</v>
      </c>
      <c r="AE326" s="20">
        <f t="shared" si="24"/>
        <v>0</v>
      </c>
      <c r="AF326" s="20">
        <f t="shared" si="25"/>
        <v>0</v>
      </c>
      <c r="AG326" s="21">
        <f t="shared" si="26"/>
        <v>8.6583834798043195</v>
      </c>
      <c r="AH326" s="21">
        <f t="shared" si="27"/>
        <v>8.6583834798043195</v>
      </c>
      <c r="AI326" s="22">
        <f t="shared" si="28"/>
        <v>8.6583834798043195</v>
      </c>
      <c r="AJ326" s="22">
        <f t="shared" si="29"/>
        <v>8.6583834798043195</v>
      </c>
      <c r="AK326" s="23">
        <f t="shared" si="30"/>
        <v>0</v>
      </c>
      <c r="AL326" s="24">
        <f t="shared" si="31"/>
        <v>2.0806709830970775</v>
      </c>
      <c r="AM326" s="11">
        <f t="shared" si="32"/>
        <v>0</v>
      </c>
      <c r="AN326" s="25">
        <f t="shared" si="33"/>
        <v>0</v>
      </c>
      <c r="AO326" s="26">
        <f t="shared" si="34"/>
        <v>0</v>
      </c>
      <c r="AP326" s="27">
        <v>0</v>
      </c>
      <c r="AQ326" s="11">
        <f t="shared" si="35"/>
        <v>0</v>
      </c>
      <c r="AR326" s="21">
        <f t="shared" si="36"/>
        <v>0</v>
      </c>
      <c r="AS326" s="21">
        <f t="shared" si="37"/>
        <v>0</v>
      </c>
      <c r="AT326" s="21"/>
    </row>
    <row r="327" spans="1:46" ht="16.8" x14ac:dyDescent="0.4">
      <c r="A327" s="63">
        <v>9414</v>
      </c>
      <c r="B327" s="63" t="s">
        <v>618</v>
      </c>
      <c r="C327" s="63" t="s">
        <v>646</v>
      </c>
      <c r="D327" s="63" t="s">
        <v>647</v>
      </c>
      <c r="E327" s="11">
        <f t="shared" si="20"/>
        <v>0.73164557064887803</v>
      </c>
      <c r="F327" s="64"/>
      <c r="G327" s="65"/>
      <c r="H327" s="64">
        <v>166</v>
      </c>
      <c r="I327" s="65"/>
      <c r="J327" s="64">
        <v>0</v>
      </c>
      <c r="K327" s="65"/>
      <c r="L327" s="65"/>
      <c r="M327" s="65"/>
      <c r="N327" s="65"/>
      <c r="O327" s="65"/>
      <c r="P327" s="65"/>
      <c r="Q327" s="65"/>
      <c r="R327" s="65">
        <v>1693</v>
      </c>
      <c r="S327" s="64">
        <v>130</v>
      </c>
      <c r="T327" s="64">
        <v>1553</v>
      </c>
      <c r="U327" s="64">
        <v>10</v>
      </c>
      <c r="V327" s="64"/>
      <c r="W327" s="64" t="s">
        <v>39</v>
      </c>
      <c r="X327" s="66">
        <v>44441</v>
      </c>
      <c r="Y327" s="67">
        <v>24118</v>
      </c>
      <c r="Z327" s="68">
        <v>91657</v>
      </c>
      <c r="AA327" s="69">
        <v>4</v>
      </c>
      <c r="AB327" s="19">
        <f t="shared" si="21"/>
        <v>0.92321323095097463</v>
      </c>
      <c r="AC327" s="19">
        <f t="shared" si="22"/>
        <v>0.91730655640874192</v>
      </c>
      <c r="AD327" s="19">
        <f t="shared" si="23"/>
        <v>5.9066745422327229E-3</v>
      </c>
      <c r="AE327" s="20">
        <f t="shared" si="24"/>
        <v>10.910241443643148</v>
      </c>
      <c r="AF327" s="20">
        <f t="shared" si="25"/>
        <v>0</v>
      </c>
      <c r="AG327" s="21">
        <f t="shared" si="26"/>
        <v>1847.103876408785</v>
      </c>
      <c r="AH327" s="21">
        <f t="shared" si="27"/>
        <v>1705.2707376414239</v>
      </c>
      <c r="AI327" s="22">
        <f t="shared" si="28"/>
        <v>1847.103876408785</v>
      </c>
      <c r="AJ327" s="22">
        <f t="shared" si="29"/>
        <v>1705.2707376414239</v>
      </c>
      <c r="AK327" s="23">
        <f t="shared" si="30"/>
        <v>33.030654616042881</v>
      </c>
      <c r="AL327" s="24">
        <f t="shared" si="31"/>
        <v>29.199920698877111</v>
      </c>
      <c r="AM327" s="11">
        <f t="shared" si="32"/>
        <v>0.1035036383528278</v>
      </c>
      <c r="AN327" s="25">
        <f t="shared" si="33"/>
        <v>0.17250606392137968</v>
      </c>
      <c r="AO327" s="26">
        <f t="shared" si="34"/>
        <v>-0.30253100939940181</v>
      </c>
      <c r="AP327" s="27">
        <v>1.0341765800482798</v>
      </c>
      <c r="AQ327" s="11">
        <f t="shared" si="35"/>
        <v>0.73164557064887803</v>
      </c>
      <c r="AR327" s="21">
        <f t="shared" si="36"/>
        <v>141.83313876736094</v>
      </c>
      <c r="AS327" s="21">
        <f t="shared" si="37"/>
        <v>0</v>
      </c>
      <c r="AT327" s="21"/>
    </row>
    <row r="328" spans="1:46" ht="16.8" x14ac:dyDescent="0.4">
      <c r="A328" s="63">
        <v>9401</v>
      </c>
      <c r="B328" s="63" t="s">
        <v>618</v>
      </c>
      <c r="C328" s="63" t="s">
        <v>648</v>
      </c>
      <c r="D328" s="63" t="s">
        <v>649</v>
      </c>
      <c r="E328" s="11">
        <f t="shared" si="20"/>
        <v>15.200605196464688</v>
      </c>
      <c r="F328" s="64"/>
      <c r="G328" s="65"/>
      <c r="H328" s="64">
        <v>0</v>
      </c>
      <c r="I328" s="65"/>
      <c r="J328" s="64">
        <v>0</v>
      </c>
      <c r="K328" s="65"/>
      <c r="L328" s="65"/>
      <c r="M328" s="65"/>
      <c r="N328" s="65"/>
      <c r="O328" s="65"/>
      <c r="P328" s="65"/>
      <c r="Q328" s="65"/>
      <c r="R328" s="65">
        <v>3433</v>
      </c>
      <c r="S328" s="64">
        <v>281</v>
      </c>
      <c r="T328" s="64">
        <v>2921</v>
      </c>
      <c r="U328" s="64">
        <v>231</v>
      </c>
      <c r="V328" s="64"/>
      <c r="W328" s="64" t="s">
        <v>39</v>
      </c>
      <c r="X328" s="66">
        <v>44441</v>
      </c>
      <c r="Y328" s="67">
        <v>44071</v>
      </c>
      <c r="Z328" s="68">
        <v>216271</v>
      </c>
      <c r="AA328" s="69">
        <v>5</v>
      </c>
      <c r="AB328" s="19">
        <f t="shared" si="21"/>
        <v>0.91814739295077186</v>
      </c>
      <c r="AC328" s="19">
        <f t="shared" si="22"/>
        <v>0.85085930672880861</v>
      </c>
      <c r="AD328" s="19">
        <f t="shared" si="23"/>
        <v>6.7288086221963292E-2</v>
      </c>
      <c r="AE328" s="20">
        <f t="shared" si="24"/>
        <v>106.81043690554907</v>
      </c>
      <c r="AF328" s="20">
        <f t="shared" si="25"/>
        <v>0</v>
      </c>
      <c r="AG328" s="21">
        <f t="shared" si="26"/>
        <v>1587.3603025833329</v>
      </c>
      <c r="AH328" s="21">
        <f t="shared" si="27"/>
        <v>1457.4307234904356</v>
      </c>
      <c r="AI328" s="22">
        <f t="shared" si="28"/>
        <v>1587.3603025833329</v>
      </c>
      <c r="AJ328" s="22">
        <f t="shared" si="29"/>
        <v>1457.4307234904356</v>
      </c>
      <c r="AK328" s="23">
        <f t="shared" si="30"/>
        <v>103.34913492891415</v>
      </c>
      <c r="AL328" s="24">
        <f t="shared" si="31"/>
        <v>26.994728406583715</v>
      </c>
      <c r="AM328" s="11">
        <f t="shared" si="32"/>
        <v>0.2108283240041984</v>
      </c>
      <c r="AN328" s="25">
        <f t="shared" si="33"/>
        <v>0.35138054000699737</v>
      </c>
      <c r="AO328" s="26">
        <f t="shared" si="34"/>
        <v>6.4016969218068631</v>
      </c>
      <c r="AP328" s="27">
        <v>8.7989082746578244</v>
      </c>
      <c r="AQ328" s="11">
        <f t="shared" si="35"/>
        <v>15.200605196464688</v>
      </c>
      <c r="AR328" s="21">
        <f t="shared" si="36"/>
        <v>129.92957909289734</v>
      </c>
      <c r="AS328" s="21">
        <f t="shared" si="37"/>
        <v>0</v>
      </c>
      <c r="AT328" s="21"/>
    </row>
    <row r="329" spans="1:46" ht="16.8" x14ac:dyDescent="0.4">
      <c r="A329" s="63">
        <v>9412</v>
      </c>
      <c r="B329" s="63" t="s">
        <v>618</v>
      </c>
      <c r="C329" s="63" t="s">
        <v>650</v>
      </c>
      <c r="D329" s="63" t="s">
        <v>651</v>
      </c>
      <c r="E329" s="11">
        <f t="shared" si="20"/>
        <v>9.6394775228624638</v>
      </c>
      <c r="F329" s="64"/>
      <c r="G329" s="65"/>
      <c r="H329" s="64">
        <v>61</v>
      </c>
      <c r="I329" s="65"/>
      <c r="J329" s="64">
        <v>76</v>
      </c>
      <c r="K329" s="65"/>
      <c r="L329" s="65"/>
      <c r="M329" s="65"/>
      <c r="N329" s="65"/>
      <c r="O329" s="65"/>
      <c r="P329" s="65"/>
      <c r="Q329" s="65"/>
      <c r="R329" s="65">
        <v>9446</v>
      </c>
      <c r="S329" s="64">
        <v>503</v>
      </c>
      <c r="T329" s="64">
        <v>8758</v>
      </c>
      <c r="U329" s="64">
        <v>185</v>
      </c>
      <c r="V329" s="64"/>
      <c r="W329" s="64" t="s">
        <v>39</v>
      </c>
      <c r="X329" s="66">
        <v>44441</v>
      </c>
      <c r="Y329" s="67">
        <v>21633</v>
      </c>
      <c r="Z329" s="68">
        <v>201300</v>
      </c>
      <c r="AA329" s="69">
        <v>9</v>
      </c>
      <c r="AB329" s="19">
        <f t="shared" si="21"/>
        <v>0.94674994706754179</v>
      </c>
      <c r="AC329" s="19">
        <f t="shared" si="22"/>
        <v>0.92716493753969931</v>
      </c>
      <c r="AD329" s="19">
        <f t="shared" si="23"/>
        <v>1.9585009527842472E-2</v>
      </c>
      <c r="AE329" s="20">
        <f t="shared" si="24"/>
        <v>91.902632886239445</v>
      </c>
      <c r="AF329" s="20">
        <f t="shared" si="25"/>
        <v>0</v>
      </c>
      <c r="AG329" s="21">
        <f t="shared" si="26"/>
        <v>4692.4987580725292</v>
      </c>
      <c r="AH329" s="21">
        <f t="shared" si="27"/>
        <v>4442.622950819672</v>
      </c>
      <c r="AI329" s="22">
        <f t="shared" si="28"/>
        <v>4692.4987580725292</v>
      </c>
      <c r="AJ329" s="22">
        <f t="shared" si="29"/>
        <v>4480.3775459513172</v>
      </c>
      <c r="AK329" s="23">
        <f t="shared" si="30"/>
        <v>95.865860913173591</v>
      </c>
      <c r="AL329" s="24">
        <f t="shared" si="31"/>
        <v>47.330632501326861</v>
      </c>
      <c r="AM329" s="11">
        <f t="shared" si="32"/>
        <v>0.20270447852064746</v>
      </c>
      <c r="AN329" s="25">
        <f t="shared" si="33"/>
        <v>0.33784079753441243</v>
      </c>
      <c r="AO329" s="26">
        <f t="shared" si="34"/>
        <v>6.5795865289061179</v>
      </c>
      <c r="AP329" s="27">
        <v>3.0598909939563463</v>
      </c>
      <c r="AQ329" s="11">
        <f t="shared" si="35"/>
        <v>9.6394775228624638</v>
      </c>
      <c r="AR329" s="21">
        <f t="shared" si="36"/>
        <v>249.87580725285645</v>
      </c>
      <c r="AS329" s="21">
        <f t="shared" si="37"/>
        <v>0</v>
      </c>
      <c r="AT329" s="21"/>
    </row>
    <row r="330" spans="1:46" ht="16.8" x14ac:dyDescent="0.4">
      <c r="A330" s="63">
        <v>9404</v>
      </c>
      <c r="B330" s="63" t="s">
        <v>618</v>
      </c>
      <c r="C330" s="63" t="s">
        <v>652</v>
      </c>
      <c r="D330" s="63" t="s">
        <v>653</v>
      </c>
      <c r="E330" s="11">
        <f t="shared" si="20"/>
        <v>7.6545619027690224</v>
      </c>
      <c r="F330" s="64"/>
      <c r="G330" s="65"/>
      <c r="H330" s="64">
        <v>0</v>
      </c>
      <c r="I330" s="65"/>
      <c r="J330" s="64">
        <v>38</v>
      </c>
      <c r="K330" s="65"/>
      <c r="L330" s="65"/>
      <c r="M330" s="65"/>
      <c r="N330" s="65"/>
      <c r="O330" s="65"/>
      <c r="P330" s="65"/>
      <c r="Q330" s="65"/>
      <c r="R330" s="65">
        <v>764</v>
      </c>
      <c r="S330" s="64">
        <v>0</v>
      </c>
      <c r="T330" s="64">
        <v>721</v>
      </c>
      <c r="U330" s="64">
        <v>43</v>
      </c>
      <c r="V330" s="64"/>
      <c r="W330" s="64" t="s">
        <v>39</v>
      </c>
      <c r="X330" s="66">
        <v>44441</v>
      </c>
      <c r="Y330" s="67">
        <v>11112.61</v>
      </c>
      <c r="Z330" s="68">
        <v>139921</v>
      </c>
      <c r="AA330" s="69">
        <v>13</v>
      </c>
      <c r="AB330" s="19">
        <f t="shared" si="21"/>
        <v>1</v>
      </c>
      <c r="AC330" s="19">
        <f t="shared" si="22"/>
        <v>0.94371727748691103</v>
      </c>
      <c r="AD330" s="19">
        <f t="shared" si="23"/>
        <v>5.6282722513089002E-2</v>
      </c>
      <c r="AE330" s="20">
        <f t="shared" si="24"/>
        <v>30.731627132453312</v>
      </c>
      <c r="AF330" s="20">
        <f t="shared" si="25"/>
        <v>0</v>
      </c>
      <c r="AG330" s="21">
        <f t="shared" si="26"/>
        <v>546.02239835335661</v>
      </c>
      <c r="AH330" s="21">
        <f t="shared" si="27"/>
        <v>546.02239835335661</v>
      </c>
      <c r="AI330" s="22">
        <f t="shared" si="28"/>
        <v>546.02239835335661</v>
      </c>
      <c r="AJ330" s="22">
        <f t="shared" si="29"/>
        <v>573.18058047040836</v>
      </c>
      <c r="AK330" s="23">
        <f t="shared" si="30"/>
        <v>55.436113799989002</v>
      </c>
      <c r="AL330" s="24">
        <f t="shared" si="31"/>
        <v>16.928977826059203</v>
      </c>
      <c r="AM330" s="11">
        <f t="shared" si="32"/>
        <v>0.14059587605081439</v>
      </c>
      <c r="AN330" s="25">
        <f t="shared" si="33"/>
        <v>0.23432646008469066</v>
      </c>
      <c r="AO330" s="26">
        <f t="shared" si="34"/>
        <v>2.3629378041505928</v>
      </c>
      <c r="AP330" s="27">
        <v>5.2916240986184295</v>
      </c>
      <c r="AQ330" s="11">
        <f t="shared" si="35"/>
        <v>7.6545619027690224</v>
      </c>
      <c r="AR330" s="21">
        <f t="shared" si="36"/>
        <v>0</v>
      </c>
      <c r="AS330" s="21">
        <f t="shared" si="37"/>
        <v>0</v>
      </c>
      <c r="AT330" s="21"/>
    </row>
    <row r="331" spans="1:46" ht="16.8" x14ac:dyDescent="0.4">
      <c r="A331" s="63">
        <v>9429</v>
      </c>
      <c r="B331" s="63" t="s">
        <v>618</v>
      </c>
      <c r="C331" s="63" t="s">
        <v>654</v>
      </c>
      <c r="D331" s="63" t="s">
        <v>655</v>
      </c>
      <c r="E331" s="11">
        <f t="shared" si="20"/>
        <v>0</v>
      </c>
      <c r="F331" s="64"/>
      <c r="G331" s="65"/>
      <c r="H331" s="64">
        <v>0</v>
      </c>
      <c r="I331" s="65"/>
      <c r="J331" s="64">
        <v>0</v>
      </c>
      <c r="K331" s="65"/>
      <c r="L331" s="65"/>
      <c r="M331" s="65"/>
      <c r="N331" s="65"/>
      <c r="O331" s="65"/>
      <c r="P331" s="65"/>
      <c r="Q331" s="65"/>
      <c r="R331" s="65">
        <v>0</v>
      </c>
      <c r="S331" s="64">
        <v>0</v>
      </c>
      <c r="T331" s="64">
        <v>0</v>
      </c>
      <c r="U331" s="64">
        <v>0</v>
      </c>
      <c r="V331" s="64"/>
      <c r="W331" s="64" t="s">
        <v>39</v>
      </c>
      <c r="X331" s="66">
        <v>44441</v>
      </c>
      <c r="Y331" s="67">
        <v>2168</v>
      </c>
      <c r="Z331" s="68">
        <v>93862</v>
      </c>
      <c r="AA331" s="69">
        <v>43</v>
      </c>
      <c r="AB331" s="19">
        <f t="shared" si="21"/>
        <v>0</v>
      </c>
      <c r="AC331" s="19">
        <f t="shared" si="22"/>
        <v>0</v>
      </c>
      <c r="AD331" s="19">
        <f t="shared" si="23"/>
        <v>0</v>
      </c>
      <c r="AE331" s="20">
        <f t="shared" si="24"/>
        <v>0</v>
      </c>
      <c r="AF331" s="20">
        <f t="shared" si="25"/>
        <v>0</v>
      </c>
      <c r="AG331" s="21">
        <f t="shared" si="26"/>
        <v>0</v>
      </c>
      <c r="AH331" s="21">
        <f t="shared" si="27"/>
        <v>0</v>
      </c>
      <c r="AI331" s="22">
        <f t="shared" si="28"/>
        <v>0</v>
      </c>
      <c r="AJ331" s="22">
        <f t="shared" si="29"/>
        <v>0</v>
      </c>
      <c r="AK331" s="23">
        <f t="shared" si="30"/>
        <v>0</v>
      </c>
      <c r="AL331" s="24">
        <f t="shared" si="31"/>
        <v>0</v>
      </c>
      <c r="AM331" s="11">
        <f t="shared" si="32"/>
        <v>0</v>
      </c>
      <c r="AN331" s="25">
        <f t="shared" si="33"/>
        <v>0</v>
      </c>
      <c r="AO331" s="26">
        <f t="shared" si="34"/>
        <v>0</v>
      </c>
      <c r="AP331" s="27">
        <v>0</v>
      </c>
      <c r="AQ331" s="11">
        <f t="shared" si="35"/>
        <v>0</v>
      </c>
      <c r="AR331" s="21">
        <f t="shared" si="36"/>
        <v>0</v>
      </c>
      <c r="AS331" s="21">
        <f t="shared" si="37"/>
        <v>0</v>
      </c>
      <c r="AT331" s="21"/>
    </row>
    <row r="332" spans="1:46" ht="16.8" x14ac:dyDescent="0.4">
      <c r="A332" s="63">
        <v>9410</v>
      </c>
      <c r="B332" s="63" t="s">
        <v>618</v>
      </c>
      <c r="C332" s="63" t="s">
        <v>656</v>
      </c>
      <c r="D332" s="63" t="s">
        <v>657</v>
      </c>
      <c r="E332" s="11">
        <f t="shared" si="20"/>
        <v>1.9489665722918563</v>
      </c>
      <c r="F332" s="64"/>
      <c r="G332" s="65"/>
      <c r="H332" s="64">
        <v>6</v>
      </c>
      <c r="I332" s="65"/>
      <c r="J332" s="64">
        <v>0</v>
      </c>
      <c r="K332" s="65"/>
      <c r="L332" s="65"/>
      <c r="M332" s="65"/>
      <c r="N332" s="65"/>
      <c r="O332" s="65"/>
      <c r="P332" s="65"/>
      <c r="Q332" s="65"/>
      <c r="R332" s="65">
        <v>400</v>
      </c>
      <c r="S332" s="64">
        <v>15</v>
      </c>
      <c r="T332" s="64">
        <v>378</v>
      </c>
      <c r="U332" s="64">
        <v>7</v>
      </c>
      <c r="V332" s="64"/>
      <c r="W332" s="64" t="s">
        <v>39</v>
      </c>
      <c r="X332" s="66">
        <v>44441</v>
      </c>
      <c r="Y332" s="67">
        <v>6525.25</v>
      </c>
      <c r="Z332" s="68">
        <v>164008</v>
      </c>
      <c r="AA332" s="69">
        <v>25</v>
      </c>
      <c r="AB332" s="19">
        <f t="shared" si="21"/>
        <v>0.96249999999999991</v>
      </c>
      <c r="AC332" s="19">
        <f t="shared" si="22"/>
        <v>0.94499999999999995</v>
      </c>
      <c r="AD332" s="19">
        <f t="shared" si="23"/>
        <v>1.7500000000000002E-2</v>
      </c>
      <c r="AE332" s="20">
        <f t="shared" si="24"/>
        <v>4.2680844836837224</v>
      </c>
      <c r="AF332" s="20">
        <f t="shared" si="25"/>
        <v>0</v>
      </c>
      <c r="AG332" s="21">
        <f t="shared" si="26"/>
        <v>243.89054192478417</v>
      </c>
      <c r="AH332" s="21">
        <f t="shared" si="27"/>
        <v>234.74464660260477</v>
      </c>
      <c r="AI332" s="22">
        <f t="shared" si="28"/>
        <v>243.89054192478417</v>
      </c>
      <c r="AJ332" s="22">
        <f t="shared" si="29"/>
        <v>234.74464660260477</v>
      </c>
      <c r="AK332" s="23">
        <f t="shared" si="30"/>
        <v>20.659342883266454</v>
      </c>
      <c r="AL332" s="24">
        <f t="shared" si="31"/>
        <v>10.833850806675454</v>
      </c>
      <c r="AM332" s="11">
        <f t="shared" si="32"/>
        <v>4.8395529079031337E-2</v>
      </c>
      <c r="AN332" s="25">
        <f t="shared" si="33"/>
        <v>8.0659215131718906E-2</v>
      </c>
      <c r="AO332" s="26">
        <f t="shared" si="34"/>
        <v>-0.2181961034676958</v>
      </c>
      <c r="AP332" s="27">
        <v>2.1671626757595521</v>
      </c>
      <c r="AQ332" s="11">
        <f t="shared" si="35"/>
        <v>1.9489665722918563</v>
      </c>
      <c r="AR332" s="21">
        <f t="shared" si="36"/>
        <v>9.1458953221794062</v>
      </c>
      <c r="AS332" s="21">
        <f t="shared" si="37"/>
        <v>0</v>
      </c>
      <c r="AT332" s="21"/>
    </row>
    <row r="333" spans="1:46" ht="16.8" x14ac:dyDescent="0.4">
      <c r="A333" s="63">
        <v>9417</v>
      </c>
      <c r="B333" s="63" t="s">
        <v>618</v>
      </c>
      <c r="C333" s="63" t="s">
        <v>658</v>
      </c>
      <c r="D333" s="63" t="s">
        <v>659</v>
      </c>
      <c r="E333" s="11">
        <f t="shared" si="20"/>
        <v>2.0390050319619344</v>
      </c>
      <c r="F333" s="64"/>
      <c r="G333" s="65"/>
      <c r="H333" s="64">
        <v>0</v>
      </c>
      <c r="I333" s="65"/>
      <c r="J333" s="64">
        <v>0</v>
      </c>
      <c r="K333" s="65"/>
      <c r="L333" s="65"/>
      <c r="M333" s="65"/>
      <c r="N333" s="65"/>
      <c r="O333" s="65"/>
      <c r="P333" s="65"/>
      <c r="Q333" s="65"/>
      <c r="R333" s="65">
        <v>92</v>
      </c>
      <c r="S333" s="64">
        <v>33</v>
      </c>
      <c r="T333" s="64">
        <v>57</v>
      </c>
      <c r="U333" s="64">
        <v>2</v>
      </c>
      <c r="V333" s="64"/>
      <c r="W333" s="64" t="s">
        <v>39</v>
      </c>
      <c r="X333" s="66">
        <v>44441</v>
      </c>
      <c r="Y333" s="67">
        <v>15682</v>
      </c>
      <c r="Z333" s="68">
        <v>71608</v>
      </c>
      <c r="AA333" s="69">
        <v>5</v>
      </c>
      <c r="AB333" s="19">
        <f t="shared" si="21"/>
        <v>0.64130434782608692</v>
      </c>
      <c r="AC333" s="19">
        <f t="shared" si="22"/>
        <v>0.61956521739130432</v>
      </c>
      <c r="AD333" s="19">
        <f t="shared" si="23"/>
        <v>2.1739130434782608E-2</v>
      </c>
      <c r="AE333" s="20">
        <f t="shared" si="24"/>
        <v>2.7929840241313819</v>
      </c>
      <c r="AF333" s="20">
        <f t="shared" si="25"/>
        <v>0</v>
      </c>
      <c r="AG333" s="21">
        <f t="shared" si="26"/>
        <v>128.47726511004356</v>
      </c>
      <c r="AH333" s="21">
        <f t="shared" si="27"/>
        <v>82.393028711875772</v>
      </c>
      <c r="AI333" s="22">
        <f t="shared" si="28"/>
        <v>128.47726511004356</v>
      </c>
      <c r="AJ333" s="22">
        <f t="shared" si="29"/>
        <v>82.393028711875772</v>
      </c>
      <c r="AK333" s="23">
        <f t="shared" si="30"/>
        <v>16.712223143948808</v>
      </c>
      <c r="AL333" s="24">
        <f t="shared" si="31"/>
        <v>6.4184510869786866</v>
      </c>
      <c r="AM333" s="11">
        <f t="shared" si="32"/>
        <v>5.9248138296269758E-2</v>
      </c>
      <c r="AN333" s="25">
        <f t="shared" si="33"/>
        <v>9.8746897160449598E-2</v>
      </c>
      <c r="AO333" s="26">
        <f t="shared" si="34"/>
        <v>2.0390050319619344</v>
      </c>
      <c r="AP333" s="27">
        <v>0</v>
      </c>
      <c r="AQ333" s="11">
        <f t="shared" si="35"/>
        <v>2.0390050319619344</v>
      </c>
      <c r="AR333" s="21">
        <f t="shared" si="36"/>
        <v>46.084236398167803</v>
      </c>
      <c r="AS333" s="21">
        <f t="shared" si="37"/>
        <v>0</v>
      </c>
      <c r="AT333" s="21"/>
    </row>
    <row r="334" spans="1:46" ht="16.8" x14ac:dyDescent="0.4">
      <c r="A334" s="63">
        <v>9433</v>
      </c>
      <c r="B334" s="63" t="s">
        <v>618</v>
      </c>
      <c r="C334" s="63" t="s">
        <v>660</v>
      </c>
      <c r="D334" s="63" t="s">
        <v>661</v>
      </c>
      <c r="E334" s="11">
        <f t="shared" si="20"/>
        <v>2.0932816066815803</v>
      </c>
      <c r="F334" s="64"/>
      <c r="G334" s="65"/>
      <c r="H334" s="64">
        <v>0</v>
      </c>
      <c r="I334" s="65"/>
      <c r="J334" s="64">
        <v>0</v>
      </c>
      <c r="K334" s="65"/>
      <c r="L334" s="65"/>
      <c r="M334" s="65"/>
      <c r="N334" s="65"/>
      <c r="O334" s="65"/>
      <c r="P334" s="65"/>
      <c r="Q334" s="65"/>
      <c r="R334" s="65">
        <v>101</v>
      </c>
      <c r="S334" s="64">
        <v>14</v>
      </c>
      <c r="T334" s="64">
        <v>84</v>
      </c>
      <c r="U334" s="64">
        <v>3</v>
      </c>
      <c r="V334" s="64"/>
      <c r="W334" s="64" t="s">
        <v>39</v>
      </c>
      <c r="X334" s="66">
        <v>44441</v>
      </c>
      <c r="Y334" s="67">
        <v>8055</v>
      </c>
      <c r="Z334" s="68">
        <v>103342</v>
      </c>
      <c r="AA334" s="69">
        <v>13</v>
      </c>
      <c r="AB334" s="19">
        <f t="shared" si="21"/>
        <v>0.86138613861386137</v>
      </c>
      <c r="AC334" s="19">
        <f t="shared" si="22"/>
        <v>0.83168316831683164</v>
      </c>
      <c r="AD334" s="19">
        <f t="shared" si="23"/>
        <v>2.9702970297029702E-2</v>
      </c>
      <c r="AE334" s="20">
        <f t="shared" si="24"/>
        <v>2.9029823305142148</v>
      </c>
      <c r="AF334" s="20">
        <f t="shared" si="25"/>
        <v>0</v>
      </c>
      <c r="AG334" s="21">
        <f t="shared" si="26"/>
        <v>97.733738460645242</v>
      </c>
      <c r="AH334" s="21">
        <f t="shared" si="27"/>
        <v>84.186487584912228</v>
      </c>
      <c r="AI334" s="22">
        <f t="shared" si="28"/>
        <v>97.733738460645242</v>
      </c>
      <c r="AJ334" s="22">
        <f t="shared" si="29"/>
        <v>84.186487584912228</v>
      </c>
      <c r="AK334" s="23">
        <f t="shared" si="30"/>
        <v>17.038140539725028</v>
      </c>
      <c r="AL334" s="24">
        <f t="shared" si="31"/>
        <v>6.4879306248183726</v>
      </c>
      <c r="AM334" s="11">
        <f t="shared" si="32"/>
        <v>5.028112889925327E-2</v>
      </c>
      <c r="AN334" s="25">
        <f t="shared" si="33"/>
        <v>8.3801881498755448E-2</v>
      </c>
      <c r="AO334" s="26">
        <f t="shared" si="34"/>
        <v>2.0932816066815803</v>
      </c>
      <c r="AP334" s="27">
        <v>0</v>
      </c>
      <c r="AQ334" s="11">
        <f t="shared" si="35"/>
        <v>2.0932816066815803</v>
      </c>
      <c r="AR334" s="21">
        <f t="shared" si="36"/>
        <v>13.547250875733003</v>
      </c>
      <c r="AS334" s="21">
        <f t="shared" si="37"/>
        <v>0</v>
      </c>
      <c r="AT334" s="21"/>
    </row>
    <row r="335" spans="1:46" ht="16.8" x14ac:dyDescent="0.4">
      <c r="A335" s="63">
        <v>9411</v>
      </c>
      <c r="B335" s="63" t="s">
        <v>618</v>
      </c>
      <c r="C335" s="63" t="s">
        <v>662</v>
      </c>
      <c r="D335" s="63" t="s">
        <v>663</v>
      </c>
      <c r="E335" s="11">
        <f t="shared" si="20"/>
        <v>1.899811435977155</v>
      </c>
      <c r="F335" s="64"/>
      <c r="G335" s="65"/>
      <c r="H335" s="64">
        <v>611</v>
      </c>
      <c r="I335" s="65"/>
      <c r="J335" s="64">
        <v>0</v>
      </c>
      <c r="K335" s="65"/>
      <c r="L335" s="65"/>
      <c r="M335" s="65"/>
      <c r="N335" s="65"/>
      <c r="O335" s="65"/>
      <c r="P335" s="65"/>
      <c r="Q335" s="65"/>
      <c r="R335" s="65">
        <v>252</v>
      </c>
      <c r="S335" s="64">
        <v>63</v>
      </c>
      <c r="T335" s="64">
        <v>185</v>
      </c>
      <c r="U335" s="64">
        <v>4</v>
      </c>
      <c r="V335" s="64"/>
      <c r="W335" s="64" t="s">
        <v>39</v>
      </c>
      <c r="X335" s="66">
        <v>44441</v>
      </c>
      <c r="Y335" s="67">
        <v>4989.51</v>
      </c>
      <c r="Z335" s="68">
        <v>114978</v>
      </c>
      <c r="AA335" s="69">
        <v>23</v>
      </c>
      <c r="AB335" s="19">
        <f t="shared" si="21"/>
        <v>0.75</v>
      </c>
      <c r="AC335" s="19">
        <f t="shared" si="22"/>
        <v>0.73412698412698407</v>
      </c>
      <c r="AD335" s="19">
        <f t="shared" si="23"/>
        <v>1.5873015873015872E-2</v>
      </c>
      <c r="AE335" s="20">
        <f t="shared" si="24"/>
        <v>3.478926403311938</v>
      </c>
      <c r="AF335" s="20">
        <f t="shared" si="25"/>
        <v>0</v>
      </c>
      <c r="AG335" s="21">
        <f t="shared" si="26"/>
        <v>219.17236340865207</v>
      </c>
      <c r="AH335" s="21">
        <f t="shared" si="27"/>
        <v>164.37927255648907</v>
      </c>
      <c r="AI335" s="22">
        <f t="shared" si="28"/>
        <v>219.17236340865207</v>
      </c>
      <c r="AJ335" s="22">
        <f t="shared" si="29"/>
        <v>164.37927255648907</v>
      </c>
      <c r="AK335" s="23">
        <f t="shared" si="30"/>
        <v>18.651880343042997</v>
      </c>
      <c r="AL335" s="24">
        <f t="shared" si="31"/>
        <v>9.0658500030744236</v>
      </c>
      <c r="AM335" s="11">
        <f t="shared" si="32"/>
        <v>5.2183896049679067E-2</v>
      </c>
      <c r="AN335" s="25">
        <f t="shared" si="33"/>
        <v>8.6973160082798456E-2</v>
      </c>
      <c r="AO335" s="26">
        <f t="shared" si="34"/>
        <v>1.899811435977155</v>
      </c>
      <c r="AP335" s="27">
        <v>0</v>
      </c>
      <c r="AQ335" s="11">
        <f t="shared" si="35"/>
        <v>1.899811435977155</v>
      </c>
      <c r="AR335" s="21">
        <f t="shared" si="36"/>
        <v>54.793090852163019</v>
      </c>
      <c r="AS335" s="21">
        <f t="shared" si="37"/>
        <v>0</v>
      </c>
      <c r="AT335" s="21"/>
    </row>
    <row r="336" spans="1:46" ht="16.8" x14ac:dyDescent="0.4">
      <c r="A336" s="63">
        <v>9419</v>
      </c>
      <c r="B336" s="63" t="s">
        <v>618</v>
      </c>
      <c r="C336" s="63" t="s">
        <v>664</v>
      </c>
      <c r="D336" s="63" t="s">
        <v>665</v>
      </c>
      <c r="E336" s="11">
        <f t="shared" si="20"/>
        <v>0</v>
      </c>
      <c r="F336" s="64"/>
      <c r="G336" s="65"/>
      <c r="H336" s="64">
        <v>0</v>
      </c>
      <c r="I336" s="65"/>
      <c r="J336" s="64">
        <v>0</v>
      </c>
      <c r="K336" s="65"/>
      <c r="L336" s="65"/>
      <c r="M336" s="65"/>
      <c r="N336" s="65"/>
      <c r="O336" s="65"/>
      <c r="P336" s="65"/>
      <c r="Q336" s="65"/>
      <c r="R336" s="65">
        <v>31</v>
      </c>
      <c r="S336" s="64">
        <v>0</v>
      </c>
      <c r="T336" s="64">
        <v>31</v>
      </c>
      <c r="U336" s="64">
        <v>0</v>
      </c>
      <c r="V336" s="64"/>
      <c r="W336" s="64" t="s">
        <v>39</v>
      </c>
      <c r="X336" s="66">
        <v>44441</v>
      </c>
      <c r="Y336" s="67">
        <v>17742</v>
      </c>
      <c r="Z336" s="68">
        <v>36714</v>
      </c>
      <c r="AA336" s="69">
        <v>2</v>
      </c>
      <c r="AB336" s="19">
        <f t="shared" si="21"/>
        <v>1</v>
      </c>
      <c r="AC336" s="19">
        <f t="shared" si="22"/>
        <v>1</v>
      </c>
      <c r="AD336" s="19">
        <f t="shared" si="23"/>
        <v>0</v>
      </c>
      <c r="AE336" s="20">
        <f t="shared" si="24"/>
        <v>0</v>
      </c>
      <c r="AF336" s="20">
        <f t="shared" si="25"/>
        <v>0</v>
      </c>
      <c r="AG336" s="21">
        <f t="shared" si="26"/>
        <v>84.436454758402789</v>
      </c>
      <c r="AH336" s="21">
        <f t="shared" si="27"/>
        <v>84.436454758402789</v>
      </c>
      <c r="AI336" s="22">
        <f t="shared" si="28"/>
        <v>84.436454758402789</v>
      </c>
      <c r="AJ336" s="22">
        <f t="shared" si="29"/>
        <v>84.436454758402789</v>
      </c>
      <c r="AK336" s="23">
        <f t="shared" si="30"/>
        <v>0</v>
      </c>
      <c r="AL336" s="24">
        <f t="shared" si="31"/>
        <v>6.4975554925834524</v>
      </c>
      <c r="AM336" s="11">
        <f t="shared" si="32"/>
        <v>0</v>
      </c>
      <c r="AN336" s="25">
        <f t="shared" si="33"/>
        <v>0</v>
      </c>
      <c r="AO336" s="26">
        <f t="shared" si="34"/>
        <v>0</v>
      </c>
      <c r="AP336" s="27">
        <v>0</v>
      </c>
      <c r="AQ336" s="11">
        <f t="shared" si="35"/>
        <v>0</v>
      </c>
      <c r="AR336" s="21">
        <f t="shared" si="36"/>
        <v>0</v>
      </c>
      <c r="AS336" s="21">
        <f t="shared" si="37"/>
        <v>0</v>
      </c>
      <c r="AT336" s="21"/>
    </row>
    <row r="337" spans="1:46" ht="16.8" x14ac:dyDescent="0.4">
      <c r="A337" s="63">
        <v>9427</v>
      </c>
      <c r="B337" s="63" t="s">
        <v>618</v>
      </c>
      <c r="C337" s="63" t="s">
        <v>666</v>
      </c>
      <c r="D337" s="63" t="s">
        <v>667</v>
      </c>
      <c r="E337" s="11">
        <f t="shared" si="20"/>
        <v>0</v>
      </c>
      <c r="F337" s="64"/>
      <c r="G337" s="65"/>
      <c r="H337" s="64">
        <v>265</v>
      </c>
      <c r="I337" s="65"/>
      <c r="J337" s="64">
        <v>26</v>
      </c>
      <c r="K337" s="65"/>
      <c r="L337" s="65"/>
      <c r="M337" s="65"/>
      <c r="N337" s="65"/>
      <c r="O337" s="65"/>
      <c r="P337" s="65"/>
      <c r="Q337" s="65"/>
      <c r="R337" s="65">
        <v>252</v>
      </c>
      <c r="S337" s="64">
        <v>5</v>
      </c>
      <c r="T337" s="64">
        <v>247</v>
      </c>
      <c r="U337" s="64">
        <v>0</v>
      </c>
      <c r="V337" s="64"/>
      <c r="W337" s="64" t="s">
        <v>39</v>
      </c>
      <c r="X337" s="66">
        <v>44441</v>
      </c>
      <c r="Y337" s="67">
        <v>678.32</v>
      </c>
      <c r="Z337" s="68">
        <v>18222</v>
      </c>
      <c r="AA337" s="69">
        <v>27</v>
      </c>
      <c r="AB337" s="19">
        <f t="shared" si="21"/>
        <v>0.98015873015873012</v>
      </c>
      <c r="AC337" s="19">
        <f t="shared" si="22"/>
        <v>0.98015873015873012</v>
      </c>
      <c r="AD337" s="19">
        <f t="shared" si="23"/>
        <v>0</v>
      </c>
      <c r="AE337" s="20">
        <f t="shared" si="24"/>
        <v>0</v>
      </c>
      <c r="AF337" s="20">
        <f t="shared" si="25"/>
        <v>0</v>
      </c>
      <c r="AG337" s="21">
        <f t="shared" si="26"/>
        <v>1382.9436944352981</v>
      </c>
      <c r="AH337" s="21">
        <f t="shared" si="27"/>
        <v>1355.5043354187246</v>
      </c>
      <c r="AI337" s="22">
        <f t="shared" si="28"/>
        <v>1382.9436944352981</v>
      </c>
      <c r="AJ337" s="22">
        <f t="shared" si="29"/>
        <v>1498.1890023049061</v>
      </c>
      <c r="AK337" s="23">
        <f t="shared" si="30"/>
        <v>0</v>
      </c>
      <c r="AL337" s="24">
        <f t="shared" si="31"/>
        <v>27.369590810833344</v>
      </c>
      <c r="AM337" s="11">
        <f t="shared" si="32"/>
        <v>0</v>
      </c>
      <c r="AN337" s="25">
        <f t="shared" si="33"/>
        <v>0</v>
      </c>
      <c r="AO337" s="26">
        <f t="shared" si="34"/>
        <v>0</v>
      </c>
      <c r="AP337" s="27">
        <v>0</v>
      </c>
      <c r="AQ337" s="11">
        <f t="shared" si="35"/>
        <v>0</v>
      </c>
      <c r="AR337" s="21">
        <f t="shared" si="36"/>
        <v>27.439359016573373</v>
      </c>
      <c r="AS337" s="21">
        <f t="shared" si="37"/>
        <v>0</v>
      </c>
      <c r="AT337" s="21"/>
    </row>
    <row r="338" spans="1:46" ht="16.8" x14ac:dyDescent="0.4">
      <c r="A338" s="63">
        <v>9418</v>
      </c>
      <c r="B338" s="63" t="s">
        <v>618</v>
      </c>
      <c r="C338" s="63" t="s">
        <v>668</v>
      </c>
      <c r="D338" s="63" t="s">
        <v>669</v>
      </c>
      <c r="E338" s="11">
        <f t="shared" si="20"/>
        <v>0</v>
      </c>
      <c r="F338" s="64"/>
      <c r="G338" s="65"/>
      <c r="H338" s="64">
        <v>78</v>
      </c>
      <c r="I338" s="65"/>
      <c r="J338" s="64">
        <v>237</v>
      </c>
      <c r="K338" s="65"/>
      <c r="L338" s="65"/>
      <c r="M338" s="65"/>
      <c r="N338" s="65"/>
      <c r="O338" s="65"/>
      <c r="P338" s="65"/>
      <c r="Q338" s="65"/>
      <c r="R338" s="65">
        <v>270</v>
      </c>
      <c r="S338" s="64">
        <v>13</v>
      </c>
      <c r="T338" s="64">
        <v>257</v>
      </c>
      <c r="U338" s="64">
        <v>0</v>
      </c>
      <c r="V338" s="64"/>
      <c r="W338" s="64" t="s">
        <v>39</v>
      </c>
      <c r="X338" s="66">
        <v>44441</v>
      </c>
      <c r="Y338" s="67">
        <v>5588.13</v>
      </c>
      <c r="Z338" s="68">
        <v>130862</v>
      </c>
      <c r="AA338" s="69">
        <v>23</v>
      </c>
      <c r="AB338" s="19">
        <f t="shared" si="21"/>
        <v>0.95185185185185184</v>
      </c>
      <c r="AC338" s="19">
        <f t="shared" si="22"/>
        <v>0.95185185185185184</v>
      </c>
      <c r="AD338" s="19">
        <f t="shared" si="23"/>
        <v>0</v>
      </c>
      <c r="AE338" s="20">
        <f t="shared" si="24"/>
        <v>0</v>
      </c>
      <c r="AF338" s="20">
        <f t="shared" si="25"/>
        <v>0</v>
      </c>
      <c r="AG338" s="21">
        <f t="shared" si="26"/>
        <v>206.32421940670324</v>
      </c>
      <c r="AH338" s="21">
        <f t="shared" si="27"/>
        <v>196.39009032415828</v>
      </c>
      <c r="AI338" s="22">
        <f t="shared" si="28"/>
        <v>206.32421940670324</v>
      </c>
      <c r="AJ338" s="22">
        <f t="shared" si="29"/>
        <v>377.4969051367089</v>
      </c>
      <c r="AK338" s="23">
        <f t="shared" si="30"/>
        <v>0</v>
      </c>
      <c r="AL338" s="24">
        <f t="shared" si="31"/>
        <v>13.738575347114942</v>
      </c>
      <c r="AM338" s="11">
        <f t="shared" si="32"/>
        <v>0</v>
      </c>
      <c r="AN338" s="25">
        <f t="shared" si="33"/>
        <v>0</v>
      </c>
      <c r="AO338" s="26">
        <f t="shared" si="34"/>
        <v>0</v>
      </c>
      <c r="AP338" s="27">
        <v>0</v>
      </c>
      <c r="AQ338" s="11">
        <f t="shared" si="35"/>
        <v>0</v>
      </c>
      <c r="AR338" s="21">
        <f t="shared" si="36"/>
        <v>9.9341290825449704</v>
      </c>
      <c r="AS338" s="21">
        <f t="shared" si="37"/>
        <v>0</v>
      </c>
      <c r="AT338" s="21"/>
    </row>
    <row r="339" spans="1:46" ht="16.8" x14ac:dyDescent="0.4">
      <c r="A339" s="63">
        <v>9426</v>
      </c>
      <c r="B339" s="63" t="s">
        <v>618</v>
      </c>
      <c r="C339" s="63" t="s">
        <v>670</v>
      </c>
      <c r="D339" s="63" t="s">
        <v>671</v>
      </c>
      <c r="E339" s="11">
        <f t="shared" si="20"/>
        <v>0</v>
      </c>
      <c r="F339" s="64"/>
      <c r="G339" s="65"/>
      <c r="H339" s="64">
        <v>0</v>
      </c>
      <c r="I339" s="65"/>
      <c r="J339" s="64">
        <v>0</v>
      </c>
      <c r="K339" s="65"/>
      <c r="L339" s="65"/>
      <c r="M339" s="65"/>
      <c r="N339" s="65"/>
      <c r="O339" s="65"/>
      <c r="P339" s="65"/>
      <c r="Q339" s="65"/>
      <c r="R339" s="65">
        <v>1</v>
      </c>
      <c r="S339" s="64">
        <v>0</v>
      </c>
      <c r="T339" s="64">
        <v>1</v>
      </c>
      <c r="U339" s="64">
        <v>0</v>
      </c>
      <c r="V339" s="64"/>
      <c r="W339" s="64" t="s">
        <v>39</v>
      </c>
      <c r="X339" s="66">
        <v>44441</v>
      </c>
      <c r="Y339" s="67">
        <v>10977.09</v>
      </c>
      <c r="Z339" s="68">
        <v>28444</v>
      </c>
      <c r="AA339" s="69">
        <v>3</v>
      </c>
      <c r="AB339" s="19">
        <f t="shared" si="21"/>
        <v>1</v>
      </c>
      <c r="AC339" s="19">
        <f t="shared" si="22"/>
        <v>1</v>
      </c>
      <c r="AD339" s="19">
        <f t="shared" si="23"/>
        <v>0</v>
      </c>
      <c r="AE339" s="20">
        <f t="shared" si="24"/>
        <v>0</v>
      </c>
      <c r="AF339" s="20">
        <f t="shared" si="25"/>
        <v>0</v>
      </c>
      <c r="AG339" s="21">
        <f t="shared" si="26"/>
        <v>3.5156799324989452</v>
      </c>
      <c r="AH339" s="21">
        <f t="shared" si="27"/>
        <v>3.5156799324989452</v>
      </c>
      <c r="AI339" s="22">
        <f t="shared" si="28"/>
        <v>3.5156799324989452</v>
      </c>
      <c r="AJ339" s="22">
        <f t="shared" si="29"/>
        <v>3.5156799324989452</v>
      </c>
      <c r="AK339" s="23">
        <f t="shared" si="30"/>
        <v>0</v>
      </c>
      <c r="AL339" s="24">
        <f t="shared" si="31"/>
        <v>1.3258355728556512</v>
      </c>
      <c r="AM339" s="11">
        <f t="shared" si="32"/>
        <v>0</v>
      </c>
      <c r="AN339" s="25">
        <f t="shared" si="33"/>
        <v>0</v>
      </c>
      <c r="AO339" s="26">
        <f t="shared" si="34"/>
        <v>0</v>
      </c>
      <c r="AP339" s="27">
        <v>0</v>
      </c>
      <c r="AQ339" s="11">
        <f t="shared" si="35"/>
        <v>0</v>
      </c>
      <c r="AR339" s="21">
        <f t="shared" si="36"/>
        <v>0</v>
      </c>
      <c r="AS339" s="21">
        <f t="shared" si="37"/>
        <v>0</v>
      </c>
      <c r="AT339" s="21"/>
    </row>
    <row r="340" spans="1:46" ht="16.8" x14ac:dyDescent="0.4">
      <c r="A340" s="63">
        <v>9416</v>
      </c>
      <c r="B340" s="63" t="s">
        <v>618</v>
      </c>
      <c r="C340" s="63" t="s">
        <v>672</v>
      </c>
      <c r="D340" s="63" t="s">
        <v>673</v>
      </c>
      <c r="E340" s="11">
        <f t="shared" si="20"/>
        <v>2.1711329838800832</v>
      </c>
      <c r="F340" s="64"/>
      <c r="G340" s="65"/>
      <c r="H340" s="64">
        <v>0</v>
      </c>
      <c r="I340" s="65"/>
      <c r="J340" s="64">
        <v>0</v>
      </c>
      <c r="K340" s="65"/>
      <c r="L340" s="65"/>
      <c r="M340" s="65"/>
      <c r="N340" s="65"/>
      <c r="O340" s="65"/>
      <c r="P340" s="65"/>
      <c r="Q340" s="65"/>
      <c r="R340" s="65">
        <v>23</v>
      </c>
      <c r="S340" s="64">
        <v>9</v>
      </c>
      <c r="T340" s="64">
        <v>11</v>
      </c>
      <c r="U340" s="64">
        <v>3</v>
      </c>
      <c r="V340" s="64"/>
      <c r="W340" s="64" t="s">
        <v>39</v>
      </c>
      <c r="X340" s="66">
        <v>44441</v>
      </c>
      <c r="Y340" s="67">
        <v>17152</v>
      </c>
      <c r="Z340" s="68">
        <v>181139</v>
      </c>
      <c r="AA340" s="69">
        <v>11</v>
      </c>
      <c r="AB340" s="19">
        <f t="shared" si="21"/>
        <v>0.60869565217391308</v>
      </c>
      <c r="AC340" s="19">
        <f t="shared" si="22"/>
        <v>0.47826086956521741</v>
      </c>
      <c r="AD340" s="19">
        <f t="shared" si="23"/>
        <v>0.13043478260869565</v>
      </c>
      <c r="AE340" s="20">
        <f t="shared" si="24"/>
        <v>1.6561866853631741</v>
      </c>
      <c r="AF340" s="20">
        <f t="shared" si="25"/>
        <v>0</v>
      </c>
      <c r="AG340" s="21">
        <f t="shared" si="26"/>
        <v>12.697431254451002</v>
      </c>
      <c r="AH340" s="21">
        <f t="shared" si="27"/>
        <v>7.7288711983614791</v>
      </c>
      <c r="AI340" s="22">
        <f t="shared" si="28"/>
        <v>12.697431254451002</v>
      </c>
      <c r="AJ340" s="22">
        <f t="shared" si="29"/>
        <v>7.7288711983614791</v>
      </c>
      <c r="AK340" s="23">
        <f t="shared" si="30"/>
        <v>12.869291687436315</v>
      </c>
      <c r="AL340" s="24">
        <f t="shared" si="31"/>
        <v>1.9658167766047627</v>
      </c>
      <c r="AM340" s="11">
        <f t="shared" si="32"/>
        <v>2.868599485868108E-2</v>
      </c>
      <c r="AN340" s="25">
        <f t="shared" si="33"/>
        <v>4.7809991431135138E-2</v>
      </c>
      <c r="AO340" s="26">
        <f t="shared" si="34"/>
        <v>2.1711329838800832</v>
      </c>
      <c r="AP340" s="27">
        <v>0</v>
      </c>
      <c r="AQ340" s="11">
        <f t="shared" si="35"/>
        <v>2.1711329838800832</v>
      </c>
      <c r="AR340" s="21">
        <f t="shared" si="36"/>
        <v>4.9685600560895224</v>
      </c>
      <c r="AS340" s="21">
        <f t="shared" si="37"/>
        <v>0</v>
      </c>
      <c r="AT340" s="21"/>
    </row>
    <row r="341" spans="1:46" ht="16.8" x14ac:dyDescent="0.4">
      <c r="A341" s="63">
        <v>9432</v>
      </c>
      <c r="B341" s="63" t="s">
        <v>618</v>
      </c>
      <c r="C341" s="63" t="s">
        <v>674</v>
      </c>
      <c r="D341" s="63" t="s">
        <v>675</v>
      </c>
      <c r="E341" s="11">
        <f t="shared" si="20"/>
        <v>0</v>
      </c>
      <c r="F341" s="64"/>
      <c r="G341" s="65"/>
      <c r="H341" s="64">
        <v>0</v>
      </c>
      <c r="I341" s="65"/>
      <c r="J341" s="64">
        <v>0</v>
      </c>
      <c r="K341" s="65"/>
      <c r="L341" s="65"/>
      <c r="M341" s="65"/>
      <c r="N341" s="65"/>
      <c r="O341" s="65"/>
      <c r="P341" s="65"/>
      <c r="Q341" s="65"/>
      <c r="R341" s="65">
        <v>15</v>
      </c>
      <c r="S341" s="64">
        <v>0</v>
      </c>
      <c r="T341" s="64">
        <v>15</v>
      </c>
      <c r="U341" s="64">
        <v>0</v>
      </c>
      <c r="V341" s="64"/>
      <c r="W341" s="64" t="s">
        <v>39</v>
      </c>
      <c r="X341" s="66">
        <v>44441</v>
      </c>
      <c r="Y341" s="67">
        <v>1253</v>
      </c>
      <c r="Z341" s="68">
        <v>58700</v>
      </c>
      <c r="AA341" s="69">
        <v>47</v>
      </c>
      <c r="AB341" s="19">
        <f t="shared" si="21"/>
        <v>1</v>
      </c>
      <c r="AC341" s="19">
        <f t="shared" si="22"/>
        <v>1</v>
      </c>
      <c r="AD341" s="19">
        <f t="shared" si="23"/>
        <v>0</v>
      </c>
      <c r="AE341" s="20">
        <f t="shared" si="24"/>
        <v>0</v>
      </c>
      <c r="AF341" s="20">
        <f t="shared" si="25"/>
        <v>0</v>
      </c>
      <c r="AG341" s="21">
        <f t="shared" si="26"/>
        <v>25.553662691652473</v>
      </c>
      <c r="AH341" s="21">
        <f t="shared" si="27"/>
        <v>25.553662691652473</v>
      </c>
      <c r="AI341" s="22">
        <f t="shared" si="28"/>
        <v>25.553662691652473</v>
      </c>
      <c r="AJ341" s="22">
        <f t="shared" si="29"/>
        <v>25.553662691652473</v>
      </c>
      <c r="AK341" s="23">
        <f t="shared" si="30"/>
        <v>0</v>
      </c>
      <c r="AL341" s="24">
        <f t="shared" si="31"/>
        <v>3.5744693796179368</v>
      </c>
      <c r="AM341" s="11">
        <f t="shared" si="32"/>
        <v>0</v>
      </c>
      <c r="AN341" s="25">
        <f t="shared" si="33"/>
        <v>0</v>
      </c>
      <c r="AO341" s="26">
        <f t="shared" si="34"/>
        <v>0</v>
      </c>
      <c r="AP341" s="27">
        <v>0</v>
      </c>
      <c r="AQ341" s="11">
        <f t="shared" si="35"/>
        <v>0</v>
      </c>
      <c r="AR341" s="21">
        <f t="shared" si="36"/>
        <v>0</v>
      </c>
      <c r="AS341" s="21">
        <f t="shared" si="37"/>
        <v>0</v>
      </c>
      <c r="AT341" s="21"/>
    </row>
    <row r="342" spans="1:46" ht="16.8" x14ac:dyDescent="0.4">
      <c r="A342" s="70">
        <v>9101</v>
      </c>
      <c r="B342" s="70" t="s">
        <v>676</v>
      </c>
      <c r="C342" s="70" t="s">
        <v>677</v>
      </c>
      <c r="D342" s="70" t="s">
        <v>678</v>
      </c>
      <c r="E342" s="11">
        <f t="shared" si="20"/>
        <v>7.797121683844539</v>
      </c>
      <c r="F342" s="143"/>
      <c r="G342" s="144"/>
      <c r="H342" s="143"/>
      <c r="I342" s="144"/>
      <c r="J342" s="143"/>
      <c r="K342" s="144"/>
      <c r="L342" s="143"/>
      <c r="M342" s="143"/>
      <c r="N342" s="143">
        <v>3</v>
      </c>
      <c r="O342" s="143"/>
      <c r="P342" s="143"/>
      <c r="Q342" s="143"/>
      <c r="R342" s="144">
        <v>1564</v>
      </c>
      <c r="S342" s="143">
        <v>5</v>
      </c>
      <c r="T342" s="143">
        <v>1521</v>
      </c>
      <c r="U342" s="143">
        <v>38</v>
      </c>
      <c r="V342" s="73"/>
      <c r="W342" s="73" t="s">
        <v>39</v>
      </c>
      <c r="X342" s="75">
        <v>44457</v>
      </c>
      <c r="Y342" s="76">
        <v>11036.48</v>
      </c>
      <c r="Z342" s="77">
        <v>73180</v>
      </c>
      <c r="AA342" s="78">
        <v>7</v>
      </c>
      <c r="AB342" s="19">
        <f t="shared" si="21"/>
        <v>0.99680306905370852</v>
      </c>
      <c r="AC342" s="19">
        <f t="shared" si="22"/>
        <v>0.97250639386189264</v>
      </c>
      <c r="AD342" s="19">
        <f t="shared" si="23"/>
        <v>2.4296675191815855E-2</v>
      </c>
      <c r="AE342" s="20">
        <f t="shared" si="24"/>
        <v>56.026236676687617</v>
      </c>
      <c r="AF342" s="20">
        <f t="shared" si="25"/>
        <v>0</v>
      </c>
      <c r="AG342" s="21">
        <f t="shared" si="26"/>
        <v>2137.1959551790105</v>
      </c>
      <c r="AH342" s="21">
        <f t="shared" si="27"/>
        <v>2130.36348729161</v>
      </c>
      <c r="AI342" s="22">
        <f t="shared" si="28"/>
        <v>2137.1959551790105</v>
      </c>
      <c r="AJ342" s="22">
        <f t="shared" si="29"/>
        <v>2130.36348729161</v>
      </c>
      <c r="AK342" s="23">
        <f t="shared" si="30"/>
        <v>72.060221998164181</v>
      </c>
      <c r="AL342" s="24">
        <f t="shared" si="31"/>
        <v>32.637122171628505</v>
      </c>
      <c r="AM342" s="11">
        <f t="shared" si="32"/>
        <v>0.26249484438779103</v>
      </c>
      <c r="AN342" s="25">
        <f t="shared" si="33"/>
        <v>0.43749140731298503</v>
      </c>
      <c r="AO342" s="26">
        <f t="shared" si="34"/>
        <v>-0.75410657520358804</v>
      </c>
      <c r="AP342" s="27">
        <v>8.551228259048127</v>
      </c>
      <c r="AQ342" s="11">
        <f t="shared" si="35"/>
        <v>7.797121683844539</v>
      </c>
      <c r="AR342" s="21">
        <f t="shared" si="36"/>
        <v>6.832467887400929</v>
      </c>
      <c r="AS342" s="21">
        <f t="shared" si="37"/>
        <v>0</v>
      </c>
      <c r="AT342" s="21"/>
    </row>
    <row r="343" spans="1:46" ht="16.8" x14ac:dyDescent="0.4">
      <c r="A343" s="70">
        <v>9102</v>
      </c>
      <c r="B343" s="70" t="s">
        <v>676</v>
      </c>
      <c r="C343" s="70" t="s">
        <v>679</v>
      </c>
      <c r="D343" s="70" t="s">
        <v>680</v>
      </c>
      <c r="E343" s="11">
        <f t="shared" si="20"/>
        <v>5.2566775278479021</v>
      </c>
      <c r="F343" s="143"/>
      <c r="G343" s="144"/>
      <c r="H343" s="143"/>
      <c r="I343" s="144"/>
      <c r="J343" s="143"/>
      <c r="K343" s="144"/>
      <c r="L343" s="143"/>
      <c r="M343" s="143"/>
      <c r="N343" s="143">
        <v>0</v>
      </c>
      <c r="O343" s="144"/>
      <c r="P343" s="144"/>
      <c r="Q343" s="144"/>
      <c r="R343" s="144">
        <v>646</v>
      </c>
      <c r="S343" s="143">
        <v>7</v>
      </c>
      <c r="T343" s="143">
        <v>625</v>
      </c>
      <c r="U343" s="143">
        <v>14</v>
      </c>
      <c r="V343" s="73"/>
      <c r="W343" s="73" t="s">
        <v>39</v>
      </c>
      <c r="X343" s="75">
        <v>44457</v>
      </c>
      <c r="Y343" s="76">
        <v>16241.84</v>
      </c>
      <c r="Z343" s="77">
        <v>53848</v>
      </c>
      <c r="AA343" s="78">
        <v>3</v>
      </c>
      <c r="AB343" s="19">
        <f t="shared" si="21"/>
        <v>0.98916408668730649</v>
      </c>
      <c r="AC343" s="19">
        <f t="shared" si="22"/>
        <v>0.96749226006191946</v>
      </c>
      <c r="AD343" s="19">
        <f t="shared" si="23"/>
        <v>2.1671826625386997E-2</v>
      </c>
      <c r="AE343" s="20">
        <f t="shared" si="24"/>
        <v>25.999108601990788</v>
      </c>
      <c r="AF343" s="20">
        <f t="shared" si="25"/>
        <v>0</v>
      </c>
      <c r="AG343" s="21">
        <f t="shared" si="26"/>
        <v>1199.6731540632893</v>
      </c>
      <c r="AH343" s="21">
        <f t="shared" si="27"/>
        <v>1186.6735997622939</v>
      </c>
      <c r="AI343" s="22">
        <f t="shared" si="28"/>
        <v>1199.6731540632893</v>
      </c>
      <c r="AJ343" s="22">
        <f t="shared" si="29"/>
        <v>1186.6735997622939</v>
      </c>
      <c r="AK343" s="23">
        <f t="shared" si="30"/>
        <v>50.989321040773618</v>
      </c>
      <c r="AL343" s="24">
        <f t="shared" si="31"/>
        <v>24.358505698854906</v>
      </c>
      <c r="AM343" s="11">
        <f t="shared" si="32"/>
        <v>0.2084566216075216</v>
      </c>
      <c r="AN343" s="25">
        <f t="shared" si="33"/>
        <v>0.3474277026792027</v>
      </c>
      <c r="AO343" s="26">
        <f t="shared" si="34"/>
        <v>0.21342420068609957</v>
      </c>
      <c r="AP343" s="27">
        <v>5.0432533271618025</v>
      </c>
      <c r="AQ343" s="11">
        <f t="shared" si="35"/>
        <v>5.2566775278479021</v>
      </c>
      <c r="AR343" s="21">
        <f t="shared" si="36"/>
        <v>12.999554300995394</v>
      </c>
      <c r="AS343" s="21">
        <f t="shared" si="37"/>
        <v>0</v>
      </c>
      <c r="AT343" s="21"/>
    </row>
    <row r="344" spans="1:46" ht="16.8" x14ac:dyDescent="0.4">
      <c r="A344" s="70">
        <v>9112</v>
      </c>
      <c r="B344" s="70" t="s">
        <v>676</v>
      </c>
      <c r="C344" s="70" t="s">
        <v>681</v>
      </c>
      <c r="D344" s="70" t="s">
        <v>682</v>
      </c>
      <c r="E344" s="11">
        <f t="shared" si="20"/>
        <v>0</v>
      </c>
      <c r="F344" s="143"/>
      <c r="G344" s="144"/>
      <c r="H344" s="143"/>
      <c r="I344" s="144"/>
      <c r="J344" s="143"/>
      <c r="K344" s="144"/>
      <c r="L344" s="143"/>
      <c r="M344" s="143"/>
      <c r="N344" s="143">
        <v>0</v>
      </c>
      <c r="O344" s="144"/>
      <c r="P344" s="144"/>
      <c r="Q344" s="144"/>
      <c r="R344" s="144">
        <v>3</v>
      </c>
      <c r="S344" s="143">
        <v>0</v>
      </c>
      <c r="T344" s="143">
        <v>3</v>
      </c>
      <c r="U344" s="143">
        <v>0</v>
      </c>
      <c r="V344" s="73"/>
      <c r="W344" s="73" t="s">
        <v>39</v>
      </c>
      <c r="X344" s="75">
        <v>44457</v>
      </c>
      <c r="Y344" s="76">
        <v>2773.74</v>
      </c>
      <c r="Z344" s="77">
        <v>28218</v>
      </c>
      <c r="AA344" s="78">
        <v>10</v>
      </c>
      <c r="AB344" s="19">
        <f t="shared" si="21"/>
        <v>1</v>
      </c>
      <c r="AC344" s="19">
        <f t="shared" si="22"/>
        <v>1</v>
      </c>
      <c r="AD344" s="19">
        <f t="shared" si="23"/>
        <v>0</v>
      </c>
      <c r="AE344" s="20">
        <f t="shared" si="24"/>
        <v>0</v>
      </c>
      <c r="AF344" s="20">
        <f t="shared" si="25"/>
        <v>0</v>
      </c>
      <c r="AG344" s="21">
        <f t="shared" si="26"/>
        <v>10.631511800978098</v>
      </c>
      <c r="AH344" s="21">
        <f t="shared" si="27"/>
        <v>10.631511800978098</v>
      </c>
      <c r="AI344" s="22">
        <f t="shared" si="28"/>
        <v>10.631511800978098</v>
      </c>
      <c r="AJ344" s="22">
        <f t="shared" si="29"/>
        <v>10.631511800978098</v>
      </c>
      <c r="AK344" s="23">
        <f t="shared" si="30"/>
        <v>0</v>
      </c>
      <c r="AL344" s="24">
        <f t="shared" si="31"/>
        <v>2.3055923101209914</v>
      </c>
      <c r="AM344" s="11">
        <f t="shared" si="32"/>
        <v>0</v>
      </c>
      <c r="AN344" s="25">
        <f t="shared" si="33"/>
        <v>0</v>
      </c>
      <c r="AO344" s="26">
        <f t="shared" si="34"/>
        <v>0</v>
      </c>
      <c r="AP344" s="27">
        <v>0</v>
      </c>
      <c r="AQ344" s="11">
        <f t="shared" si="35"/>
        <v>0</v>
      </c>
      <c r="AR344" s="21">
        <f t="shared" si="36"/>
        <v>0</v>
      </c>
      <c r="AS344" s="21">
        <f t="shared" si="37"/>
        <v>0</v>
      </c>
      <c r="AT344" s="21"/>
    </row>
    <row r="345" spans="1:46" ht="16.8" x14ac:dyDescent="0.4">
      <c r="A345" s="70">
        <v>9105</v>
      </c>
      <c r="B345" s="70" t="s">
        <v>676</v>
      </c>
      <c r="C345" s="70" t="s">
        <v>683</v>
      </c>
      <c r="D345" s="70" t="s">
        <v>684</v>
      </c>
      <c r="E345" s="11">
        <f t="shared" si="20"/>
        <v>4.8108157780501895</v>
      </c>
      <c r="F345" s="143"/>
      <c r="G345" s="144"/>
      <c r="H345" s="143"/>
      <c r="I345" s="144"/>
      <c r="J345" s="143"/>
      <c r="K345" s="144"/>
      <c r="L345" s="143"/>
      <c r="M345" s="143"/>
      <c r="N345" s="143">
        <v>1</v>
      </c>
      <c r="O345" s="144"/>
      <c r="P345" s="144"/>
      <c r="Q345" s="144"/>
      <c r="R345" s="144">
        <v>8685</v>
      </c>
      <c r="S345" s="143">
        <v>2664</v>
      </c>
      <c r="T345" s="143">
        <v>5948</v>
      </c>
      <c r="U345" s="143">
        <v>73</v>
      </c>
      <c r="V345" s="73"/>
      <c r="W345" s="73" t="s">
        <v>39</v>
      </c>
      <c r="X345" s="75">
        <v>44457</v>
      </c>
      <c r="Y345" s="76">
        <v>11674.76</v>
      </c>
      <c r="Z345" s="77">
        <v>157940</v>
      </c>
      <c r="AA345" s="78">
        <v>14</v>
      </c>
      <c r="AB345" s="19">
        <f t="shared" si="21"/>
        <v>0.69326424870466319</v>
      </c>
      <c r="AC345" s="19">
        <f t="shared" si="22"/>
        <v>0.6848589522164652</v>
      </c>
      <c r="AD345" s="19">
        <f t="shared" si="23"/>
        <v>8.4052964881980424E-3</v>
      </c>
      <c r="AE345" s="20">
        <f t="shared" si="24"/>
        <v>46.853235405850327</v>
      </c>
      <c r="AF345" s="20">
        <f t="shared" si="25"/>
        <v>0</v>
      </c>
      <c r="AG345" s="21">
        <f t="shared" si="26"/>
        <v>5498.9236418893252</v>
      </c>
      <c r="AH345" s="21">
        <f t="shared" si="27"/>
        <v>3812.2071672787133</v>
      </c>
      <c r="AI345" s="22">
        <f t="shared" si="28"/>
        <v>5498.9236418893252</v>
      </c>
      <c r="AJ345" s="22">
        <f t="shared" si="29"/>
        <v>3812.2071672787133</v>
      </c>
      <c r="AK345" s="23">
        <f t="shared" si="30"/>
        <v>67.985353993372371</v>
      </c>
      <c r="AL345" s="24">
        <f t="shared" si="31"/>
        <v>43.658946203949505</v>
      </c>
      <c r="AM345" s="11">
        <f t="shared" si="32"/>
        <v>0.16339733950315233</v>
      </c>
      <c r="AN345" s="25">
        <f t="shared" si="33"/>
        <v>0.27232889917192055</v>
      </c>
      <c r="AO345" s="26">
        <f t="shared" si="34"/>
        <v>0.57834029513565177</v>
      </c>
      <c r="AP345" s="27">
        <v>4.2324754829145377</v>
      </c>
      <c r="AQ345" s="11">
        <f t="shared" si="35"/>
        <v>4.8108157780501895</v>
      </c>
      <c r="AR345" s="21">
        <f t="shared" si="36"/>
        <v>1686.7164746106114</v>
      </c>
      <c r="AS345" s="21">
        <f t="shared" si="37"/>
        <v>0</v>
      </c>
      <c r="AT345" s="21"/>
    </row>
    <row r="346" spans="1:46" ht="16.8" x14ac:dyDescent="0.4">
      <c r="A346" s="70">
        <v>9111</v>
      </c>
      <c r="B346" s="70" t="s">
        <v>676</v>
      </c>
      <c r="C346" s="70" t="s">
        <v>685</v>
      </c>
      <c r="D346" s="70" t="s">
        <v>686</v>
      </c>
      <c r="E346" s="11">
        <f t="shared" si="20"/>
        <v>5.1363781843912646</v>
      </c>
      <c r="F346" s="143"/>
      <c r="G346" s="144"/>
      <c r="H346" s="143"/>
      <c r="I346" s="144"/>
      <c r="J346" s="143"/>
      <c r="K346" s="144"/>
      <c r="L346" s="143"/>
      <c r="M346" s="143"/>
      <c r="N346" s="143">
        <v>1</v>
      </c>
      <c r="O346" s="144"/>
      <c r="P346" s="144"/>
      <c r="Q346" s="144"/>
      <c r="R346" s="144">
        <v>302</v>
      </c>
      <c r="S346" s="143">
        <v>3</v>
      </c>
      <c r="T346" s="143">
        <v>293</v>
      </c>
      <c r="U346" s="143">
        <v>6</v>
      </c>
      <c r="V346" s="73"/>
      <c r="W346" s="73" t="s">
        <v>39</v>
      </c>
      <c r="X346" s="75">
        <v>44457</v>
      </c>
      <c r="Y346" s="76">
        <v>2812.44</v>
      </c>
      <c r="Z346" s="77">
        <v>21776</v>
      </c>
      <c r="AA346" s="78">
        <v>8</v>
      </c>
      <c r="AB346" s="19">
        <f t="shared" si="21"/>
        <v>0.99006622516556286</v>
      </c>
      <c r="AC346" s="19">
        <f t="shared" si="22"/>
        <v>0.9701986754966887</v>
      </c>
      <c r="AD346" s="19">
        <f t="shared" si="23"/>
        <v>1.9867549668874173E-2</v>
      </c>
      <c r="AE346" s="20">
        <f t="shared" si="24"/>
        <v>32.145481263776638</v>
      </c>
      <c r="AF346" s="20">
        <f t="shared" si="25"/>
        <v>0</v>
      </c>
      <c r="AG346" s="21">
        <f t="shared" si="26"/>
        <v>1386.8479059515062</v>
      </c>
      <c r="AH346" s="21">
        <f t="shared" si="27"/>
        <v>1373.0712711241736</v>
      </c>
      <c r="AI346" s="22">
        <f t="shared" si="28"/>
        <v>1386.8479059515062</v>
      </c>
      <c r="AJ346" s="22">
        <f t="shared" si="29"/>
        <v>1373.0712711241736</v>
      </c>
      <c r="AK346" s="23">
        <f t="shared" si="30"/>
        <v>52.49120845881307</v>
      </c>
      <c r="AL346" s="24">
        <f t="shared" si="31"/>
        <v>26.201825042582183</v>
      </c>
      <c r="AM346" s="11">
        <f t="shared" si="32"/>
        <v>0.36449549656473973</v>
      </c>
      <c r="AN346" s="25">
        <f t="shared" si="33"/>
        <v>0.60749249427456631</v>
      </c>
      <c r="AO346" s="26">
        <f t="shared" si="34"/>
        <v>-5.4640371847452407E-2</v>
      </c>
      <c r="AP346" s="27">
        <v>5.191018556238717</v>
      </c>
      <c r="AQ346" s="11">
        <f t="shared" si="35"/>
        <v>5.1363781843912646</v>
      </c>
      <c r="AR346" s="21">
        <f t="shared" si="36"/>
        <v>13.776634827332844</v>
      </c>
      <c r="AS346" s="21">
        <f t="shared" si="37"/>
        <v>0</v>
      </c>
      <c r="AT346" s="21"/>
    </row>
    <row r="347" spans="1:46" ht="16.8" x14ac:dyDescent="0.4">
      <c r="A347" s="70">
        <v>9110</v>
      </c>
      <c r="B347" s="70" t="s">
        <v>676</v>
      </c>
      <c r="C347" s="70" t="s">
        <v>687</v>
      </c>
      <c r="D347" s="70" t="s">
        <v>688</v>
      </c>
      <c r="E347" s="11">
        <f t="shared" si="20"/>
        <v>6.3522801307960339</v>
      </c>
      <c r="F347" s="143"/>
      <c r="G347" s="144"/>
      <c r="H347" s="143"/>
      <c r="I347" s="144"/>
      <c r="J347" s="143"/>
      <c r="K347" s="144"/>
      <c r="L347" s="143"/>
      <c r="M347" s="143"/>
      <c r="N347" s="143">
        <v>1</v>
      </c>
      <c r="O347" s="144"/>
      <c r="P347" s="144"/>
      <c r="Q347" s="144"/>
      <c r="R347" s="144">
        <v>15</v>
      </c>
      <c r="S347" s="143">
        <v>0</v>
      </c>
      <c r="T347" s="143">
        <v>10</v>
      </c>
      <c r="U347" s="143">
        <v>5</v>
      </c>
      <c r="V347" s="73"/>
      <c r="W347" s="73" t="s">
        <v>39</v>
      </c>
      <c r="X347" s="75">
        <v>44457</v>
      </c>
      <c r="Y347" s="76">
        <v>5461.69</v>
      </c>
      <c r="Z347" s="77">
        <v>37392</v>
      </c>
      <c r="AA347" s="78">
        <v>7</v>
      </c>
      <c r="AB347" s="19">
        <f t="shared" si="21"/>
        <v>1</v>
      </c>
      <c r="AC347" s="19">
        <f t="shared" si="22"/>
        <v>0.66666666666666663</v>
      </c>
      <c r="AD347" s="19">
        <f t="shared" si="23"/>
        <v>0.33333333333333331</v>
      </c>
      <c r="AE347" s="20">
        <f t="shared" si="24"/>
        <v>16.046213093709884</v>
      </c>
      <c r="AF347" s="20">
        <f t="shared" si="25"/>
        <v>0</v>
      </c>
      <c r="AG347" s="21">
        <f t="shared" si="26"/>
        <v>40.115532734274716</v>
      </c>
      <c r="AH347" s="21">
        <f t="shared" si="27"/>
        <v>40.115532734274716</v>
      </c>
      <c r="AI347" s="22">
        <f t="shared" si="28"/>
        <v>40.115532734274716</v>
      </c>
      <c r="AJ347" s="22">
        <f t="shared" si="29"/>
        <v>40.115532734274716</v>
      </c>
      <c r="AK347" s="23">
        <f t="shared" si="30"/>
        <v>36.56753238155158</v>
      </c>
      <c r="AL347" s="24">
        <f t="shared" si="31"/>
        <v>4.4785897743751164</v>
      </c>
      <c r="AM347" s="11">
        <f t="shared" si="32"/>
        <v>0.19652517191777744</v>
      </c>
      <c r="AN347" s="25">
        <f t="shared" si="33"/>
        <v>0.32754195319629575</v>
      </c>
      <c r="AO347" s="26">
        <f t="shared" si="34"/>
        <v>0.70454981782098347</v>
      </c>
      <c r="AP347" s="27">
        <v>5.6477303129750505</v>
      </c>
      <c r="AQ347" s="11">
        <f t="shared" si="35"/>
        <v>6.3522801307960339</v>
      </c>
      <c r="AR347" s="21">
        <f t="shared" si="36"/>
        <v>0</v>
      </c>
      <c r="AS347" s="21">
        <f t="shared" si="37"/>
        <v>0</v>
      </c>
      <c r="AT347" s="21"/>
    </row>
    <row r="348" spans="1:46" ht="16.8" x14ac:dyDescent="0.4">
      <c r="A348" s="70">
        <v>9108</v>
      </c>
      <c r="B348" s="70" t="s">
        <v>676</v>
      </c>
      <c r="C348" s="70" t="s">
        <v>689</v>
      </c>
      <c r="D348" s="70" t="s">
        <v>690</v>
      </c>
      <c r="E348" s="11">
        <f t="shared" si="20"/>
        <v>0.14105760880335591</v>
      </c>
      <c r="F348" s="143"/>
      <c r="G348" s="144"/>
      <c r="H348" s="143"/>
      <c r="I348" s="144"/>
      <c r="J348" s="143"/>
      <c r="K348" s="144"/>
      <c r="L348" s="143"/>
      <c r="M348" s="143"/>
      <c r="N348" s="143">
        <v>1</v>
      </c>
      <c r="O348" s="144"/>
      <c r="P348" s="144"/>
      <c r="Q348" s="144"/>
      <c r="R348" s="144">
        <v>942</v>
      </c>
      <c r="S348" s="143">
        <v>0</v>
      </c>
      <c r="T348" s="143">
        <v>937</v>
      </c>
      <c r="U348" s="143">
        <v>5</v>
      </c>
      <c r="V348" s="73"/>
      <c r="W348" s="73" t="s">
        <v>39</v>
      </c>
      <c r="X348" s="75">
        <v>44457</v>
      </c>
      <c r="Y348" s="76">
        <v>8034.44</v>
      </c>
      <c r="Z348" s="77">
        <v>45758</v>
      </c>
      <c r="AA348" s="78">
        <v>6</v>
      </c>
      <c r="AB348" s="19">
        <f t="shared" si="21"/>
        <v>1</v>
      </c>
      <c r="AC348" s="19">
        <f t="shared" si="22"/>
        <v>0.99469214437367304</v>
      </c>
      <c r="AD348" s="19">
        <f t="shared" si="23"/>
        <v>5.3078556263269636E-3</v>
      </c>
      <c r="AE348" s="20">
        <f t="shared" si="24"/>
        <v>13.112461208968922</v>
      </c>
      <c r="AF348" s="20">
        <f t="shared" si="25"/>
        <v>0</v>
      </c>
      <c r="AG348" s="21">
        <f t="shared" si="26"/>
        <v>2058.6564098081212</v>
      </c>
      <c r="AH348" s="21">
        <f t="shared" si="27"/>
        <v>2058.6564098081212</v>
      </c>
      <c r="AI348" s="22">
        <f t="shared" si="28"/>
        <v>2058.6564098081212</v>
      </c>
      <c r="AJ348" s="22">
        <f t="shared" si="29"/>
        <v>2058.6564098081212</v>
      </c>
      <c r="AK348" s="23">
        <f t="shared" si="30"/>
        <v>33.056090221733882</v>
      </c>
      <c r="AL348" s="24">
        <f t="shared" si="31"/>
        <v>32.083145184100339</v>
      </c>
      <c r="AM348" s="11">
        <f t="shared" si="32"/>
        <v>0.16059419617005843</v>
      </c>
      <c r="AN348" s="25">
        <f t="shared" si="33"/>
        <v>0.26765699361676404</v>
      </c>
      <c r="AO348" s="26">
        <f t="shared" si="34"/>
        <v>0.14105760880335591</v>
      </c>
      <c r="AP348" s="27">
        <v>0</v>
      </c>
      <c r="AQ348" s="11">
        <f t="shared" si="35"/>
        <v>0.14105760880335591</v>
      </c>
      <c r="AR348" s="21">
        <f t="shared" si="36"/>
        <v>0</v>
      </c>
      <c r="AS348" s="21">
        <f t="shared" si="37"/>
        <v>0</v>
      </c>
      <c r="AT348" s="21"/>
    </row>
    <row r="349" spans="1:46" ht="16.8" x14ac:dyDescent="0.4">
      <c r="A349" s="70">
        <v>9107</v>
      </c>
      <c r="B349" s="70" t="s">
        <v>676</v>
      </c>
      <c r="C349" s="70" t="s">
        <v>691</v>
      </c>
      <c r="D349" s="70" t="s">
        <v>692</v>
      </c>
      <c r="E349" s="11">
        <f t="shared" si="20"/>
        <v>7.3838250348128369</v>
      </c>
      <c r="F349" s="143"/>
      <c r="G349" s="144"/>
      <c r="H349" s="143"/>
      <c r="I349" s="144"/>
      <c r="J349" s="143"/>
      <c r="K349" s="144"/>
      <c r="L349" s="143"/>
      <c r="M349" s="143"/>
      <c r="N349" s="143">
        <v>1</v>
      </c>
      <c r="O349" s="144"/>
      <c r="P349" s="144"/>
      <c r="Q349" s="144"/>
      <c r="R349" s="144">
        <v>1249</v>
      </c>
      <c r="S349" s="143">
        <v>13</v>
      </c>
      <c r="T349" s="143">
        <v>1202</v>
      </c>
      <c r="U349" s="143">
        <v>34</v>
      </c>
      <c r="V349" s="73"/>
      <c r="W349" s="73" t="s">
        <v>39</v>
      </c>
      <c r="X349" s="75">
        <v>44457</v>
      </c>
      <c r="Y349" s="76">
        <v>7415.29</v>
      </c>
      <c r="Z349" s="77">
        <v>80479</v>
      </c>
      <c r="AA349" s="78">
        <v>11</v>
      </c>
      <c r="AB349" s="19">
        <f t="shared" si="21"/>
        <v>0.98959167333867093</v>
      </c>
      <c r="AC349" s="19">
        <f t="shared" si="22"/>
        <v>0.96236989591673339</v>
      </c>
      <c r="AD349" s="19">
        <f t="shared" si="23"/>
        <v>2.722177742193755E-2</v>
      </c>
      <c r="AE349" s="20">
        <f t="shared" si="24"/>
        <v>43.489605984169785</v>
      </c>
      <c r="AF349" s="20">
        <f t="shared" si="25"/>
        <v>0</v>
      </c>
      <c r="AG349" s="21">
        <f t="shared" si="26"/>
        <v>1551.9576535493732</v>
      </c>
      <c r="AH349" s="21">
        <f t="shared" si="27"/>
        <v>1535.8043713266816</v>
      </c>
      <c r="AI349" s="22">
        <f t="shared" si="28"/>
        <v>1551.9576535493732</v>
      </c>
      <c r="AJ349" s="22">
        <f t="shared" si="29"/>
        <v>1535.8043713266816</v>
      </c>
      <c r="AK349" s="23">
        <f t="shared" si="30"/>
        <v>64.99772750888566</v>
      </c>
      <c r="AL349" s="24">
        <f t="shared" si="31"/>
        <v>27.7110480794816</v>
      </c>
      <c r="AM349" s="11">
        <f t="shared" si="32"/>
        <v>0.22053255320392709</v>
      </c>
      <c r="AN349" s="25">
        <f t="shared" si="33"/>
        <v>0.36755425533987851</v>
      </c>
      <c r="AO349" s="26">
        <f t="shared" si="34"/>
        <v>1.1950356109009439</v>
      </c>
      <c r="AP349" s="27">
        <v>6.188789423911893</v>
      </c>
      <c r="AQ349" s="11">
        <f t="shared" si="35"/>
        <v>7.3838250348128369</v>
      </c>
      <c r="AR349" s="21">
        <f t="shared" si="36"/>
        <v>16.153282222691633</v>
      </c>
      <c r="AS349" s="21">
        <f t="shared" si="37"/>
        <v>0</v>
      </c>
      <c r="AT349" s="21"/>
    </row>
    <row r="350" spans="1:46" ht="16.8" x14ac:dyDescent="0.4">
      <c r="A350" s="70">
        <v>9171</v>
      </c>
      <c r="B350" s="70" t="s">
        <v>676</v>
      </c>
      <c r="C350" s="70" t="s">
        <v>693</v>
      </c>
      <c r="D350" s="70" t="s">
        <v>694</v>
      </c>
      <c r="E350" s="11">
        <f t="shared" si="20"/>
        <v>3.9438138192958441</v>
      </c>
      <c r="F350" s="143"/>
      <c r="G350" s="144"/>
      <c r="H350" s="143"/>
      <c r="I350" s="144"/>
      <c r="J350" s="143"/>
      <c r="K350" s="144"/>
      <c r="L350" s="143"/>
      <c r="M350" s="143"/>
      <c r="N350" s="143">
        <v>16</v>
      </c>
      <c r="O350" s="144"/>
      <c r="P350" s="144"/>
      <c r="Q350" s="144"/>
      <c r="R350" s="144">
        <v>6068</v>
      </c>
      <c r="S350" s="143">
        <v>-2626</v>
      </c>
      <c r="T350" s="143">
        <v>8602</v>
      </c>
      <c r="U350" s="143">
        <v>92</v>
      </c>
      <c r="V350" s="73"/>
      <c r="W350" s="73" t="s">
        <v>39</v>
      </c>
      <c r="X350" s="75">
        <v>44457</v>
      </c>
      <c r="Y350" s="76">
        <v>656.64</v>
      </c>
      <c r="Z350" s="77">
        <v>225922</v>
      </c>
      <c r="AA350" s="78">
        <v>344</v>
      </c>
      <c r="AB350" s="19">
        <f t="shared" si="21"/>
        <v>1.432762030323006</v>
      </c>
      <c r="AC350" s="19">
        <f t="shared" si="22"/>
        <v>1.417600527356625</v>
      </c>
      <c r="AD350" s="19">
        <f t="shared" si="23"/>
        <v>1.5161502966381015E-2</v>
      </c>
      <c r="AE350" s="20">
        <f t="shared" si="24"/>
        <v>47.804109382884356</v>
      </c>
      <c r="AF350" s="20">
        <f t="shared" si="25"/>
        <v>0</v>
      </c>
      <c r="AG350" s="21">
        <f t="shared" si="26"/>
        <v>2685.8827382902064</v>
      </c>
      <c r="AH350" s="21">
        <f t="shared" si="27"/>
        <v>3848.2308053221905</v>
      </c>
      <c r="AI350" s="22">
        <f t="shared" si="28"/>
        <v>2685.8827382902064</v>
      </c>
      <c r="AJ350" s="22">
        <f t="shared" si="29"/>
        <v>3848.2308053221905</v>
      </c>
      <c r="AK350" s="23">
        <f t="shared" si="30"/>
        <v>63.81380658128657</v>
      </c>
      <c r="AL350" s="24">
        <f t="shared" si="31"/>
        <v>43.864739856302528</v>
      </c>
      <c r="AM350" s="11">
        <f t="shared" si="32"/>
        <v>0.13799857710289298</v>
      </c>
      <c r="AN350" s="25">
        <f t="shared" si="33"/>
        <v>0.22999762850482167</v>
      </c>
      <c r="AO350" s="26">
        <f t="shared" si="34"/>
        <v>-1.4258238621695671</v>
      </c>
      <c r="AP350" s="27">
        <v>5.3696376814654112</v>
      </c>
      <c r="AQ350" s="11">
        <f t="shared" si="35"/>
        <v>3.9438138192958441</v>
      </c>
      <c r="AR350" s="21">
        <f t="shared" si="36"/>
        <v>-1162.3480670319846</v>
      </c>
      <c r="AS350" s="21">
        <f t="shared" si="37"/>
        <v>0</v>
      </c>
      <c r="AT350" s="21"/>
    </row>
    <row r="351" spans="1:46" ht="16.8" x14ac:dyDescent="0.4">
      <c r="A351" s="70">
        <v>9106</v>
      </c>
      <c r="B351" s="70" t="s">
        <v>676</v>
      </c>
      <c r="C351" s="70" t="s">
        <v>695</v>
      </c>
      <c r="D351" s="70" t="s">
        <v>696</v>
      </c>
      <c r="E351" s="11">
        <f t="shared" si="20"/>
        <v>11.087003888756669</v>
      </c>
      <c r="F351" s="143"/>
      <c r="G351" s="144"/>
      <c r="H351" s="143"/>
      <c r="I351" s="144"/>
      <c r="J351" s="143"/>
      <c r="K351" s="144"/>
      <c r="L351" s="143"/>
      <c r="M351" s="143"/>
      <c r="N351" s="143">
        <v>0</v>
      </c>
      <c r="O351" s="144"/>
      <c r="P351" s="144"/>
      <c r="Q351" s="144"/>
      <c r="R351" s="144">
        <v>421</v>
      </c>
      <c r="S351" s="143">
        <v>13</v>
      </c>
      <c r="T351" s="143">
        <v>382</v>
      </c>
      <c r="U351" s="143">
        <v>26</v>
      </c>
      <c r="V351" s="73"/>
      <c r="W351" s="73" t="s">
        <v>39</v>
      </c>
      <c r="X351" s="75">
        <v>44457</v>
      </c>
      <c r="Y351" s="76">
        <v>3946.94</v>
      </c>
      <c r="Z351" s="77">
        <v>42922</v>
      </c>
      <c r="AA351" s="78">
        <v>11</v>
      </c>
      <c r="AB351" s="19">
        <f t="shared" si="21"/>
        <v>0.96912114014251782</v>
      </c>
      <c r="AC351" s="19">
        <f t="shared" si="22"/>
        <v>0.90736342042755347</v>
      </c>
      <c r="AD351" s="19">
        <f t="shared" si="23"/>
        <v>6.1757719714964368E-2</v>
      </c>
      <c r="AE351" s="20">
        <f t="shared" si="24"/>
        <v>60.574996505288659</v>
      </c>
      <c r="AF351" s="20">
        <f t="shared" si="25"/>
        <v>0</v>
      </c>
      <c r="AG351" s="21">
        <f t="shared" si="26"/>
        <v>980.84898187409726</v>
      </c>
      <c r="AH351" s="21">
        <f t="shared" si="27"/>
        <v>950.56148362145291</v>
      </c>
      <c r="AI351" s="22">
        <f t="shared" si="28"/>
        <v>980.84898187409726</v>
      </c>
      <c r="AJ351" s="22">
        <f t="shared" si="29"/>
        <v>950.56148362145291</v>
      </c>
      <c r="AK351" s="23">
        <f t="shared" si="30"/>
        <v>77.829940578988413</v>
      </c>
      <c r="AL351" s="24">
        <f t="shared" si="31"/>
        <v>21.800934425173761</v>
      </c>
      <c r="AM351" s="11">
        <f t="shared" si="32"/>
        <v>0.35639202601878645</v>
      </c>
      <c r="AN351" s="25">
        <f t="shared" si="33"/>
        <v>0.59398671003131076</v>
      </c>
      <c r="AO351" s="26">
        <f t="shared" si="34"/>
        <v>1.0793118122122358</v>
      </c>
      <c r="AP351" s="27">
        <v>10.007692076544433</v>
      </c>
      <c r="AQ351" s="11">
        <f t="shared" si="35"/>
        <v>11.087003888756669</v>
      </c>
      <c r="AR351" s="21">
        <f t="shared" si="36"/>
        <v>30.28749825264433</v>
      </c>
      <c r="AS351" s="21">
        <f t="shared" si="37"/>
        <v>0</v>
      </c>
      <c r="AT351" s="21"/>
    </row>
    <row r="352" spans="1:46" ht="16.8" x14ac:dyDescent="0.4">
      <c r="A352" s="70">
        <v>9109</v>
      </c>
      <c r="B352" s="70" t="s">
        <v>676</v>
      </c>
      <c r="C352" s="70" t="s">
        <v>697</v>
      </c>
      <c r="D352" s="70" t="s">
        <v>698</v>
      </c>
      <c r="E352" s="11">
        <f t="shared" si="20"/>
        <v>6.0992530257436925</v>
      </c>
      <c r="F352" s="143"/>
      <c r="G352" s="144"/>
      <c r="H352" s="143"/>
      <c r="I352" s="144"/>
      <c r="J352" s="143"/>
      <c r="K352" s="144"/>
      <c r="L352" s="143"/>
      <c r="M352" s="143"/>
      <c r="N352" s="143">
        <v>0</v>
      </c>
      <c r="O352" s="144"/>
      <c r="P352" s="144"/>
      <c r="Q352" s="144"/>
      <c r="R352" s="144">
        <v>72</v>
      </c>
      <c r="S352" s="143">
        <v>3</v>
      </c>
      <c r="T352" s="143">
        <v>66</v>
      </c>
      <c r="U352" s="143">
        <v>3</v>
      </c>
      <c r="V352" s="73"/>
      <c r="W352" s="73" t="s">
        <v>39</v>
      </c>
      <c r="X352" s="75">
        <v>44457</v>
      </c>
      <c r="Y352" s="76">
        <v>5179.6499999999996</v>
      </c>
      <c r="Z352" s="77">
        <v>13515</v>
      </c>
      <c r="AA352" s="78">
        <v>3</v>
      </c>
      <c r="AB352" s="19">
        <f t="shared" si="21"/>
        <v>0.95833333333333326</v>
      </c>
      <c r="AC352" s="19">
        <f t="shared" si="22"/>
        <v>0.91666666666666663</v>
      </c>
      <c r="AD352" s="19">
        <f t="shared" si="23"/>
        <v>4.1666666666666664E-2</v>
      </c>
      <c r="AE352" s="20">
        <f t="shared" si="24"/>
        <v>22.197558268590456</v>
      </c>
      <c r="AF352" s="20">
        <f t="shared" si="25"/>
        <v>0</v>
      </c>
      <c r="AG352" s="21">
        <f t="shared" si="26"/>
        <v>532.74139844617093</v>
      </c>
      <c r="AH352" s="21">
        <f t="shared" si="27"/>
        <v>510.54384017758048</v>
      </c>
      <c r="AI352" s="22">
        <f t="shared" si="28"/>
        <v>532.74139844617093</v>
      </c>
      <c r="AJ352" s="22">
        <f t="shared" si="29"/>
        <v>510.54384017758048</v>
      </c>
      <c r="AK352" s="23">
        <f t="shared" si="30"/>
        <v>47.114284743154542</v>
      </c>
      <c r="AL352" s="24">
        <f t="shared" si="31"/>
        <v>15.977231302349924</v>
      </c>
      <c r="AM352" s="11">
        <f t="shared" si="32"/>
        <v>0.38447298725169304</v>
      </c>
      <c r="AN352" s="25">
        <f t="shared" si="33"/>
        <v>0.64078831208615517</v>
      </c>
      <c r="AO352" s="26">
        <f t="shared" si="34"/>
        <v>-1.3911065254441048</v>
      </c>
      <c r="AP352" s="27">
        <v>7.4903595511877974</v>
      </c>
      <c r="AQ352" s="11">
        <f t="shared" si="35"/>
        <v>6.0992530257436925</v>
      </c>
      <c r="AR352" s="21">
        <f t="shared" si="36"/>
        <v>22.197558268590456</v>
      </c>
      <c r="AS352" s="21">
        <f t="shared" si="37"/>
        <v>0</v>
      </c>
      <c r="AT352" s="21"/>
    </row>
    <row r="353" spans="1:46" ht="16.8" x14ac:dyDescent="0.4">
      <c r="A353" s="70">
        <v>9104</v>
      </c>
      <c r="B353" s="70" t="s">
        <v>676</v>
      </c>
      <c r="C353" s="70" t="s">
        <v>699</v>
      </c>
      <c r="D353" s="70" t="s">
        <v>700</v>
      </c>
      <c r="E353" s="11">
        <f t="shared" si="20"/>
        <v>7.1741468896586884</v>
      </c>
      <c r="F353" s="143"/>
      <c r="G353" s="144"/>
      <c r="H353" s="143"/>
      <c r="I353" s="144"/>
      <c r="J353" s="143"/>
      <c r="K353" s="144"/>
      <c r="L353" s="143"/>
      <c r="M353" s="143"/>
      <c r="N353" s="143">
        <v>6</v>
      </c>
      <c r="O353" s="144"/>
      <c r="P353" s="144"/>
      <c r="Q353" s="144"/>
      <c r="R353" s="144">
        <v>1863</v>
      </c>
      <c r="S353" s="143">
        <v>21</v>
      </c>
      <c r="T353" s="143">
        <v>1808</v>
      </c>
      <c r="U353" s="143">
        <v>34</v>
      </c>
      <c r="V353" s="73"/>
      <c r="W353" s="73" t="s">
        <v>39</v>
      </c>
      <c r="X353" s="75">
        <v>44457</v>
      </c>
      <c r="Y353" s="76">
        <v>20840.830000000002</v>
      </c>
      <c r="Z353" s="77">
        <v>58987</v>
      </c>
      <c r="AA353" s="78">
        <v>3</v>
      </c>
      <c r="AB353" s="19">
        <f t="shared" si="21"/>
        <v>0.98872785829307563</v>
      </c>
      <c r="AC353" s="19">
        <f t="shared" si="22"/>
        <v>0.97047772410091249</v>
      </c>
      <c r="AD353" s="19">
        <f t="shared" si="23"/>
        <v>1.8250134192163179E-2</v>
      </c>
      <c r="AE353" s="20">
        <f t="shared" si="24"/>
        <v>67.811551697831717</v>
      </c>
      <c r="AF353" s="20">
        <f t="shared" si="25"/>
        <v>0</v>
      </c>
      <c r="AG353" s="21">
        <f t="shared" si="26"/>
        <v>3158.3230203265125</v>
      </c>
      <c r="AH353" s="21">
        <f t="shared" si="27"/>
        <v>3122.721955685151</v>
      </c>
      <c r="AI353" s="22">
        <f t="shared" si="28"/>
        <v>3158.3230203265125</v>
      </c>
      <c r="AJ353" s="22">
        <f t="shared" si="29"/>
        <v>3122.721955685151</v>
      </c>
      <c r="AK353" s="23">
        <f t="shared" si="30"/>
        <v>75.920892344042542</v>
      </c>
      <c r="AL353" s="24">
        <f t="shared" si="31"/>
        <v>39.514060508160583</v>
      </c>
      <c r="AM353" s="11">
        <f t="shared" si="32"/>
        <v>0.32165843255310955</v>
      </c>
      <c r="AN353" s="25">
        <f t="shared" si="33"/>
        <v>0.53609738758851599</v>
      </c>
      <c r="AO353" s="26">
        <f t="shared" si="34"/>
        <v>1.636510171115189</v>
      </c>
      <c r="AP353" s="27">
        <v>5.5376367185434994</v>
      </c>
      <c r="AQ353" s="11">
        <f t="shared" si="35"/>
        <v>7.1741468896586884</v>
      </c>
      <c r="AR353" s="21">
        <f t="shared" si="36"/>
        <v>35.60106464136166</v>
      </c>
      <c r="AS353" s="21">
        <f t="shared" si="37"/>
        <v>0</v>
      </c>
      <c r="AT353" s="21"/>
    </row>
    <row r="354" spans="1:46" ht="16.8" x14ac:dyDescent="0.4">
      <c r="A354" s="70">
        <v>9103</v>
      </c>
      <c r="B354" s="70" t="s">
        <v>676</v>
      </c>
      <c r="C354" s="70" t="s">
        <v>701</v>
      </c>
      <c r="D354" s="70" t="s">
        <v>702</v>
      </c>
      <c r="E354" s="11">
        <f t="shared" si="20"/>
        <v>8.376008370505664</v>
      </c>
      <c r="F354" s="143"/>
      <c r="G354" s="144"/>
      <c r="H354" s="143"/>
      <c r="I354" s="144"/>
      <c r="J354" s="143"/>
      <c r="K354" s="144"/>
      <c r="L354" s="143"/>
      <c r="M354" s="143"/>
      <c r="N354" s="143">
        <v>0</v>
      </c>
      <c r="O354" s="144"/>
      <c r="P354" s="144"/>
      <c r="Q354" s="144"/>
      <c r="R354" s="144">
        <v>939</v>
      </c>
      <c r="S354" s="143">
        <v>15</v>
      </c>
      <c r="T354" s="143">
        <v>904</v>
      </c>
      <c r="U354" s="143">
        <v>20</v>
      </c>
      <c r="V354" s="73"/>
      <c r="W354" s="73" t="s">
        <v>39</v>
      </c>
      <c r="X354" s="75">
        <v>44457</v>
      </c>
      <c r="Y354" s="76">
        <v>3959.53</v>
      </c>
      <c r="Z354" s="77">
        <v>29682</v>
      </c>
      <c r="AA354" s="78">
        <v>7</v>
      </c>
      <c r="AB354" s="19">
        <f t="shared" si="21"/>
        <v>0.98402555910543132</v>
      </c>
      <c r="AC354" s="19">
        <f t="shared" si="22"/>
        <v>0.96272630457933972</v>
      </c>
      <c r="AD354" s="19">
        <f t="shared" si="23"/>
        <v>2.1299254526091587E-2</v>
      </c>
      <c r="AE354" s="20">
        <f t="shared" si="24"/>
        <v>67.38090425173506</v>
      </c>
      <c r="AF354" s="20">
        <f t="shared" si="25"/>
        <v>0</v>
      </c>
      <c r="AG354" s="21">
        <f t="shared" si="26"/>
        <v>3163.5334546189611</v>
      </c>
      <c r="AH354" s="21">
        <f t="shared" si="27"/>
        <v>3112.9977764301598</v>
      </c>
      <c r="AI354" s="22">
        <f t="shared" si="28"/>
        <v>3163.5334546189611</v>
      </c>
      <c r="AJ354" s="22">
        <f t="shared" si="29"/>
        <v>3112.9977764301598</v>
      </c>
      <c r="AK354" s="23">
        <f t="shared" si="30"/>
        <v>82.085872262975343</v>
      </c>
      <c r="AL354" s="24">
        <f t="shared" si="31"/>
        <v>39.452488998985601</v>
      </c>
      <c r="AM354" s="11">
        <f t="shared" si="32"/>
        <v>0.45200484687685255</v>
      </c>
      <c r="AN354" s="25">
        <f t="shared" si="33"/>
        <v>0.75334141146142097</v>
      </c>
      <c r="AO354" s="26">
        <f t="shared" si="34"/>
        <v>0.50243565321668804</v>
      </c>
      <c r="AP354" s="27">
        <v>7.873572717288976</v>
      </c>
      <c r="AQ354" s="11">
        <f t="shared" si="35"/>
        <v>8.376008370505664</v>
      </c>
      <c r="AR354" s="21">
        <f t="shared" si="36"/>
        <v>50.535678188801299</v>
      </c>
      <c r="AS354" s="21">
        <f t="shared" si="37"/>
        <v>0</v>
      </c>
      <c r="AT354" s="21"/>
    </row>
    <row r="355" spans="1:46" ht="16.8" x14ac:dyDescent="0.4">
      <c r="A355" s="56">
        <v>1408</v>
      </c>
      <c r="B355" s="56" t="s">
        <v>703</v>
      </c>
      <c r="C355" s="56" t="s">
        <v>704</v>
      </c>
      <c r="D355" s="56" t="s">
        <v>704</v>
      </c>
      <c r="E355" s="11">
        <f t="shared" si="20"/>
        <v>11.66168793398203</v>
      </c>
      <c r="F355" s="58"/>
      <c r="G355" s="57">
        <v>7766</v>
      </c>
      <c r="H355" s="58">
        <v>73</v>
      </c>
      <c r="I355" s="57">
        <v>181</v>
      </c>
      <c r="J355" s="58">
        <v>3</v>
      </c>
      <c r="K355" s="57">
        <v>18</v>
      </c>
      <c r="L355" s="57"/>
      <c r="M355" s="57"/>
      <c r="N355" s="57"/>
      <c r="O355" s="57"/>
      <c r="P355" s="57"/>
      <c r="Q355" s="57"/>
      <c r="R355" s="57">
        <v>8775</v>
      </c>
      <c r="S355" s="58">
        <v>17</v>
      </c>
      <c r="T355" s="58">
        <v>8244</v>
      </c>
      <c r="U355" s="58">
        <v>393</v>
      </c>
      <c r="V355" s="58">
        <v>121</v>
      </c>
      <c r="W355" s="58" t="s">
        <v>39</v>
      </c>
      <c r="X355" s="145">
        <v>44457</v>
      </c>
      <c r="Y355" s="60">
        <v>6976.41</v>
      </c>
      <c r="Z355" s="61">
        <v>543280</v>
      </c>
      <c r="AA355" s="62">
        <v>78</v>
      </c>
      <c r="AB355" s="19">
        <f t="shared" si="21"/>
        <v>0.98537820226520545</v>
      </c>
      <c r="AC355" s="19">
        <f t="shared" si="22"/>
        <v>0.93948717948717952</v>
      </c>
      <c r="AD355" s="19">
        <f t="shared" si="23"/>
        <v>4.5891022778025904E-2</v>
      </c>
      <c r="AE355" s="20">
        <f t="shared" si="24"/>
        <v>75.651597702841997</v>
      </c>
      <c r="AF355" s="20">
        <f t="shared" si="25"/>
        <v>0.90564102564102567</v>
      </c>
      <c r="AG355" s="21">
        <f t="shared" si="26"/>
        <v>1615.1892210278311</v>
      </c>
      <c r="AH355" s="21">
        <f t="shared" si="27"/>
        <v>1589.7879546458548</v>
      </c>
      <c r="AI355" s="22">
        <f t="shared" si="28"/>
        <v>1648.5053747607128</v>
      </c>
      <c r="AJ355" s="22">
        <f t="shared" si="29"/>
        <v>1622.5519069356501</v>
      </c>
      <c r="AK355" s="23">
        <f t="shared" si="30"/>
        <v>86.977926914155645</v>
      </c>
      <c r="AL355" s="24">
        <f t="shared" si="31"/>
        <v>28.482906338149991</v>
      </c>
      <c r="AM355" s="11">
        <f t="shared" si="32"/>
        <v>0.11403656948808705</v>
      </c>
      <c r="AN355" s="25">
        <f t="shared" si="33"/>
        <v>0.18658090609550593</v>
      </c>
      <c r="AO355" s="26">
        <f t="shared" si="34"/>
        <v>2.7849417321589538</v>
      </c>
      <c r="AP355" s="27">
        <v>8.8767462018230763</v>
      </c>
      <c r="AQ355" s="11">
        <f t="shared" si="35"/>
        <v>11.66168793398203</v>
      </c>
      <c r="AR355" s="21">
        <f t="shared" si="36"/>
        <v>25.401266381976143</v>
      </c>
      <c r="AS355" s="21">
        <f t="shared" si="37"/>
        <v>121</v>
      </c>
      <c r="AT355" s="21"/>
    </row>
    <row r="356" spans="1:46" ht="16.8" x14ac:dyDescent="0.4">
      <c r="A356" s="56">
        <v>1473</v>
      </c>
      <c r="B356" s="56" t="s">
        <v>703</v>
      </c>
      <c r="C356" s="56" t="s">
        <v>705</v>
      </c>
      <c r="D356" s="56" t="s">
        <v>705</v>
      </c>
      <c r="E356" s="11">
        <f t="shared" si="20"/>
        <v>10.005363111713551</v>
      </c>
      <c r="F356" s="58"/>
      <c r="G356" s="57">
        <v>4150</v>
      </c>
      <c r="H356" s="58">
        <v>341</v>
      </c>
      <c r="I356" s="57">
        <v>135</v>
      </c>
      <c r="J356" s="58">
        <v>0</v>
      </c>
      <c r="K356" s="57">
        <v>6</v>
      </c>
      <c r="L356" s="57"/>
      <c r="M356" s="57"/>
      <c r="N356" s="57"/>
      <c r="O356" s="57"/>
      <c r="P356" s="57"/>
      <c r="Q356" s="57"/>
      <c r="R356" s="57">
        <v>10191</v>
      </c>
      <c r="S356" s="58">
        <v>16</v>
      </c>
      <c r="T356" s="58">
        <v>9862</v>
      </c>
      <c r="U356" s="58">
        <v>239</v>
      </c>
      <c r="V356" s="58">
        <v>74</v>
      </c>
      <c r="W356" s="58" t="s">
        <v>39</v>
      </c>
      <c r="X356" s="145">
        <v>44457</v>
      </c>
      <c r="Y356" s="60">
        <v>1623.38</v>
      </c>
      <c r="Z356" s="61">
        <v>285448</v>
      </c>
      <c r="AA356" s="62">
        <v>176</v>
      </c>
      <c r="AB356" s="19">
        <f t="shared" si="21"/>
        <v>0.99144312828918846</v>
      </c>
      <c r="AC356" s="19">
        <f t="shared" si="22"/>
        <v>0.96771661269747822</v>
      </c>
      <c r="AD356" s="19">
        <f t="shared" si="23"/>
        <v>2.3726515591710247E-2</v>
      </c>
      <c r="AE356" s="20">
        <f t="shared" si="24"/>
        <v>85.829993553992324</v>
      </c>
      <c r="AF356" s="20">
        <f t="shared" si="25"/>
        <v>0.42046904131096063</v>
      </c>
      <c r="AG356" s="21">
        <f t="shared" si="26"/>
        <v>3570.1774053417785</v>
      </c>
      <c r="AH356" s="21">
        <f t="shared" si="27"/>
        <v>3538.6480199545977</v>
      </c>
      <c r="AI356" s="22">
        <f t="shared" si="28"/>
        <v>3617.4714834225497</v>
      </c>
      <c r="AJ356" s="22">
        <f t="shared" si="29"/>
        <v>3585.9420980353689</v>
      </c>
      <c r="AK356" s="23">
        <f t="shared" si="30"/>
        <v>92.644478277980681</v>
      </c>
      <c r="AL356" s="24">
        <f t="shared" si="31"/>
        <v>42.343488862134215</v>
      </c>
      <c r="AM356" s="11">
        <f t="shared" si="32"/>
        <v>0.16596905967758074</v>
      </c>
      <c r="AN356" s="25">
        <f t="shared" si="33"/>
        <v>0.27417385727870797</v>
      </c>
      <c r="AO356" s="26">
        <f t="shared" si="34"/>
        <v>2.4932745613931671</v>
      </c>
      <c r="AP356" s="27">
        <v>7.5120885503203843</v>
      </c>
      <c r="AQ356" s="11">
        <f t="shared" si="35"/>
        <v>10.005363111713551</v>
      </c>
      <c r="AR356" s="21">
        <f t="shared" si="36"/>
        <v>31.529385387180852</v>
      </c>
      <c r="AS356" s="21"/>
      <c r="AT356" s="21"/>
    </row>
    <row r="357" spans="1:46" ht="16.8" x14ac:dyDescent="0.4">
      <c r="A357" s="56">
        <v>1403</v>
      </c>
      <c r="B357" s="56" t="s">
        <v>703</v>
      </c>
      <c r="C357" s="56" t="s">
        <v>706</v>
      </c>
      <c r="D357" s="56" t="s">
        <v>706</v>
      </c>
      <c r="E357" s="11">
        <f t="shared" si="20"/>
        <v>6.4125572724881925</v>
      </c>
      <c r="F357" s="58"/>
      <c r="G357" s="57">
        <v>13718</v>
      </c>
      <c r="H357" s="58">
        <v>415</v>
      </c>
      <c r="I357" s="57">
        <v>257</v>
      </c>
      <c r="J357" s="58">
        <v>8</v>
      </c>
      <c r="K357" s="57">
        <v>7</v>
      </c>
      <c r="L357" s="57"/>
      <c r="M357" s="57"/>
      <c r="N357" s="57"/>
      <c r="O357" s="57"/>
      <c r="P357" s="57"/>
      <c r="Q357" s="57"/>
      <c r="R357" s="57">
        <v>5468</v>
      </c>
      <c r="S357" s="58">
        <v>10</v>
      </c>
      <c r="T357" s="58">
        <v>5172</v>
      </c>
      <c r="U357" s="58">
        <v>184</v>
      </c>
      <c r="V357" s="58">
        <v>102</v>
      </c>
      <c r="W357" s="58" t="s">
        <v>39</v>
      </c>
      <c r="X357" s="145">
        <v>44457</v>
      </c>
      <c r="Y357" s="60">
        <v>12614.78</v>
      </c>
      <c r="Z357" s="61">
        <v>702863</v>
      </c>
      <c r="AA357" s="62">
        <v>56</v>
      </c>
      <c r="AB357" s="19">
        <f t="shared" si="21"/>
        <v>0.97922930715588585</v>
      </c>
      <c r="AC357" s="19">
        <f t="shared" si="22"/>
        <v>0.94586686174103873</v>
      </c>
      <c r="AD357" s="19">
        <f t="shared" si="23"/>
        <v>3.3362445414847161E-2</v>
      </c>
      <c r="AE357" s="20">
        <f t="shared" si="24"/>
        <v>27.174570293215037</v>
      </c>
      <c r="AF357" s="20">
        <f t="shared" si="25"/>
        <v>2.5557790782735919</v>
      </c>
      <c r="AG357" s="21">
        <f t="shared" si="26"/>
        <v>777.96099666649116</v>
      </c>
      <c r="AH357" s="21">
        <f t="shared" si="27"/>
        <v>762.02617010711901</v>
      </c>
      <c r="AI357" s="22">
        <f t="shared" si="28"/>
        <v>814.52573261076486</v>
      </c>
      <c r="AJ357" s="22">
        <f t="shared" si="29"/>
        <v>797.45270415429468</v>
      </c>
      <c r="AK357" s="23">
        <f t="shared" si="30"/>
        <v>52.129233922258088</v>
      </c>
      <c r="AL357" s="24">
        <f t="shared" si="31"/>
        <v>19.968133414947612</v>
      </c>
      <c r="AM357" s="11">
        <f t="shared" si="32"/>
        <v>6.1835120432731684E-2</v>
      </c>
      <c r="AN357" s="25">
        <f t="shared" si="33"/>
        <v>9.8314144869521183E-2</v>
      </c>
      <c r="AO357" s="26">
        <f t="shared" si="34"/>
        <v>1.6937412208929787</v>
      </c>
      <c r="AP357" s="27">
        <v>4.7188160515952138</v>
      </c>
      <c r="AQ357" s="11">
        <f t="shared" si="35"/>
        <v>6.4125572724881925</v>
      </c>
      <c r="AR357" s="21">
        <f t="shared" si="36"/>
        <v>15.934826559372167</v>
      </c>
      <c r="AS357" s="21"/>
      <c r="AT357" s="21"/>
    </row>
    <row r="358" spans="1:46" ht="16.8" x14ac:dyDescent="0.4">
      <c r="A358" s="56">
        <v>1402</v>
      </c>
      <c r="B358" s="56" t="s">
        <v>703</v>
      </c>
      <c r="C358" s="56" t="s">
        <v>707</v>
      </c>
      <c r="D358" s="56" t="s">
        <v>707</v>
      </c>
      <c r="E358" s="11">
        <f t="shared" si="20"/>
        <v>8.249490883182089</v>
      </c>
      <c r="F358" s="58"/>
      <c r="G358" s="57">
        <v>465</v>
      </c>
      <c r="H358" s="58">
        <v>1</v>
      </c>
      <c r="I358" s="57">
        <v>35</v>
      </c>
      <c r="J358" s="58">
        <v>0</v>
      </c>
      <c r="K358" s="57">
        <v>1</v>
      </c>
      <c r="L358" s="57"/>
      <c r="M358" s="57"/>
      <c r="N358" s="57"/>
      <c r="O358" s="57"/>
      <c r="P358" s="57"/>
      <c r="Q358" s="57"/>
      <c r="R358" s="57">
        <v>6190</v>
      </c>
      <c r="S358" s="58">
        <v>7</v>
      </c>
      <c r="T358" s="58">
        <v>5944</v>
      </c>
      <c r="U358" s="58">
        <v>193</v>
      </c>
      <c r="V358" s="58">
        <v>46</v>
      </c>
      <c r="W358" s="58" t="s">
        <v>39</v>
      </c>
      <c r="X358" s="145">
        <v>44457</v>
      </c>
      <c r="Y358" s="60">
        <v>7723.8</v>
      </c>
      <c r="Z358" s="61">
        <v>408704</v>
      </c>
      <c r="AA358" s="62">
        <v>53</v>
      </c>
      <c r="AB358" s="19">
        <f t="shared" si="21"/>
        <v>0.99142314005618593</v>
      </c>
      <c r="AC358" s="19">
        <f t="shared" si="22"/>
        <v>0.96025848142164782</v>
      </c>
      <c r="AD358" s="19">
        <f t="shared" si="23"/>
        <v>3.1164658634538153E-2</v>
      </c>
      <c r="AE358" s="20">
        <f t="shared" si="24"/>
        <v>47.467115565299089</v>
      </c>
      <c r="AF358" s="20">
        <f t="shared" si="25"/>
        <v>8.0775444264943458E-2</v>
      </c>
      <c r="AG358" s="21">
        <f t="shared" si="26"/>
        <v>1514.5435327278421</v>
      </c>
      <c r="AH358" s="21">
        <f t="shared" si="27"/>
        <v>1501.5757124960851</v>
      </c>
      <c r="AI358" s="22">
        <f t="shared" si="28"/>
        <v>1523.1071875978703</v>
      </c>
      <c r="AJ358" s="22">
        <f t="shared" si="29"/>
        <v>1510.1393673661132</v>
      </c>
      <c r="AK358" s="23">
        <f t="shared" si="30"/>
        <v>68.896382753595333</v>
      </c>
      <c r="AL358" s="24">
        <f t="shared" si="31"/>
        <v>27.478531323254099</v>
      </c>
      <c r="AM358" s="11">
        <f t="shared" si="32"/>
        <v>0.10241666003699404</v>
      </c>
      <c r="AN358" s="25">
        <f t="shared" si="33"/>
        <v>0.17039701443078756</v>
      </c>
      <c r="AO358" s="26">
        <f t="shared" si="34"/>
        <v>1.741468453783634</v>
      </c>
      <c r="AP358" s="27">
        <v>6.508022429398455</v>
      </c>
      <c r="AQ358" s="11">
        <f t="shared" si="35"/>
        <v>8.249490883182089</v>
      </c>
      <c r="AR358" s="21">
        <f t="shared" si="36"/>
        <v>12.967820231756969</v>
      </c>
      <c r="AS358" s="21"/>
      <c r="AT358" s="21"/>
    </row>
    <row r="359" spans="1:46" ht="16.8" x14ac:dyDescent="0.4">
      <c r="A359" s="56">
        <v>1406</v>
      </c>
      <c r="B359" s="56" t="s">
        <v>703</v>
      </c>
      <c r="C359" s="56" t="s">
        <v>708</v>
      </c>
      <c r="D359" s="56" t="s">
        <v>708</v>
      </c>
      <c r="E359" s="11">
        <f t="shared" si="20"/>
        <v>9.7258947787928207</v>
      </c>
      <c r="F359" s="58"/>
      <c r="G359" s="57">
        <v>6974</v>
      </c>
      <c r="H359" s="58">
        <v>198</v>
      </c>
      <c r="I359" s="57">
        <v>274</v>
      </c>
      <c r="J359" s="58">
        <v>5</v>
      </c>
      <c r="K359" s="57">
        <v>31</v>
      </c>
      <c r="L359" s="57"/>
      <c r="M359" s="57"/>
      <c r="N359" s="57"/>
      <c r="O359" s="57"/>
      <c r="P359" s="57"/>
      <c r="Q359" s="57"/>
      <c r="R359" s="57">
        <v>8521</v>
      </c>
      <c r="S359" s="58">
        <v>36</v>
      </c>
      <c r="T359" s="58">
        <v>8014</v>
      </c>
      <c r="U359" s="58">
        <v>381</v>
      </c>
      <c r="V359" s="58">
        <v>90</v>
      </c>
      <c r="W359" s="58" t="s">
        <v>39</v>
      </c>
      <c r="X359" s="145">
        <v>44457</v>
      </c>
      <c r="Y359" s="60">
        <v>10983.47</v>
      </c>
      <c r="Z359" s="61">
        <v>791348</v>
      </c>
      <c r="AA359" s="62">
        <v>72</v>
      </c>
      <c r="AB359" s="19">
        <f t="shared" si="21"/>
        <v>0.98734473950222568</v>
      </c>
      <c r="AC359" s="19">
        <f t="shared" si="22"/>
        <v>0.9404999413214411</v>
      </c>
      <c r="AD359" s="19">
        <f t="shared" si="23"/>
        <v>4.684479818078454E-2</v>
      </c>
      <c r="AE359" s="20">
        <f t="shared" si="24"/>
        <v>52.063062015699792</v>
      </c>
      <c r="AF359" s="20">
        <f t="shared" si="25"/>
        <v>0.85060438915620229</v>
      </c>
      <c r="AG359" s="21">
        <f t="shared" si="26"/>
        <v>1076.7702704751891</v>
      </c>
      <c r="AH359" s="21">
        <f t="shared" si="27"/>
        <v>1060.8480718975723</v>
      </c>
      <c r="AI359" s="22">
        <f t="shared" si="28"/>
        <v>1111.3947340487371</v>
      </c>
      <c r="AJ359" s="22">
        <f t="shared" si="29"/>
        <v>1094.8407021942305</v>
      </c>
      <c r="AK359" s="23">
        <f t="shared" si="30"/>
        <v>72.154737901055256</v>
      </c>
      <c r="AL359" s="24">
        <f t="shared" si="31"/>
        <v>23.397015858803773</v>
      </c>
      <c r="AM359" s="11">
        <f t="shared" si="32"/>
        <v>7.8301078493457826E-2</v>
      </c>
      <c r="AN359" s="25">
        <f t="shared" si="33"/>
        <v>0.12824814828738076</v>
      </c>
      <c r="AO359" s="26">
        <f t="shared" si="34"/>
        <v>1.669669473334638</v>
      </c>
      <c r="AP359" s="27">
        <v>8.0562253054581827</v>
      </c>
      <c r="AQ359" s="11">
        <f t="shared" si="35"/>
        <v>9.7258947787928207</v>
      </c>
      <c r="AR359" s="21">
        <f t="shared" si="36"/>
        <v>15.922198577616927</v>
      </c>
      <c r="AS359" s="21"/>
      <c r="AT359" s="21"/>
    </row>
    <row r="360" spans="1:46" ht="16.8" x14ac:dyDescent="0.4">
      <c r="A360" s="56">
        <v>1410</v>
      </c>
      <c r="B360" s="56" t="s">
        <v>703</v>
      </c>
      <c r="C360" s="56" t="s">
        <v>709</v>
      </c>
      <c r="D360" s="56" t="s">
        <v>709</v>
      </c>
      <c r="E360" s="11">
        <f t="shared" si="20"/>
        <v>8.2472206064788907</v>
      </c>
      <c r="F360" s="58"/>
      <c r="G360" s="57">
        <v>10333</v>
      </c>
      <c r="H360" s="58">
        <v>772</v>
      </c>
      <c r="I360" s="57">
        <v>21</v>
      </c>
      <c r="J360" s="58">
        <v>1</v>
      </c>
      <c r="K360" s="57">
        <v>1</v>
      </c>
      <c r="L360" s="57"/>
      <c r="M360" s="57"/>
      <c r="N360" s="57"/>
      <c r="O360" s="57"/>
      <c r="P360" s="57"/>
      <c r="Q360" s="57"/>
      <c r="R360" s="57">
        <v>1973</v>
      </c>
      <c r="S360" s="58">
        <v>4</v>
      </c>
      <c r="T360" s="58">
        <v>1875</v>
      </c>
      <c r="U360" s="58">
        <v>75</v>
      </c>
      <c r="V360" s="58">
        <v>19</v>
      </c>
      <c r="W360" s="58" t="s">
        <v>39</v>
      </c>
      <c r="X360" s="145">
        <v>44457</v>
      </c>
      <c r="Y360" s="60">
        <v>3707.84</v>
      </c>
      <c r="Z360" s="61">
        <v>180946</v>
      </c>
      <c r="AA360" s="62">
        <v>49</v>
      </c>
      <c r="AB360" s="19">
        <f t="shared" si="21"/>
        <v>0.9884437905709017</v>
      </c>
      <c r="AC360" s="19">
        <f t="shared" si="22"/>
        <v>0.95032944754181448</v>
      </c>
      <c r="AD360" s="19">
        <f t="shared" si="23"/>
        <v>3.8114343029087262E-2</v>
      </c>
      <c r="AE360" s="20">
        <f t="shared" si="24"/>
        <v>42.001481104860012</v>
      </c>
      <c r="AF360" s="20">
        <f t="shared" si="25"/>
        <v>5.2478459199189054</v>
      </c>
      <c r="AG360" s="21">
        <f t="shared" si="26"/>
        <v>1090.3805555248528</v>
      </c>
      <c r="AH360" s="21">
        <f t="shared" si="27"/>
        <v>1077.6695809799608</v>
      </c>
      <c r="AI360" s="22">
        <f t="shared" si="28"/>
        <v>1101.9862279354061</v>
      </c>
      <c r="AJ360" s="22">
        <f t="shared" si="29"/>
        <v>1088.7226023233452</v>
      </c>
      <c r="AK360" s="23">
        <f t="shared" si="30"/>
        <v>64.808549671212376</v>
      </c>
      <c r="AL360" s="24">
        <f t="shared" si="31"/>
        <v>23.331551623534871</v>
      </c>
      <c r="AM360" s="11">
        <f t="shared" si="32"/>
        <v>0.15722069194997165</v>
      </c>
      <c r="AN360" s="25">
        <f t="shared" si="33"/>
        <v>0.24089501528304985</v>
      </c>
      <c r="AO360" s="26">
        <f t="shared" si="34"/>
        <v>2.6867731850313632</v>
      </c>
      <c r="AP360" s="27">
        <v>5.5604474214475275</v>
      </c>
      <c r="AQ360" s="11">
        <f t="shared" si="35"/>
        <v>8.2472206064788907</v>
      </c>
      <c r="AR360" s="21">
        <f t="shared" si="36"/>
        <v>12.710974544891847</v>
      </c>
      <c r="AS360" s="21"/>
      <c r="AT360" s="21"/>
    </row>
    <row r="361" spans="1:46" ht="16.8" x14ac:dyDescent="0.4">
      <c r="A361" s="56">
        <v>1401</v>
      </c>
      <c r="B361" s="56" t="s">
        <v>703</v>
      </c>
      <c r="C361" s="56" t="s">
        <v>710</v>
      </c>
      <c r="D361" s="56" t="s">
        <v>710</v>
      </c>
      <c r="E361" s="11">
        <f t="shared" si="20"/>
        <v>8.8179402898812693</v>
      </c>
      <c r="F361" s="58"/>
      <c r="G361" s="57">
        <v>8558</v>
      </c>
      <c r="H361" s="58">
        <v>341</v>
      </c>
      <c r="I361" s="57">
        <v>69</v>
      </c>
      <c r="J361" s="58">
        <v>4</v>
      </c>
      <c r="K361" s="57">
        <v>10</v>
      </c>
      <c r="L361" s="57"/>
      <c r="M361" s="57"/>
      <c r="N361" s="57"/>
      <c r="O361" s="57"/>
      <c r="P361" s="57"/>
      <c r="Q361" s="57"/>
      <c r="R361" s="57">
        <v>5544</v>
      </c>
      <c r="S361" s="58">
        <v>2</v>
      </c>
      <c r="T361" s="58">
        <v>5318</v>
      </c>
      <c r="U361" s="58">
        <v>162</v>
      </c>
      <c r="V361" s="58">
        <v>62</v>
      </c>
      <c r="W361" s="58" t="s">
        <v>39</v>
      </c>
      <c r="X361" s="145">
        <v>44457</v>
      </c>
      <c r="Y361" s="60">
        <v>5259.36</v>
      </c>
      <c r="Z361" s="61">
        <v>313976</v>
      </c>
      <c r="AA361" s="62">
        <v>60</v>
      </c>
      <c r="AB361" s="19">
        <f t="shared" si="21"/>
        <v>0.98987835906595922</v>
      </c>
      <c r="AC361" s="19">
        <f t="shared" si="22"/>
        <v>0.95923520923520922</v>
      </c>
      <c r="AD361" s="19">
        <f t="shared" si="23"/>
        <v>3.0643149830750043E-2</v>
      </c>
      <c r="AE361" s="20">
        <f t="shared" si="24"/>
        <v>54.781257166152827</v>
      </c>
      <c r="AF361" s="20">
        <f t="shared" si="25"/>
        <v>1.5560966810966812</v>
      </c>
      <c r="AG361" s="21">
        <f t="shared" si="26"/>
        <v>1765.7400565648331</v>
      </c>
      <c r="AH361" s="21">
        <f t="shared" si="27"/>
        <v>1745.3563329681249</v>
      </c>
      <c r="AI361" s="22">
        <f t="shared" si="28"/>
        <v>1787.7162585675337</v>
      </c>
      <c r="AJ361" s="22">
        <f t="shared" si="29"/>
        <v>1766.0585522460315</v>
      </c>
      <c r="AK361" s="23">
        <f t="shared" si="30"/>
        <v>74.0143615564931</v>
      </c>
      <c r="AL361" s="24">
        <f t="shared" si="31"/>
        <v>29.715808522115225</v>
      </c>
      <c r="AM361" s="11">
        <f t="shared" si="32"/>
        <v>0.12918648453343903</v>
      </c>
      <c r="AN361" s="25">
        <f t="shared" si="33"/>
        <v>0.20885158497152656</v>
      </c>
      <c r="AO361" s="26">
        <f t="shared" si="34"/>
        <v>1.886285881993718</v>
      </c>
      <c r="AP361" s="27">
        <v>6.9316544078875513</v>
      </c>
      <c r="AQ361" s="11">
        <f t="shared" si="35"/>
        <v>8.8179402898812693</v>
      </c>
      <c r="AR361" s="21">
        <f t="shared" si="36"/>
        <v>20.383723596708027</v>
      </c>
      <c r="AS361" s="21"/>
      <c r="AT361" s="21"/>
    </row>
    <row r="362" spans="1:46" ht="16.8" x14ac:dyDescent="0.4">
      <c r="A362" s="56">
        <v>1471</v>
      </c>
      <c r="B362" s="56" t="s">
        <v>703</v>
      </c>
      <c r="C362" s="56" t="s">
        <v>711</v>
      </c>
      <c r="D362" s="56" t="s">
        <v>711</v>
      </c>
      <c r="E362" s="11">
        <f t="shared" si="20"/>
        <v>12.714402760993238</v>
      </c>
      <c r="F362" s="58"/>
      <c r="G362" s="57">
        <v>15309</v>
      </c>
      <c r="H362" s="58">
        <v>1097</v>
      </c>
      <c r="I362" s="57">
        <v>1195</v>
      </c>
      <c r="J362" s="58">
        <v>145</v>
      </c>
      <c r="K362" s="57">
        <v>94</v>
      </c>
      <c r="L362" s="57"/>
      <c r="M362" s="57"/>
      <c r="N362" s="57"/>
      <c r="O362" s="57"/>
      <c r="P362" s="57"/>
      <c r="Q362" s="57"/>
      <c r="R362" s="57">
        <v>51124</v>
      </c>
      <c r="S362" s="58">
        <v>74</v>
      </c>
      <c r="T362" s="58">
        <v>49301</v>
      </c>
      <c r="U362" s="58">
        <v>1244</v>
      </c>
      <c r="V362" s="58">
        <v>505</v>
      </c>
      <c r="W362" s="58" t="s">
        <v>39</v>
      </c>
      <c r="X362" s="145">
        <v>44457</v>
      </c>
      <c r="Y362" s="60">
        <v>632.27</v>
      </c>
      <c r="Z362" s="61">
        <v>1035834</v>
      </c>
      <c r="AA362" s="62">
        <v>1638</v>
      </c>
      <c r="AB362" s="19">
        <f t="shared" si="21"/>
        <v>0.98991548410658425</v>
      </c>
      <c r="AC362" s="19">
        <f t="shared" si="22"/>
        <v>0.9643416008137079</v>
      </c>
      <c r="AD362" s="19">
        <f t="shared" si="23"/>
        <v>2.5573883292876392E-2</v>
      </c>
      <c r="AE362" s="20">
        <f t="shared" si="24"/>
        <v>129.17127647866357</v>
      </c>
      <c r="AF362" s="20">
        <f t="shared" si="25"/>
        <v>0.32282294030201081</v>
      </c>
      <c r="AG362" s="21">
        <f t="shared" si="26"/>
        <v>4935.5398644956622</v>
      </c>
      <c r="AH362" s="21">
        <f t="shared" si="27"/>
        <v>4879.6428771405454</v>
      </c>
      <c r="AI362" s="22">
        <f t="shared" si="28"/>
        <v>5050.9058401249622</v>
      </c>
      <c r="AJ362" s="22">
        <f t="shared" si="29"/>
        <v>4981.0104707897217</v>
      </c>
      <c r="AK362" s="23">
        <f t="shared" si="30"/>
        <v>113.65354217034486</v>
      </c>
      <c r="AL362" s="24">
        <f t="shared" si="31"/>
        <v>49.904962031794604</v>
      </c>
      <c r="AM362" s="11">
        <f t="shared" si="32"/>
        <v>0.10666820007178557</v>
      </c>
      <c r="AN362" s="25">
        <f t="shared" si="33"/>
        <v>0.17656633358406737</v>
      </c>
      <c r="AO362" s="26">
        <f t="shared" si="34"/>
        <v>2.3845247664912321</v>
      </c>
      <c r="AP362" s="27">
        <v>10.329877994502006</v>
      </c>
      <c r="AQ362" s="11">
        <f t="shared" si="35"/>
        <v>12.714402760993238</v>
      </c>
      <c r="AR362" s="21">
        <f t="shared" si="36"/>
        <v>55.89698735511675</v>
      </c>
      <c r="AS362" s="21"/>
      <c r="AT362" s="21"/>
    </row>
    <row r="363" spans="1:46" ht="16.8" x14ac:dyDescent="0.4">
      <c r="A363" s="56">
        <v>1404</v>
      </c>
      <c r="B363" s="56" t="s">
        <v>703</v>
      </c>
      <c r="C363" s="56" t="s">
        <v>712</v>
      </c>
      <c r="D363" s="56" t="s">
        <v>712</v>
      </c>
      <c r="E363" s="11">
        <f t="shared" si="20"/>
        <v>9.6796295729409483</v>
      </c>
      <c r="F363" s="58"/>
      <c r="G363" s="57">
        <v>3714</v>
      </c>
      <c r="H363" s="58">
        <v>44</v>
      </c>
      <c r="I363" s="57">
        <v>109</v>
      </c>
      <c r="J363" s="58">
        <v>2</v>
      </c>
      <c r="K363" s="57">
        <v>13</v>
      </c>
      <c r="L363" s="57"/>
      <c r="M363" s="57"/>
      <c r="N363" s="57"/>
      <c r="O363" s="57"/>
      <c r="P363" s="57"/>
      <c r="Q363" s="57"/>
      <c r="R363" s="57">
        <v>3392</v>
      </c>
      <c r="S363" s="58">
        <v>8</v>
      </c>
      <c r="T363" s="58">
        <v>3182</v>
      </c>
      <c r="U363" s="58">
        <v>178</v>
      </c>
      <c r="V363" s="58">
        <v>24</v>
      </c>
      <c r="W363" s="58" t="s">
        <v>39</v>
      </c>
      <c r="X363" s="145">
        <v>44457</v>
      </c>
      <c r="Y363" s="60">
        <v>12758.45</v>
      </c>
      <c r="Z363" s="61">
        <v>395250</v>
      </c>
      <c r="AA363" s="62">
        <v>31</v>
      </c>
      <c r="AB363" s="19">
        <f t="shared" si="21"/>
        <v>0.99264546382974139</v>
      </c>
      <c r="AC363" s="19">
        <f t="shared" si="22"/>
        <v>0.93808962264150941</v>
      </c>
      <c r="AD363" s="19">
        <f t="shared" si="23"/>
        <v>5.4555841188231931E-2</v>
      </c>
      <c r="AE363" s="20">
        <f t="shared" si="24"/>
        <v>48.323845667299175</v>
      </c>
      <c r="AF363" s="20">
        <f t="shared" si="25"/>
        <v>1.1270636792452831</v>
      </c>
      <c r="AG363" s="21">
        <f t="shared" si="26"/>
        <v>858.19101834282105</v>
      </c>
      <c r="AH363" s="21">
        <f t="shared" si="27"/>
        <v>850.09487666034158</v>
      </c>
      <c r="AI363" s="22">
        <f t="shared" si="28"/>
        <v>885.76850094876659</v>
      </c>
      <c r="AJ363" s="22">
        <f t="shared" si="29"/>
        <v>877.16635041113216</v>
      </c>
      <c r="AK363" s="23">
        <f t="shared" si="30"/>
        <v>69.515354898971182</v>
      </c>
      <c r="AL363" s="24">
        <f t="shared" si="31"/>
        <v>20.942377496491797</v>
      </c>
      <c r="AM363" s="11">
        <f t="shared" si="32"/>
        <v>0.10730276023945155</v>
      </c>
      <c r="AN363" s="25">
        <f t="shared" si="33"/>
        <v>0.1748295377746395</v>
      </c>
      <c r="AO363" s="26">
        <f t="shared" si="34"/>
        <v>1.6963033603428999</v>
      </c>
      <c r="AP363" s="27">
        <v>7.9833262125980484</v>
      </c>
      <c r="AQ363" s="11">
        <f t="shared" si="35"/>
        <v>9.6796295729409483</v>
      </c>
      <c r="AR363" s="21">
        <f t="shared" si="36"/>
        <v>8.096141682479443</v>
      </c>
      <c r="AS363" s="21"/>
      <c r="AT363" s="21"/>
    </row>
    <row r="364" spans="1:46" ht="16.8" x14ac:dyDescent="0.4">
      <c r="A364" s="56">
        <v>1409</v>
      </c>
      <c r="B364" s="56" t="s">
        <v>703</v>
      </c>
      <c r="C364" s="56" t="s">
        <v>713</v>
      </c>
      <c r="D364" s="56" t="s">
        <v>713</v>
      </c>
      <c r="E364" s="11">
        <f t="shared" si="20"/>
        <v>7.6578341181170861</v>
      </c>
      <c r="F364" s="58"/>
      <c r="G364" s="57">
        <v>12196</v>
      </c>
      <c r="H364" s="58">
        <v>808</v>
      </c>
      <c r="I364" s="57">
        <v>79</v>
      </c>
      <c r="J364" s="58">
        <v>6</v>
      </c>
      <c r="K364" s="57">
        <v>8</v>
      </c>
      <c r="L364" s="57"/>
      <c r="M364" s="57"/>
      <c r="N364" s="57"/>
      <c r="O364" s="57"/>
      <c r="P364" s="57"/>
      <c r="Q364" s="57"/>
      <c r="R364" s="57">
        <v>5228</v>
      </c>
      <c r="S364" s="58">
        <v>1</v>
      </c>
      <c r="T364" s="58">
        <v>4969</v>
      </c>
      <c r="U364" s="58">
        <v>213</v>
      </c>
      <c r="V364" s="58">
        <v>45</v>
      </c>
      <c r="W364" s="58" t="s">
        <v>39</v>
      </c>
      <c r="X364" s="145">
        <v>44457</v>
      </c>
      <c r="Y364" s="60">
        <v>8851.59</v>
      </c>
      <c r="Z364" s="61">
        <v>643224</v>
      </c>
      <c r="AA364" s="62">
        <v>73</v>
      </c>
      <c r="AB364" s="19">
        <f t="shared" si="21"/>
        <v>0.99210217943444645</v>
      </c>
      <c r="AC364" s="19">
        <f t="shared" si="22"/>
        <v>0.95045906656465184</v>
      </c>
      <c r="AD364" s="19">
        <f t="shared" si="23"/>
        <v>4.1643112869794614E-2</v>
      </c>
      <c r="AE364" s="20">
        <f t="shared" si="24"/>
        <v>34.358170715023071</v>
      </c>
      <c r="AF364" s="20">
        <f t="shared" si="25"/>
        <v>2.3479342004590666</v>
      </c>
      <c r="AG364" s="21">
        <f t="shared" si="26"/>
        <v>812.78061763864537</v>
      </c>
      <c r="AH364" s="21">
        <f t="shared" si="27"/>
        <v>805.62914319117442</v>
      </c>
      <c r="AI364" s="22">
        <f t="shared" si="28"/>
        <v>825.06249766799749</v>
      </c>
      <c r="AJ364" s="22">
        <f t="shared" si="29"/>
        <v>816.9782222056391</v>
      </c>
      <c r="AK364" s="23">
        <f t="shared" si="30"/>
        <v>58.615843178293595</v>
      </c>
      <c r="AL364" s="24">
        <f t="shared" si="31"/>
        <v>20.21111355425078</v>
      </c>
      <c r="AM364" s="11">
        <f t="shared" si="32"/>
        <v>7.2441224381555189E-2</v>
      </c>
      <c r="AN364" s="25">
        <f t="shared" si="33"/>
        <v>0.11555903345738426</v>
      </c>
      <c r="AO364" s="26">
        <f t="shared" si="34"/>
        <v>2.262290517242838</v>
      </c>
      <c r="AP364" s="27">
        <v>5.3955436008742481</v>
      </c>
      <c r="AQ364" s="11">
        <f t="shared" si="35"/>
        <v>7.6578341181170861</v>
      </c>
      <c r="AR364" s="21">
        <f t="shared" si="36"/>
        <v>7.1514744474708651</v>
      </c>
      <c r="AS364" s="21"/>
      <c r="AT364" s="21"/>
    </row>
    <row r="365" spans="1:46" ht="16.8" x14ac:dyDescent="0.4">
      <c r="A365" s="56">
        <v>1407</v>
      </c>
      <c r="B365" s="56" t="s">
        <v>703</v>
      </c>
      <c r="C365" s="56" t="s">
        <v>714</v>
      </c>
      <c r="D365" s="56" t="s">
        <v>714</v>
      </c>
      <c r="E365" s="11">
        <f t="shared" si="20"/>
        <v>11.002945286969762</v>
      </c>
      <c r="F365" s="58"/>
      <c r="G365" s="57">
        <v>8846</v>
      </c>
      <c r="H365" s="58">
        <v>136</v>
      </c>
      <c r="I365" s="57">
        <v>75</v>
      </c>
      <c r="J365" s="58">
        <v>2</v>
      </c>
      <c r="K365" s="57">
        <v>0</v>
      </c>
      <c r="L365" s="57"/>
      <c r="M365" s="57"/>
      <c r="N365" s="57"/>
      <c r="O365" s="57"/>
      <c r="P365" s="57"/>
      <c r="Q365" s="57"/>
      <c r="R365" s="57">
        <v>5270</v>
      </c>
      <c r="S365" s="58">
        <v>9</v>
      </c>
      <c r="T365" s="58">
        <v>4873</v>
      </c>
      <c r="U365" s="58">
        <v>344</v>
      </c>
      <c r="V365" s="58">
        <v>44</v>
      </c>
      <c r="W365" s="58" t="s">
        <v>39</v>
      </c>
      <c r="X365" s="145">
        <v>44457</v>
      </c>
      <c r="Y365" s="60">
        <v>7588.13</v>
      </c>
      <c r="Z365" s="61">
        <v>590272</v>
      </c>
      <c r="AA365" s="62">
        <v>78</v>
      </c>
      <c r="AB365" s="19">
        <f t="shared" si="21"/>
        <v>0.98902714590770069</v>
      </c>
      <c r="AC365" s="19">
        <f t="shared" si="22"/>
        <v>0.92466793168880457</v>
      </c>
      <c r="AD365" s="19">
        <f t="shared" si="23"/>
        <v>6.4359214218896163E-2</v>
      </c>
      <c r="AE365" s="20">
        <f t="shared" si="24"/>
        <v>58.278217499728932</v>
      </c>
      <c r="AF365" s="20">
        <f t="shared" si="25"/>
        <v>1.6927893738140418</v>
      </c>
      <c r="AG365" s="21">
        <f t="shared" si="26"/>
        <v>892.80873902201017</v>
      </c>
      <c r="AH365" s="21">
        <f t="shared" si="27"/>
        <v>883.82982760490074</v>
      </c>
      <c r="AI365" s="22">
        <f t="shared" si="28"/>
        <v>905.51474574433485</v>
      </c>
      <c r="AJ365" s="22">
        <f t="shared" si="29"/>
        <v>896.19700748129685</v>
      </c>
      <c r="AK365" s="23">
        <f t="shared" si="30"/>
        <v>76.340171272881577</v>
      </c>
      <c r="AL365" s="24">
        <f t="shared" si="31"/>
        <v>21.168337292774044</v>
      </c>
      <c r="AM365" s="11">
        <f t="shared" si="32"/>
        <v>9.7413079424661264E-2</v>
      </c>
      <c r="AN365" s="25">
        <f t="shared" si="33"/>
        <v>0.15710754525872317</v>
      </c>
      <c r="AO365" s="26">
        <f t="shared" si="34"/>
        <v>3.1296076981795693</v>
      </c>
      <c r="AP365" s="27">
        <v>7.8733375887901929</v>
      </c>
      <c r="AQ365" s="11">
        <f t="shared" si="35"/>
        <v>11.002945286969762</v>
      </c>
      <c r="AR365" s="21">
        <f t="shared" si="36"/>
        <v>8.9789114171094013</v>
      </c>
      <c r="AS365" s="21"/>
      <c r="AT365" s="21"/>
    </row>
    <row r="366" spans="1:46" ht="16.8" x14ac:dyDescent="0.4">
      <c r="A366" s="56">
        <v>1405</v>
      </c>
      <c r="B366" s="56" t="s">
        <v>703</v>
      </c>
      <c r="C366" s="56" t="s">
        <v>715</v>
      </c>
      <c r="D366" s="56" t="s">
        <v>715</v>
      </c>
      <c r="E366" s="11">
        <f t="shared" si="20"/>
        <v>9.9830943668296399</v>
      </c>
      <c r="F366" s="58"/>
      <c r="G366" s="57">
        <v>5551</v>
      </c>
      <c r="H366" s="58">
        <v>367</v>
      </c>
      <c r="I366" s="57">
        <v>78</v>
      </c>
      <c r="J366" s="58">
        <v>1</v>
      </c>
      <c r="K366" s="57">
        <v>9</v>
      </c>
      <c r="L366" s="57"/>
      <c r="M366" s="57"/>
      <c r="N366" s="57"/>
      <c r="O366" s="57"/>
      <c r="P366" s="57"/>
      <c r="Q366" s="57"/>
      <c r="R366" s="57">
        <v>9566</v>
      </c>
      <c r="S366" s="58">
        <v>26</v>
      </c>
      <c r="T366" s="58">
        <v>9144</v>
      </c>
      <c r="U366" s="58">
        <v>294</v>
      </c>
      <c r="V366" s="58">
        <v>102</v>
      </c>
      <c r="W366" s="58" t="s">
        <v>39</v>
      </c>
      <c r="X366" s="145">
        <v>44457</v>
      </c>
      <c r="Y366" s="60">
        <v>8275.18</v>
      </c>
      <c r="Z366" s="61">
        <v>439796</v>
      </c>
      <c r="AA366" s="62">
        <v>53</v>
      </c>
      <c r="AB366" s="19">
        <f t="shared" si="21"/>
        <v>0.98730392610424744</v>
      </c>
      <c r="AC366" s="19">
        <f t="shared" si="22"/>
        <v>0.9558854275559272</v>
      </c>
      <c r="AD366" s="19">
        <f t="shared" si="23"/>
        <v>3.1418498548320198E-2</v>
      </c>
      <c r="AE366" s="20">
        <f t="shared" si="24"/>
        <v>68.895578859289301</v>
      </c>
      <c r="AF366" s="20">
        <f t="shared" si="25"/>
        <v>0.58843821869119795</v>
      </c>
      <c r="AG366" s="21">
        <f t="shared" si="26"/>
        <v>2175.0993642506983</v>
      </c>
      <c r="AH366" s="21">
        <f t="shared" si="27"/>
        <v>2145.9949613002391</v>
      </c>
      <c r="AI366" s="22">
        <f t="shared" si="28"/>
        <v>2192.8348597986337</v>
      </c>
      <c r="AJ366" s="22">
        <f t="shared" si="29"/>
        <v>2163.5030787001247</v>
      </c>
      <c r="AK366" s="23">
        <f t="shared" si="30"/>
        <v>83.003360690570418</v>
      </c>
      <c r="AL366" s="24">
        <f t="shared" si="31"/>
        <v>32.889991476892519</v>
      </c>
      <c r="AM366" s="11">
        <f t="shared" si="32"/>
        <v>0.12020363829570685</v>
      </c>
      <c r="AN366" s="25">
        <f t="shared" si="33"/>
        <v>0.19789737952970479</v>
      </c>
      <c r="AO366" s="26">
        <f t="shared" si="34"/>
        <v>2.2061975871171153</v>
      </c>
      <c r="AP366" s="27">
        <v>7.7768967797125246</v>
      </c>
      <c r="AQ366" s="11">
        <f t="shared" si="35"/>
        <v>9.9830943668296399</v>
      </c>
      <c r="AR366" s="21">
        <f t="shared" si="36"/>
        <v>29.104402950458852</v>
      </c>
      <c r="AS366" s="21"/>
      <c r="AT366" s="21"/>
    </row>
    <row r="367" spans="1:46" ht="16.8" x14ac:dyDescent="0.4">
      <c r="A367" s="32">
        <v>7601</v>
      </c>
      <c r="B367" s="32" t="s">
        <v>716</v>
      </c>
      <c r="C367" s="32" t="s">
        <v>717</v>
      </c>
      <c r="D367" s="32" t="s">
        <v>718</v>
      </c>
      <c r="E367" s="11">
        <f t="shared" si="20"/>
        <v>6.3901585847680238</v>
      </c>
      <c r="F367" s="33"/>
      <c r="G367" s="34">
        <v>212</v>
      </c>
      <c r="H367" s="33">
        <v>2</v>
      </c>
      <c r="I367" s="34">
        <v>16</v>
      </c>
      <c r="J367" s="33">
        <v>0</v>
      </c>
      <c r="K367" s="34">
        <v>2</v>
      </c>
      <c r="L367" s="34"/>
      <c r="M367" s="34"/>
      <c r="N367" s="34"/>
      <c r="O367" s="34"/>
      <c r="P367" s="34"/>
      <c r="Q367" s="34"/>
      <c r="R367" s="34">
        <v>1031</v>
      </c>
      <c r="S367" s="33">
        <v>3</v>
      </c>
      <c r="T367" s="33">
        <v>953</v>
      </c>
      <c r="U367" s="33">
        <v>38</v>
      </c>
      <c r="V367" s="33">
        <v>37</v>
      </c>
      <c r="W367" s="35" t="s">
        <v>39</v>
      </c>
      <c r="X367" s="146">
        <v>44457</v>
      </c>
      <c r="Y367" s="37">
        <v>948</v>
      </c>
      <c r="Z367" s="38">
        <v>161132</v>
      </c>
      <c r="AA367" s="39">
        <v>170</v>
      </c>
      <c r="AB367" s="19">
        <f t="shared" si="21"/>
        <v>0.96254968933454499</v>
      </c>
      <c r="AC367" s="19">
        <f t="shared" si="22"/>
        <v>0.92434529582929192</v>
      </c>
      <c r="AD367" s="19">
        <f t="shared" si="23"/>
        <v>3.8204393505253106E-2</v>
      </c>
      <c r="AE367" s="20">
        <f t="shared" si="24"/>
        <v>24.824367599235408</v>
      </c>
      <c r="AF367" s="20">
        <f t="shared" si="25"/>
        <v>0.22114451988360814</v>
      </c>
      <c r="AG367" s="21">
        <f t="shared" si="26"/>
        <v>639.84807487029263</v>
      </c>
      <c r="AH367" s="21">
        <f t="shared" si="27"/>
        <v>615.02370727105733</v>
      </c>
      <c r="AI367" s="22">
        <f t="shared" si="28"/>
        <v>649.77782190998687</v>
      </c>
      <c r="AJ367" s="22">
        <f t="shared" si="29"/>
        <v>624.95345431075145</v>
      </c>
      <c r="AK367" s="23">
        <f t="shared" si="30"/>
        <v>49.824058043514896</v>
      </c>
      <c r="AL367" s="24">
        <f t="shared" si="31"/>
        <v>17.677011261957599</v>
      </c>
      <c r="AM367" s="11">
        <f t="shared" si="32"/>
        <v>0.11831028840152696</v>
      </c>
      <c r="AN367" s="25">
        <f t="shared" si="33"/>
        <v>0.19625385771717471</v>
      </c>
      <c r="AO367" s="26">
        <f t="shared" si="34"/>
        <v>1.6844048490414716</v>
      </c>
      <c r="AP367" s="27">
        <v>4.7057537357265522</v>
      </c>
      <c r="AQ367" s="11">
        <f t="shared" si="35"/>
        <v>6.3901585847680238</v>
      </c>
      <c r="AR367" s="21">
        <f t="shared" si="36"/>
        <v>24.824367599235408</v>
      </c>
      <c r="AS367" s="21"/>
      <c r="AT367" s="21"/>
    </row>
    <row r="368" spans="1:46" ht="16.8" x14ac:dyDescent="0.4">
      <c r="A368" s="32">
        <v>7603</v>
      </c>
      <c r="B368" s="32" t="s">
        <v>716</v>
      </c>
      <c r="C368" s="32" t="s">
        <v>719</v>
      </c>
      <c r="D368" s="32" t="s">
        <v>720</v>
      </c>
      <c r="E368" s="11">
        <f t="shared" si="20"/>
        <v>1.7742785128976184</v>
      </c>
      <c r="F368" s="33"/>
      <c r="G368" s="34">
        <v>429</v>
      </c>
      <c r="H368" s="33">
        <v>41</v>
      </c>
      <c r="I368" s="34">
        <v>1</v>
      </c>
      <c r="J368" s="33">
        <v>0</v>
      </c>
      <c r="K368" s="34">
        <v>0</v>
      </c>
      <c r="L368" s="34"/>
      <c r="M368" s="34"/>
      <c r="N368" s="34"/>
      <c r="O368" s="34"/>
      <c r="P368" s="34"/>
      <c r="Q368" s="34"/>
      <c r="R368" s="34">
        <v>1349</v>
      </c>
      <c r="S368" s="33">
        <v>4</v>
      </c>
      <c r="T368" s="33">
        <v>1241</v>
      </c>
      <c r="U368" s="33">
        <v>13</v>
      </c>
      <c r="V368" s="33">
        <v>91</v>
      </c>
      <c r="W368" s="35" t="s">
        <v>39</v>
      </c>
      <c r="X368" s="146">
        <v>44457</v>
      </c>
      <c r="Y368" s="37">
        <v>3006</v>
      </c>
      <c r="Z368" s="38">
        <v>149809</v>
      </c>
      <c r="AA368" s="39">
        <v>50</v>
      </c>
      <c r="AB368" s="19">
        <f t="shared" si="21"/>
        <v>0.92957032644208337</v>
      </c>
      <c r="AC368" s="19">
        <f t="shared" si="22"/>
        <v>0.91994069681245372</v>
      </c>
      <c r="AD368" s="19">
        <f t="shared" si="23"/>
        <v>9.6296296296296303E-3</v>
      </c>
      <c r="AE368" s="20">
        <f t="shared" si="24"/>
        <v>8.6777162920785802</v>
      </c>
      <c r="AF368" s="20">
        <f t="shared" si="25"/>
        <v>0.31875463306152707</v>
      </c>
      <c r="AG368" s="21">
        <f t="shared" si="26"/>
        <v>900.47994446261578</v>
      </c>
      <c r="AH368" s="21">
        <f t="shared" si="27"/>
        <v>837.06586386665685</v>
      </c>
      <c r="AI368" s="22">
        <f t="shared" si="28"/>
        <v>901.14746110046792</v>
      </c>
      <c r="AJ368" s="22">
        <f t="shared" si="29"/>
        <v>837.733380504509</v>
      </c>
      <c r="AK368" s="23">
        <f t="shared" si="30"/>
        <v>29.457963765471945</v>
      </c>
      <c r="AL368" s="24">
        <f t="shared" si="31"/>
        <v>20.466232927733781</v>
      </c>
      <c r="AM368" s="11">
        <f t="shared" si="32"/>
        <v>7.2693264441580127E-2</v>
      </c>
      <c r="AN368" s="25">
        <f t="shared" si="33"/>
        <v>0.1203382732500714</v>
      </c>
      <c r="AO368" s="26">
        <f t="shared" si="34"/>
        <v>6.1091112750669474E-2</v>
      </c>
      <c r="AP368" s="27">
        <v>1.7131874001469489</v>
      </c>
      <c r="AQ368" s="11">
        <f t="shared" si="35"/>
        <v>1.7742785128976184</v>
      </c>
      <c r="AR368" s="21">
        <f t="shared" si="36"/>
        <v>63.41408059595885</v>
      </c>
      <c r="AS368" s="21"/>
      <c r="AT368" s="21"/>
    </row>
    <row r="369" spans="1:46" ht="16.8" x14ac:dyDescent="0.4">
      <c r="A369" s="32">
        <v>7604</v>
      </c>
      <c r="B369" s="32" t="s">
        <v>716</v>
      </c>
      <c r="C369" s="32" t="s">
        <v>721</v>
      </c>
      <c r="D369" s="32" t="s">
        <v>722</v>
      </c>
      <c r="E369" s="11">
        <f t="shared" si="20"/>
        <v>3.89054707929485</v>
      </c>
      <c r="F369" s="33"/>
      <c r="G369" s="34">
        <v>89</v>
      </c>
      <c r="H369" s="33">
        <v>0</v>
      </c>
      <c r="I369" s="34">
        <v>22</v>
      </c>
      <c r="J369" s="33">
        <v>2</v>
      </c>
      <c r="K369" s="34">
        <v>3</v>
      </c>
      <c r="L369" s="34"/>
      <c r="M369" s="34"/>
      <c r="N369" s="34"/>
      <c r="O369" s="34"/>
      <c r="P369" s="34"/>
      <c r="Q369" s="34"/>
      <c r="R369" s="34">
        <v>3020</v>
      </c>
      <c r="S369" s="33">
        <v>1</v>
      </c>
      <c r="T369" s="33">
        <v>2895</v>
      </c>
      <c r="U369" s="33">
        <v>46</v>
      </c>
      <c r="V369" s="33">
        <v>78</v>
      </c>
      <c r="W369" s="35" t="s">
        <v>39</v>
      </c>
      <c r="X369" s="146">
        <v>44457</v>
      </c>
      <c r="Y369" s="37">
        <v>5000</v>
      </c>
      <c r="Z369" s="38">
        <v>258984</v>
      </c>
      <c r="AA369" s="39">
        <v>52</v>
      </c>
      <c r="AB369" s="19">
        <f t="shared" si="21"/>
        <v>0.9747170953233103</v>
      </c>
      <c r="AC369" s="19">
        <f t="shared" si="22"/>
        <v>0.95860927152317876</v>
      </c>
      <c r="AD369" s="19">
        <f t="shared" si="23"/>
        <v>1.6107823800131493E-2</v>
      </c>
      <c r="AE369" s="20">
        <f t="shared" si="24"/>
        <v>18.920087727427177</v>
      </c>
      <c r="AF369" s="20">
        <f t="shared" si="25"/>
        <v>3.6754966887417216E-2</v>
      </c>
      <c r="AG369" s="21">
        <f t="shared" si="26"/>
        <v>1166.0952027924504</v>
      </c>
      <c r="AH369" s="21">
        <f t="shared" si="27"/>
        <v>1135.5913878849658</v>
      </c>
      <c r="AI369" s="22">
        <f t="shared" si="28"/>
        <v>1174.589936057826</v>
      </c>
      <c r="AJ369" s="22">
        <f t="shared" si="29"/>
        <v>1143.3138726716709</v>
      </c>
      <c r="AK369" s="23">
        <f t="shared" si="30"/>
        <v>43.497227184531177</v>
      </c>
      <c r="AL369" s="24">
        <f t="shared" si="31"/>
        <v>23.90934830428959</v>
      </c>
      <c r="AM369" s="11">
        <f t="shared" si="32"/>
        <v>8.115066265888321E-2</v>
      </c>
      <c r="AN369" s="25">
        <f t="shared" si="33"/>
        <v>0.13514348376733698</v>
      </c>
      <c r="AO369" s="26">
        <f t="shared" si="34"/>
        <v>1.795397968794501</v>
      </c>
      <c r="AP369" s="27">
        <v>2.095149110500349</v>
      </c>
      <c r="AQ369" s="11">
        <f t="shared" si="35"/>
        <v>3.89054707929485</v>
      </c>
      <c r="AR369" s="21">
        <f t="shared" si="36"/>
        <v>30.503814907484632</v>
      </c>
      <c r="AS369" s="21"/>
      <c r="AT369" s="21"/>
    </row>
    <row r="370" spans="1:46" ht="16.8" x14ac:dyDescent="0.4">
      <c r="A370" s="32">
        <v>7606</v>
      </c>
      <c r="B370" s="32" t="s">
        <v>716</v>
      </c>
      <c r="C370" s="32" t="s">
        <v>723</v>
      </c>
      <c r="D370" s="32" t="s">
        <v>724</v>
      </c>
      <c r="E370" s="11">
        <f t="shared" si="20"/>
        <v>8.5426897961247281</v>
      </c>
      <c r="F370" s="33"/>
      <c r="G370" s="34">
        <v>407</v>
      </c>
      <c r="H370" s="33">
        <v>41</v>
      </c>
      <c r="I370" s="34">
        <v>21</v>
      </c>
      <c r="J370" s="33">
        <v>0</v>
      </c>
      <c r="K370" s="34">
        <v>2</v>
      </c>
      <c r="L370" s="34"/>
      <c r="M370" s="34"/>
      <c r="N370" s="34"/>
      <c r="O370" s="34"/>
      <c r="P370" s="34"/>
      <c r="Q370" s="34"/>
      <c r="R370" s="34">
        <v>1056</v>
      </c>
      <c r="S370" s="33">
        <v>8</v>
      </c>
      <c r="T370" s="33">
        <v>948</v>
      </c>
      <c r="U370" s="33">
        <v>46</v>
      </c>
      <c r="V370" s="33">
        <v>54</v>
      </c>
      <c r="W370" s="35" t="s">
        <v>39</v>
      </c>
      <c r="X370" s="146">
        <v>44457</v>
      </c>
      <c r="Y370" s="37">
        <v>3014</v>
      </c>
      <c r="Z370" s="38">
        <v>118188</v>
      </c>
      <c r="AA370" s="39">
        <v>39</v>
      </c>
      <c r="AB370" s="19">
        <f t="shared" si="21"/>
        <v>0.94229551785262089</v>
      </c>
      <c r="AC370" s="19">
        <f t="shared" si="22"/>
        <v>0.89772727272727271</v>
      </c>
      <c r="AD370" s="19">
        <f t="shared" si="23"/>
        <v>4.456824512534819E-2</v>
      </c>
      <c r="AE370" s="20">
        <f t="shared" si="24"/>
        <v>40.61326022946492</v>
      </c>
      <c r="AF370" s="20">
        <f t="shared" si="25"/>
        <v>0.40530303030303028</v>
      </c>
      <c r="AG370" s="21">
        <f t="shared" si="26"/>
        <v>893.49172504822832</v>
      </c>
      <c r="AH370" s="21">
        <f t="shared" si="27"/>
        <v>841.03293058516942</v>
      </c>
      <c r="AI370" s="22">
        <f t="shared" si="28"/>
        <v>911.26002639861906</v>
      </c>
      <c r="AJ370" s="22">
        <f t="shared" si="29"/>
        <v>858.80123193556039</v>
      </c>
      <c r="AK370" s="23">
        <f t="shared" si="30"/>
        <v>63.7285338207815</v>
      </c>
      <c r="AL370" s="24">
        <f t="shared" si="31"/>
        <v>20.721983881080988</v>
      </c>
      <c r="AM370" s="11">
        <f t="shared" si="32"/>
        <v>0.17737130012772379</v>
      </c>
      <c r="AN370" s="25">
        <f t="shared" si="33"/>
        <v>0.29310095907687367</v>
      </c>
      <c r="AO370" s="26">
        <f t="shared" si="34"/>
        <v>4.1090877899247733</v>
      </c>
      <c r="AP370" s="27">
        <v>4.4336020061999548</v>
      </c>
      <c r="AQ370" s="11">
        <f t="shared" si="35"/>
        <v>8.5426897961247281</v>
      </c>
      <c r="AR370" s="21">
        <f t="shared" si="36"/>
        <v>52.458794463058858</v>
      </c>
      <c r="AS370" s="21"/>
      <c r="AT370" s="21"/>
    </row>
    <row r="371" spans="1:46" ht="16.8" x14ac:dyDescent="0.4">
      <c r="A371" s="32">
        <v>7605</v>
      </c>
      <c r="B371" s="32" t="s">
        <v>716</v>
      </c>
      <c r="C371" s="32" t="s">
        <v>725</v>
      </c>
      <c r="D371" s="32" t="s">
        <v>726</v>
      </c>
      <c r="E371" s="11">
        <f t="shared" si="20"/>
        <v>5.3781440972064081</v>
      </c>
      <c r="F371" s="33"/>
      <c r="G371" s="34">
        <v>351</v>
      </c>
      <c r="H371" s="33">
        <v>8</v>
      </c>
      <c r="I371" s="34">
        <v>13</v>
      </c>
      <c r="J371" s="33">
        <v>1</v>
      </c>
      <c r="K371" s="34">
        <v>1</v>
      </c>
      <c r="L371" s="34"/>
      <c r="M371" s="34"/>
      <c r="N371" s="34"/>
      <c r="O371" s="34"/>
      <c r="P371" s="34"/>
      <c r="Q371" s="34"/>
      <c r="R371" s="34">
        <v>1972</v>
      </c>
      <c r="S371" s="33">
        <v>1</v>
      </c>
      <c r="T371" s="33">
        <v>1911</v>
      </c>
      <c r="U371" s="33">
        <v>41</v>
      </c>
      <c r="V371" s="33">
        <v>19</v>
      </c>
      <c r="W371" s="35" t="s">
        <v>39</v>
      </c>
      <c r="X371" s="146">
        <v>44457</v>
      </c>
      <c r="Y371" s="37">
        <v>3044</v>
      </c>
      <c r="Z371" s="38">
        <v>152505</v>
      </c>
      <c r="AA371" s="39">
        <v>50</v>
      </c>
      <c r="AB371" s="19">
        <f t="shared" si="21"/>
        <v>0.99022562729599795</v>
      </c>
      <c r="AC371" s="19">
        <f t="shared" si="22"/>
        <v>0.96906693711967551</v>
      </c>
      <c r="AD371" s="19">
        <f t="shared" si="23"/>
        <v>2.1158690176322419E-2</v>
      </c>
      <c r="AE371" s="20">
        <f t="shared" si="24"/>
        <v>27.540080653093344</v>
      </c>
      <c r="AF371" s="20">
        <f t="shared" si="25"/>
        <v>0.18458417849898581</v>
      </c>
      <c r="AG371" s="21">
        <f t="shared" si="26"/>
        <v>1293.072358283335</v>
      </c>
      <c r="AH371" s="21">
        <f t="shared" si="27"/>
        <v>1279.9580341628143</v>
      </c>
      <c r="AI371" s="22">
        <f t="shared" si="28"/>
        <v>1301.5966689616735</v>
      </c>
      <c r="AJ371" s="22">
        <f t="shared" si="29"/>
        <v>1287.8266286351268</v>
      </c>
      <c r="AK371" s="23">
        <f t="shared" si="30"/>
        <v>52.47864389739253</v>
      </c>
      <c r="AL371" s="24">
        <f t="shared" si="31"/>
        <v>25.375447076210566</v>
      </c>
      <c r="AM371" s="11">
        <f t="shared" si="32"/>
        <v>0.12799112869795359</v>
      </c>
      <c r="AN371" s="25">
        <f t="shared" si="33"/>
        <v>0.21247633514992495</v>
      </c>
      <c r="AO371" s="26">
        <f t="shared" si="34"/>
        <v>3.4102010947246066</v>
      </c>
      <c r="AP371" s="27">
        <v>1.9679430024818014</v>
      </c>
      <c r="AQ371" s="11">
        <f t="shared" si="35"/>
        <v>5.3781440972064081</v>
      </c>
      <c r="AR371" s="21">
        <f t="shared" si="36"/>
        <v>13.114324120520637</v>
      </c>
      <c r="AS371" s="21"/>
      <c r="AT371" s="21"/>
    </row>
    <row r="372" spans="1:46" ht="16.8" x14ac:dyDescent="0.4">
      <c r="A372" s="32">
        <v>7602</v>
      </c>
      <c r="B372" s="32" t="s">
        <v>716</v>
      </c>
      <c r="C372" s="32" t="s">
        <v>727</v>
      </c>
      <c r="D372" s="32" t="s">
        <v>728</v>
      </c>
      <c r="E372" s="11">
        <f t="shared" si="20"/>
        <v>7.6378337162384442</v>
      </c>
      <c r="F372" s="33"/>
      <c r="G372" s="34">
        <v>490</v>
      </c>
      <c r="H372" s="33">
        <v>15</v>
      </c>
      <c r="I372" s="34">
        <v>79</v>
      </c>
      <c r="J372" s="33">
        <v>6</v>
      </c>
      <c r="K372" s="34">
        <v>2</v>
      </c>
      <c r="L372" s="34"/>
      <c r="M372" s="34"/>
      <c r="N372" s="34"/>
      <c r="O372" s="34"/>
      <c r="P372" s="34"/>
      <c r="Q372" s="34"/>
      <c r="R372" s="34">
        <v>3528</v>
      </c>
      <c r="S372" s="33">
        <v>7</v>
      </c>
      <c r="T372" s="33">
        <v>3191</v>
      </c>
      <c r="U372" s="33">
        <v>141</v>
      </c>
      <c r="V372" s="33">
        <v>189</v>
      </c>
      <c r="W372" s="35" t="s">
        <v>39</v>
      </c>
      <c r="X372" s="146">
        <v>44457</v>
      </c>
      <c r="Y372" s="37">
        <v>1776</v>
      </c>
      <c r="Z372" s="38">
        <v>417472</v>
      </c>
      <c r="AA372" s="39">
        <v>235</v>
      </c>
      <c r="AB372" s="19">
        <f t="shared" si="21"/>
        <v>0.94412359251065725</v>
      </c>
      <c r="AC372" s="19">
        <f t="shared" si="22"/>
        <v>0.90447845804988658</v>
      </c>
      <c r="AD372" s="19">
        <f t="shared" si="23"/>
        <v>3.9645134460770726E-2</v>
      </c>
      <c r="AE372" s="20">
        <f t="shared" si="24"/>
        <v>34.253794266441822</v>
      </c>
      <c r="AF372" s="20">
        <f t="shared" si="25"/>
        <v>0.16128117913832199</v>
      </c>
      <c r="AG372" s="21">
        <f t="shared" si="26"/>
        <v>845.08661658745984</v>
      </c>
      <c r="AH372" s="21">
        <f t="shared" si="27"/>
        <v>798.13736011037861</v>
      </c>
      <c r="AI372" s="22">
        <f t="shared" si="28"/>
        <v>864.01004139199756</v>
      </c>
      <c r="AJ372" s="22">
        <f t="shared" si="29"/>
        <v>815.62356277786284</v>
      </c>
      <c r="AK372" s="23">
        <f t="shared" si="30"/>
        <v>58.52674112441408</v>
      </c>
      <c r="AL372" s="24">
        <f t="shared" si="31"/>
        <v>20.194350234383165</v>
      </c>
      <c r="AM372" s="11">
        <f t="shared" si="32"/>
        <v>8.623142121506637E-2</v>
      </c>
      <c r="AN372" s="25">
        <f t="shared" si="33"/>
        <v>0.14322230883869333</v>
      </c>
      <c r="AO372" s="26">
        <f t="shared" si="34"/>
        <v>2.2039151069739757</v>
      </c>
      <c r="AP372" s="27">
        <v>5.4339186092644685</v>
      </c>
      <c r="AQ372" s="11">
        <f t="shared" si="35"/>
        <v>7.6378337162384442</v>
      </c>
      <c r="AR372" s="21">
        <f t="shared" si="36"/>
        <v>46.9492564770811</v>
      </c>
      <c r="AS372" s="21"/>
      <c r="AT372" s="21"/>
    </row>
    <row r="373" spans="1:46" ht="16.8" x14ac:dyDescent="0.4">
      <c r="A373" s="80">
        <v>7303</v>
      </c>
      <c r="B373" s="80" t="s">
        <v>729</v>
      </c>
      <c r="C373" s="80" t="s">
        <v>730</v>
      </c>
      <c r="D373" s="80" t="s">
        <v>731</v>
      </c>
      <c r="E373" s="11">
        <f t="shared" si="20"/>
        <v>4.1625908965610048</v>
      </c>
      <c r="F373" s="81"/>
      <c r="G373" s="82">
        <v>169</v>
      </c>
      <c r="H373" s="81">
        <v>0</v>
      </c>
      <c r="I373" s="82">
        <v>3</v>
      </c>
      <c r="J373" s="81">
        <v>0</v>
      </c>
      <c r="K373" s="82">
        <v>0</v>
      </c>
      <c r="L373" s="82">
        <v>174</v>
      </c>
      <c r="M373" s="82">
        <v>172</v>
      </c>
      <c r="N373" s="82"/>
      <c r="O373" s="82">
        <v>0</v>
      </c>
      <c r="P373" s="82">
        <v>0</v>
      </c>
      <c r="Q373" s="82">
        <v>0</v>
      </c>
      <c r="R373" s="82">
        <v>1231</v>
      </c>
      <c r="S373" s="147">
        <v>29</v>
      </c>
      <c r="T373" s="81">
        <v>1174</v>
      </c>
      <c r="U373" s="81">
        <v>28</v>
      </c>
      <c r="V373" s="81"/>
      <c r="W373" s="95" t="s">
        <v>39</v>
      </c>
      <c r="X373" s="148">
        <v>44454</v>
      </c>
      <c r="Y373" s="84">
        <v>395.83</v>
      </c>
      <c r="Z373" s="85">
        <v>183240</v>
      </c>
      <c r="AA373" s="86">
        <v>463</v>
      </c>
      <c r="AB373" s="19">
        <f t="shared" si="21"/>
        <v>0.97638661956717798</v>
      </c>
      <c r="AC373" s="19">
        <f t="shared" si="22"/>
        <v>0.95369618196588135</v>
      </c>
      <c r="AD373" s="19">
        <f t="shared" si="23"/>
        <v>2.2690437601296597E-2</v>
      </c>
      <c r="AE373" s="20">
        <f t="shared" si="24"/>
        <v>15.280506439642</v>
      </c>
      <c r="AF373" s="20">
        <f t="shared" si="25"/>
        <v>0.28107229894394803</v>
      </c>
      <c r="AG373" s="21">
        <f t="shared" si="26"/>
        <v>671.79655097140358</v>
      </c>
      <c r="AH373" s="21">
        <f t="shared" si="27"/>
        <v>655.9703121589173</v>
      </c>
      <c r="AI373" s="22">
        <f t="shared" si="28"/>
        <v>673.43374808993667</v>
      </c>
      <c r="AJ373" s="22">
        <f t="shared" si="29"/>
        <v>657.60750927745028</v>
      </c>
      <c r="AK373" s="23">
        <f t="shared" si="30"/>
        <v>39.090288358672922</v>
      </c>
      <c r="AL373" s="24">
        <f t="shared" si="31"/>
        <v>18.132946661773566</v>
      </c>
      <c r="AM373" s="11">
        <f t="shared" si="32"/>
        <v>8.7152226335362848E-2</v>
      </c>
      <c r="AN373" s="25">
        <f t="shared" si="33"/>
        <v>0.1443872140943348</v>
      </c>
      <c r="AO373" s="26">
        <f t="shared" si="34"/>
        <v>2.6782158440687835</v>
      </c>
      <c r="AP373" s="27">
        <v>1.4843750524922215</v>
      </c>
      <c r="AQ373" s="11">
        <f t="shared" si="35"/>
        <v>4.1625908965610048</v>
      </c>
      <c r="AR373" s="21">
        <f t="shared" si="36"/>
        <v>15.826238812486357</v>
      </c>
      <c r="AS373" s="21"/>
      <c r="AT373" s="21"/>
    </row>
    <row r="374" spans="1:46" ht="16.8" x14ac:dyDescent="0.4">
      <c r="A374" s="80">
        <v>7310</v>
      </c>
      <c r="B374" s="80" t="s">
        <v>729</v>
      </c>
      <c r="C374" s="80" t="s">
        <v>732</v>
      </c>
      <c r="D374" s="80" t="s">
        <v>733</v>
      </c>
      <c r="E374" s="11">
        <f t="shared" si="20"/>
        <v>1.1927605155123122</v>
      </c>
      <c r="F374" s="81"/>
      <c r="G374" s="82">
        <v>72</v>
      </c>
      <c r="H374" s="81">
        <v>0</v>
      </c>
      <c r="I374" s="82">
        <v>10</v>
      </c>
      <c r="J374" s="81">
        <v>0</v>
      </c>
      <c r="K374" s="82">
        <v>1</v>
      </c>
      <c r="L374" s="82">
        <v>81</v>
      </c>
      <c r="M374" s="82">
        <v>81</v>
      </c>
      <c r="N374" s="82"/>
      <c r="O374" s="82"/>
      <c r="P374" s="82"/>
      <c r="Q374" s="82"/>
      <c r="R374" s="82">
        <v>1608</v>
      </c>
      <c r="S374" s="147">
        <v>37</v>
      </c>
      <c r="T374" s="81">
        <v>1559</v>
      </c>
      <c r="U374" s="81">
        <v>12</v>
      </c>
      <c r="V374" s="95"/>
      <c r="W374" s="95" t="s">
        <v>39</v>
      </c>
      <c r="X374" s="148">
        <v>44454</v>
      </c>
      <c r="Y374" s="84">
        <v>1174.71</v>
      </c>
      <c r="Z374" s="85">
        <v>171140</v>
      </c>
      <c r="AA374" s="86">
        <v>146</v>
      </c>
      <c r="AB374" s="19">
        <f t="shared" si="21"/>
        <v>0.97756197381448751</v>
      </c>
      <c r="AC374" s="19">
        <f t="shared" si="22"/>
        <v>0.96952736318407962</v>
      </c>
      <c r="AD374" s="19">
        <f t="shared" si="23"/>
        <v>8.034610630407911E-3</v>
      </c>
      <c r="AE374" s="20">
        <f t="shared" si="24"/>
        <v>7.5961201355615291</v>
      </c>
      <c r="AF374" s="20">
        <f t="shared" si="25"/>
        <v>0.1013681592039801</v>
      </c>
      <c r="AG374" s="21">
        <f t="shared" si="26"/>
        <v>939.58162907561064</v>
      </c>
      <c r="AH374" s="21">
        <f t="shared" si="27"/>
        <v>917.96190253593556</v>
      </c>
      <c r="AI374" s="22">
        <f t="shared" si="28"/>
        <v>945.42479841065801</v>
      </c>
      <c r="AJ374" s="22">
        <f t="shared" si="29"/>
        <v>923.80507187098294</v>
      </c>
      <c r="AK374" s="23">
        <f t="shared" si="30"/>
        <v>27.561059732095806</v>
      </c>
      <c r="AL374" s="24">
        <f t="shared" si="31"/>
        <v>21.491917921290586</v>
      </c>
      <c r="AM374" s="11">
        <f t="shared" si="32"/>
        <v>6.3341810767750695E-2</v>
      </c>
      <c r="AN374" s="25">
        <f t="shared" si="33"/>
        <v>0.10533923324365986</v>
      </c>
      <c r="AO374" s="26">
        <f t="shared" si="34"/>
        <v>0.76251536543790022</v>
      </c>
      <c r="AP374" s="27">
        <v>0.430245150074412</v>
      </c>
      <c r="AQ374" s="11">
        <f t="shared" si="35"/>
        <v>1.1927605155123122</v>
      </c>
      <c r="AR374" s="21">
        <f t="shared" si="36"/>
        <v>21.619726539675121</v>
      </c>
      <c r="AS374" s="21"/>
      <c r="AT374" s="21"/>
    </row>
    <row r="375" spans="1:46" ht="16.8" x14ac:dyDescent="0.4">
      <c r="A375" s="80">
        <v>7311</v>
      </c>
      <c r="B375" s="80" t="s">
        <v>729</v>
      </c>
      <c r="C375" s="80" t="s">
        <v>734</v>
      </c>
      <c r="D375" s="80" t="s">
        <v>735</v>
      </c>
      <c r="E375" s="11">
        <f t="shared" si="20"/>
        <v>0.94133968364449394</v>
      </c>
      <c r="F375" s="81"/>
      <c r="G375" s="82">
        <v>322</v>
      </c>
      <c r="H375" s="81">
        <v>0</v>
      </c>
      <c r="I375" s="82">
        <v>22</v>
      </c>
      <c r="J375" s="81">
        <v>0</v>
      </c>
      <c r="K375" s="82">
        <v>4</v>
      </c>
      <c r="L375" s="82">
        <v>340</v>
      </c>
      <c r="M375" s="82">
        <v>340</v>
      </c>
      <c r="N375" s="82"/>
      <c r="O375" s="82"/>
      <c r="P375" s="82"/>
      <c r="Q375" s="82"/>
      <c r="R375" s="82">
        <v>2431</v>
      </c>
      <c r="S375" s="147">
        <v>142</v>
      </c>
      <c r="T375" s="81">
        <v>2271</v>
      </c>
      <c r="U375" s="81">
        <v>18</v>
      </c>
      <c r="V375" s="95"/>
      <c r="W375" s="95" t="s">
        <v>39</v>
      </c>
      <c r="X375" s="148">
        <v>44454</v>
      </c>
      <c r="Y375" s="84">
        <v>4559</v>
      </c>
      <c r="Z375" s="85">
        <v>742527</v>
      </c>
      <c r="AA375" s="86">
        <v>163</v>
      </c>
      <c r="AB375" s="19">
        <f t="shared" si="21"/>
        <v>0.94315207346069918</v>
      </c>
      <c r="AC375" s="19">
        <f t="shared" si="22"/>
        <v>0.9341834635952283</v>
      </c>
      <c r="AD375" s="19">
        <f t="shared" si="23"/>
        <v>8.9686098654708519E-3</v>
      </c>
      <c r="AE375" s="20">
        <f t="shared" si="24"/>
        <v>2.9628552227730443</v>
      </c>
      <c r="AF375" s="20">
        <f t="shared" si="25"/>
        <v>0.281365693130399</v>
      </c>
      <c r="AG375" s="21">
        <f t="shared" si="26"/>
        <v>327.39550211642137</v>
      </c>
      <c r="AH375" s="21">
        <f t="shared" si="27"/>
        <v>308.27161840579532</v>
      </c>
      <c r="AI375" s="22">
        <f t="shared" si="28"/>
        <v>330.35835733919441</v>
      </c>
      <c r="AJ375" s="22">
        <f t="shared" si="29"/>
        <v>311.23447362856837</v>
      </c>
      <c r="AK375" s="23">
        <f t="shared" si="30"/>
        <v>17.212946356661444</v>
      </c>
      <c r="AL375" s="24">
        <f t="shared" si="31"/>
        <v>12.474663795641316</v>
      </c>
      <c r="AM375" s="11">
        <f t="shared" si="32"/>
        <v>1.9064328051939521E-2</v>
      </c>
      <c r="AN375" s="25">
        <f t="shared" si="33"/>
        <v>3.158414279765874E-2</v>
      </c>
      <c r="AO375" s="26">
        <f t="shared" si="34"/>
        <v>-6.3957716003355425E-2</v>
      </c>
      <c r="AP375" s="27">
        <v>1.0052973996478494</v>
      </c>
      <c r="AQ375" s="11">
        <f t="shared" si="35"/>
        <v>0.94133968364449394</v>
      </c>
      <c r="AR375" s="21">
        <f t="shared" si="36"/>
        <v>19.123883710626011</v>
      </c>
      <c r="AS375" s="21"/>
      <c r="AT375" s="21"/>
    </row>
    <row r="376" spans="1:46" ht="16.8" x14ac:dyDescent="0.4">
      <c r="A376" s="80">
        <v>7302</v>
      </c>
      <c r="B376" s="80" t="s">
        <v>729</v>
      </c>
      <c r="C376" s="80" t="s">
        <v>736</v>
      </c>
      <c r="D376" s="80" t="s">
        <v>737</v>
      </c>
      <c r="E376" s="11">
        <f t="shared" si="20"/>
        <v>4.5213170434184322</v>
      </c>
      <c r="F376" s="81"/>
      <c r="G376" s="82">
        <v>374</v>
      </c>
      <c r="H376" s="81">
        <v>17</v>
      </c>
      <c r="I376" s="82">
        <v>54</v>
      </c>
      <c r="J376" s="81">
        <v>5</v>
      </c>
      <c r="K376" s="82">
        <v>7</v>
      </c>
      <c r="L376" s="82">
        <v>437</v>
      </c>
      <c r="M376" s="82">
        <v>403</v>
      </c>
      <c r="N376" s="82"/>
      <c r="O376" s="82"/>
      <c r="P376" s="82"/>
      <c r="Q376" s="82"/>
      <c r="R376" s="82">
        <v>1951</v>
      </c>
      <c r="S376" s="147">
        <v>18</v>
      </c>
      <c r="T376" s="81">
        <v>1880</v>
      </c>
      <c r="U376" s="81">
        <v>53</v>
      </c>
      <c r="V376" s="95"/>
      <c r="W376" s="95" t="s">
        <v>39</v>
      </c>
      <c r="X376" s="148">
        <v>44454</v>
      </c>
      <c r="Y376" s="84">
        <v>1154.67</v>
      </c>
      <c r="Z376" s="85">
        <v>410241</v>
      </c>
      <c r="AA376" s="86">
        <v>355</v>
      </c>
      <c r="AB376" s="19">
        <f t="shared" si="21"/>
        <v>0.99353359297808785</v>
      </c>
      <c r="AC376" s="19">
        <f t="shared" si="22"/>
        <v>0.96360840594566888</v>
      </c>
      <c r="AD376" s="19">
        <f t="shared" si="23"/>
        <v>2.9925187032418952E-2</v>
      </c>
      <c r="AE376" s="20">
        <f t="shared" si="24"/>
        <v>14.625549372198293</v>
      </c>
      <c r="AF376" s="20">
        <f t="shared" si="25"/>
        <v>0.44336237826755509</v>
      </c>
      <c r="AG376" s="21">
        <f t="shared" si="26"/>
        <v>475.5741137526478</v>
      </c>
      <c r="AH376" s="21">
        <f t="shared" si="27"/>
        <v>471.18644894098838</v>
      </c>
      <c r="AI376" s="22">
        <f t="shared" si="28"/>
        <v>488.73710818762635</v>
      </c>
      <c r="AJ376" s="22">
        <f t="shared" si="29"/>
        <v>483.13064759495023</v>
      </c>
      <c r="AK376" s="23">
        <f t="shared" si="30"/>
        <v>38.243364616882623</v>
      </c>
      <c r="AL376" s="24">
        <f t="shared" si="31"/>
        <v>15.542371884544364</v>
      </c>
      <c r="AM376" s="11">
        <f t="shared" si="32"/>
        <v>5.7175620373342541E-2</v>
      </c>
      <c r="AN376" s="25">
        <f t="shared" si="33"/>
        <v>9.4407515246097223E-2</v>
      </c>
      <c r="AO376" s="26">
        <f t="shared" si="34"/>
        <v>2.1948349763506831</v>
      </c>
      <c r="AP376" s="27">
        <v>2.3264820670677491</v>
      </c>
      <c r="AQ376" s="11">
        <f t="shared" si="35"/>
        <v>4.5213170434184322</v>
      </c>
      <c r="AR376" s="21">
        <f t="shared" si="36"/>
        <v>4.3876648116594881</v>
      </c>
      <c r="AS376" s="21"/>
      <c r="AT376" s="21"/>
    </row>
    <row r="377" spans="1:46" ht="16.8" x14ac:dyDescent="0.4">
      <c r="A377" s="80">
        <v>7316</v>
      </c>
      <c r="B377" s="80" t="s">
        <v>729</v>
      </c>
      <c r="C377" s="80" t="s">
        <v>738</v>
      </c>
      <c r="D377" s="80" t="s">
        <v>739</v>
      </c>
      <c r="E377" s="11">
        <f t="shared" si="20"/>
        <v>6.6406191747125831</v>
      </c>
      <c r="F377" s="81"/>
      <c r="G377" s="82">
        <v>283</v>
      </c>
      <c r="H377" s="81">
        <v>11</v>
      </c>
      <c r="I377" s="82">
        <v>23</v>
      </c>
      <c r="J377" s="81">
        <v>0</v>
      </c>
      <c r="K377" s="82">
        <v>2</v>
      </c>
      <c r="L377" s="82">
        <v>342</v>
      </c>
      <c r="M377" s="82">
        <v>308</v>
      </c>
      <c r="N377" s="82"/>
      <c r="O377" s="82"/>
      <c r="P377" s="82"/>
      <c r="Q377" s="82"/>
      <c r="R377" s="82">
        <v>770</v>
      </c>
      <c r="S377" s="147">
        <v>59</v>
      </c>
      <c r="T377" s="81">
        <v>669</v>
      </c>
      <c r="U377" s="81">
        <v>42</v>
      </c>
      <c r="V377" s="95"/>
      <c r="W377" s="95" t="s">
        <v>39</v>
      </c>
      <c r="X377" s="148">
        <v>44454</v>
      </c>
      <c r="Y377" s="84">
        <v>1786.01</v>
      </c>
      <c r="Z377" s="85">
        <v>199867</v>
      </c>
      <c r="AA377" s="86">
        <v>112</v>
      </c>
      <c r="AB377" s="19">
        <f t="shared" si="21"/>
        <v>0.92431666693961778</v>
      </c>
      <c r="AC377" s="19">
        <f t="shared" si="22"/>
        <v>0.86883116883116884</v>
      </c>
      <c r="AD377" s="19">
        <f t="shared" si="23"/>
        <v>5.5485498108448932E-2</v>
      </c>
      <c r="AE377" s="20">
        <f t="shared" si="24"/>
        <v>22.014639735424058</v>
      </c>
      <c r="AF377" s="20">
        <f t="shared" si="25"/>
        <v>0.84155844155844151</v>
      </c>
      <c r="AG377" s="21">
        <f t="shared" si="26"/>
        <v>385.25619536992099</v>
      </c>
      <c r="AH377" s="21">
        <f t="shared" si="27"/>
        <v>355.73656481560238</v>
      </c>
      <c r="AI377" s="22">
        <f t="shared" si="28"/>
        <v>396.76384795889265</v>
      </c>
      <c r="AJ377" s="22">
        <f t="shared" si="29"/>
        <v>367.24421740457404</v>
      </c>
      <c r="AK377" s="23">
        <f t="shared" si="30"/>
        <v>46.919761013270367</v>
      </c>
      <c r="AL377" s="24">
        <f t="shared" si="31"/>
        <v>13.550723549031876</v>
      </c>
      <c r="AM377" s="11">
        <f t="shared" si="32"/>
        <v>0.10129684417762379</v>
      </c>
      <c r="AN377" s="25">
        <f t="shared" si="33"/>
        <v>0.16594159067556927</v>
      </c>
      <c r="AO377" s="26">
        <f t="shared" si="34"/>
        <v>2.2036982971910861</v>
      </c>
      <c r="AP377" s="27">
        <v>4.436920877521497</v>
      </c>
      <c r="AQ377" s="11">
        <f t="shared" si="35"/>
        <v>6.6406191747125831</v>
      </c>
      <c r="AR377" s="21">
        <f t="shared" si="36"/>
        <v>29.519630554318621</v>
      </c>
      <c r="AS377" s="21"/>
      <c r="AT377" s="21"/>
    </row>
    <row r="378" spans="1:46" ht="16.8" x14ac:dyDescent="0.4">
      <c r="A378" s="87">
        <v>7306</v>
      </c>
      <c r="B378" s="87" t="s">
        <v>729</v>
      </c>
      <c r="C378" s="87" t="s">
        <v>740</v>
      </c>
      <c r="D378" s="87" t="s">
        <v>741</v>
      </c>
      <c r="E378" s="11">
        <f t="shared" si="20"/>
        <v>4.0759241200374055</v>
      </c>
      <c r="F378" s="81"/>
      <c r="G378" s="82">
        <v>564</v>
      </c>
      <c r="H378" s="81">
        <v>3</v>
      </c>
      <c r="I378" s="82">
        <v>324</v>
      </c>
      <c r="J378" s="81">
        <v>38</v>
      </c>
      <c r="K378" s="82">
        <v>26</v>
      </c>
      <c r="L378" s="82">
        <v>869</v>
      </c>
      <c r="M378" s="82">
        <v>823</v>
      </c>
      <c r="N378" s="82"/>
      <c r="O378" s="82"/>
      <c r="P378" s="82"/>
      <c r="Q378" s="82"/>
      <c r="R378" s="82">
        <v>8530</v>
      </c>
      <c r="S378" s="147">
        <v>141</v>
      </c>
      <c r="T378" s="81">
        <v>8269</v>
      </c>
      <c r="U378" s="81">
        <v>120</v>
      </c>
      <c r="V378" s="95"/>
      <c r="W378" s="95" t="s">
        <v>39</v>
      </c>
      <c r="X378" s="148">
        <v>44454</v>
      </c>
      <c r="Y378" s="88">
        <v>1883.32</v>
      </c>
      <c r="Z378" s="89">
        <v>721623</v>
      </c>
      <c r="AA378" s="90">
        <v>383</v>
      </c>
      <c r="AB378" s="117">
        <f t="shared" si="21"/>
        <v>0.98589183235877254</v>
      </c>
      <c r="AC378" s="117">
        <f t="shared" si="22"/>
        <v>0.96940211019929656</v>
      </c>
      <c r="AD378" s="19">
        <f t="shared" si="23"/>
        <v>1.6489722159475945E-2</v>
      </c>
      <c r="AE378" s="20">
        <f t="shared" si="24"/>
        <v>20.232171092107652</v>
      </c>
      <c r="AF378" s="20">
        <f t="shared" si="25"/>
        <v>0.20597889800703401</v>
      </c>
      <c r="AG378" s="21">
        <f t="shared" si="26"/>
        <v>1182.0576672306731</v>
      </c>
      <c r="AH378" s="21">
        <f t="shared" si="27"/>
        <v>1162.5183787102128</v>
      </c>
      <c r="AI378" s="22">
        <f t="shared" si="28"/>
        <v>1226.9564578734326</v>
      </c>
      <c r="AJ378" s="22">
        <f t="shared" si="29"/>
        <v>1202.1512618084512</v>
      </c>
      <c r="AK378" s="23">
        <f t="shared" si="30"/>
        <v>44.98018574006521</v>
      </c>
      <c r="AL378" s="24">
        <f t="shared" si="31"/>
        <v>24.51684382020299</v>
      </c>
      <c r="AM378" s="11">
        <f t="shared" si="32"/>
        <v>5.0454698957288213E-2</v>
      </c>
      <c r="AN378" s="25">
        <f t="shared" si="33"/>
        <v>8.3721319675194472E-2</v>
      </c>
      <c r="AO378" s="26">
        <f t="shared" si="34"/>
        <v>0.79446680986792062</v>
      </c>
      <c r="AP378" s="27">
        <v>3.2814573101694848</v>
      </c>
      <c r="AQ378" s="11">
        <f t="shared" si="35"/>
        <v>4.0759241200374055</v>
      </c>
      <c r="AR378" s="21">
        <f t="shared" si="36"/>
        <v>19.539288520460129</v>
      </c>
      <c r="AS378" s="22"/>
      <c r="AT378" s="22"/>
    </row>
    <row r="379" spans="1:46" ht="16.8" x14ac:dyDescent="0.4">
      <c r="A379" s="80">
        <v>7304</v>
      </c>
      <c r="B379" s="80" t="s">
        <v>729</v>
      </c>
      <c r="C379" s="80" t="s">
        <v>742</v>
      </c>
      <c r="D379" s="80" t="s">
        <v>743</v>
      </c>
      <c r="E379" s="11">
        <f t="shared" si="20"/>
        <v>4.5168933692942801</v>
      </c>
      <c r="F379" s="81"/>
      <c r="G379" s="82">
        <v>529</v>
      </c>
      <c r="H379" s="81">
        <v>1</v>
      </c>
      <c r="I379" s="82">
        <v>38</v>
      </c>
      <c r="J379" s="81">
        <v>3</v>
      </c>
      <c r="K379" s="82">
        <v>2</v>
      </c>
      <c r="L379" s="82">
        <v>566</v>
      </c>
      <c r="M379" s="82">
        <v>561</v>
      </c>
      <c r="N379" s="82"/>
      <c r="O379" s="82"/>
      <c r="P379" s="82"/>
      <c r="Q379" s="82"/>
      <c r="R379" s="82">
        <v>2292</v>
      </c>
      <c r="S379" s="147">
        <v>99</v>
      </c>
      <c r="T379" s="81">
        <v>2137</v>
      </c>
      <c r="U379" s="81">
        <v>56</v>
      </c>
      <c r="V379" s="95"/>
      <c r="W379" s="95" t="s">
        <v>39</v>
      </c>
      <c r="X379" s="148">
        <v>44454</v>
      </c>
      <c r="Y379" s="84">
        <v>749.79</v>
      </c>
      <c r="Z379" s="85">
        <v>355446</v>
      </c>
      <c r="AA379" s="86">
        <v>474</v>
      </c>
      <c r="AB379" s="19">
        <f t="shared" si="21"/>
        <v>0.95726617681205017</v>
      </c>
      <c r="AC379" s="19">
        <f t="shared" si="22"/>
        <v>0.93237347294938921</v>
      </c>
      <c r="AD379" s="19">
        <f t="shared" si="23"/>
        <v>2.4892703862660945E-2</v>
      </c>
      <c r="AE379" s="20">
        <f t="shared" si="24"/>
        <v>16.317527838265164</v>
      </c>
      <c r="AF379" s="20">
        <f t="shared" si="25"/>
        <v>0.49432809773123909</v>
      </c>
      <c r="AG379" s="21">
        <f t="shared" si="26"/>
        <v>644.8236862983407</v>
      </c>
      <c r="AH379" s="21">
        <f t="shared" si="27"/>
        <v>616.97135429854325</v>
      </c>
      <c r="AI379" s="22">
        <f t="shared" si="28"/>
        <v>655.51448039927311</v>
      </c>
      <c r="AJ379" s="22">
        <f t="shared" si="29"/>
        <v>626.81813833887566</v>
      </c>
      <c r="AK379" s="23">
        <f t="shared" si="30"/>
        <v>40.394959881481711</v>
      </c>
      <c r="AL379" s="24">
        <f t="shared" si="31"/>
        <v>17.70336321633372</v>
      </c>
      <c r="AM379" s="11">
        <f t="shared" si="32"/>
        <v>6.4947859635929639E-2</v>
      </c>
      <c r="AN379" s="25">
        <f t="shared" si="33"/>
        <v>0.10712981867659094</v>
      </c>
      <c r="AO379" s="26">
        <f t="shared" si="34"/>
        <v>2.7347937652457155</v>
      </c>
      <c r="AP379" s="27">
        <v>1.7820996040485646</v>
      </c>
      <c r="AQ379" s="11">
        <f t="shared" si="35"/>
        <v>4.5168933692942801</v>
      </c>
      <c r="AR379" s="21">
        <f t="shared" si="36"/>
        <v>27.852331999797439</v>
      </c>
      <c r="AS379" s="21"/>
      <c r="AT379" s="21"/>
    </row>
    <row r="380" spans="1:46" ht="16.8" x14ac:dyDescent="0.4">
      <c r="A380" s="80">
        <v>7301</v>
      </c>
      <c r="B380" s="80" t="s">
        <v>729</v>
      </c>
      <c r="C380" s="80" t="s">
        <v>744</v>
      </c>
      <c r="D380" s="80" t="s">
        <v>745</v>
      </c>
      <c r="E380" s="11">
        <f t="shared" si="20"/>
        <v>7.3378533794322172</v>
      </c>
      <c r="F380" s="81"/>
      <c r="G380" s="82">
        <v>84</v>
      </c>
      <c r="H380" s="81">
        <v>1</v>
      </c>
      <c r="I380" s="82">
        <v>7</v>
      </c>
      <c r="J380" s="81">
        <v>1</v>
      </c>
      <c r="K380" s="82">
        <v>3</v>
      </c>
      <c r="L380" s="82">
        <v>88</v>
      </c>
      <c r="M380" s="82">
        <v>86</v>
      </c>
      <c r="N380" s="82"/>
      <c r="O380" s="82"/>
      <c r="P380" s="82"/>
      <c r="Q380" s="82"/>
      <c r="R380" s="82">
        <v>1223</v>
      </c>
      <c r="S380" s="147">
        <v>58</v>
      </c>
      <c r="T380" s="81">
        <v>1124</v>
      </c>
      <c r="U380" s="81">
        <v>41</v>
      </c>
      <c r="V380" s="95"/>
      <c r="W380" s="95" t="s">
        <v>39</v>
      </c>
      <c r="X380" s="148">
        <v>44454</v>
      </c>
      <c r="Y380" s="84">
        <v>903.69</v>
      </c>
      <c r="Z380" s="85">
        <v>130077</v>
      </c>
      <c r="AA380" s="86">
        <v>144</v>
      </c>
      <c r="AB380" s="19">
        <f t="shared" si="21"/>
        <v>0.9548238703973303</v>
      </c>
      <c r="AC380" s="19">
        <f t="shared" si="22"/>
        <v>0.91905151267375307</v>
      </c>
      <c r="AD380" s="19">
        <f t="shared" si="23"/>
        <v>3.5772357723577237E-2</v>
      </c>
      <c r="AE380" s="20">
        <f t="shared" si="24"/>
        <v>33.826118376038806</v>
      </c>
      <c r="AF380" s="20">
        <f t="shared" si="25"/>
        <v>0.1463614063777596</v>
      </c>
      <c r="AG380" s="21">
        <f t="shared" si="26"/>
        <v>940.2123357703515</v>
      </c>
      <c r="AH380" s="21">
        <f t="shared" si="27"/>
        <v>895.62336154739126</v>
      </c>
      <c r="AI380" s="22">
        <f t="shared" si="28"/>
        <v>945.59376369381209</v>
      </c>
      <c r="AJ380" s="22">
        <f t="shared" si="29"/>
        <v>900.2360140532146</v>
      </c>
      <c r="AK380" s="23">
        <f t="shared" si="30"/>
        <v>58.160225563557447</v>
      </c>
      <c r="AL380" s="24">
        <f t="shared" si="31"/>
        <v>21.215984705561212</v>
      </c>
      <c r="AM380" s="11">
        <f t="shared" si="32"/>
        <v>0.15346630817111062</v>
      </c>
      <c r="AN380" s="25">
        <f t="shared" si="33"/>
        <v>0.2549739608351515</v>
      </c>
      <c r="AO380" s="26">
        <f t="shared" si="34"/>
        <v>0.95793950106482928</v>
      </c>
      <c r="AP380" s="27">
        <v>6.3799138783673879</v>
      </c>
      <c r="AQ380" s="11">
        <f t="shared" si="35"/>
        <v>7.3378533794322172</v>
      </c>
      <c r="AR380" s="21">
        <f t="shared" si="36"/>
        <v>44.588974222960246</v>
      </c>
      <c r="AS380" s="21"/>
      <c r="AT380" s="21"/>
    </row>
    <row r="381" spans="1:46" ht="16.8" x14ac:dyDescent="0.4">
      <c r="A381" s="80">
        <v>7317</v>
      </c>
      <c r="B381" s="80" t="s">
        <v>729</v>
      </c>
      <c r="C381" s="80" t="s">
        <v>746</v>
      </c>
      <c r="D381" s="80" t="s">
        <v>747</v>
      </c>
      <c r="E381" s="11">
        <f t="shared" si="20"/>
        <v>0.93615688542473041</v>
      </c>
      <c r="F381" s="81"/>
      <c r="G381" s="82">
        <v>239</v>
      </c>
      <c r="H381" s="81">
        <v>0</v>
      </c>
      <c r="I381" s="82">
        <v>3</v>
      </c>
      <c r="J381" s="81">
        <v>0</v>
      </c>
      <c r="K381" s="82">
        <v>0</v>
      </c>
      <c r="L381" s="82">
        <v>242</v>
      </c>
      <c r="M381" s="82">
        <v>242</v>
      </c>
      <c r="N381" s="82"/>
      <c r="O381" s="82"/>
      <c r="P381" s="82"/>
      <c r="Q381" s="82"/>
      <c r="R381" s="82">
        <v>1278</v>
      </c>
      <c r="S381" s="147">
        <v>98</v>
      </c>
      <c r="T381" s="81">
        <v>1169</v>
      </c>
      <c r="U381" s="81">
        <v>11</v>
      </c>
      <c r="V381" s="95"/>
      <c r="W381" s="95" t="s">
        <v>39</v>
      </c>
      <c r="X381" s="148">
        <v>44454</v>
      </c>
      <c r="Y381" s="84">
        <v>3000.25</v>
      </c>
      <c r="Z381" s="85">
        <v>349991</v>
      </c>
      <c r="AA381" s="86">
        <v>117</v>
      </c>
      <c r="AB381" s="19">
        <f t="shared" si="21"/>
        <v>0.92329752650694696</v>
      </c>
      <c r="AC381" s="19">
        <f t="shared" si="22"/>
        <v>0.91471048513302033</v>
      </c>
      <c r="AD381" s="19">
        <f t="shared" si="23"/>
        <v>8.5870413739266207E-3</v>
      </c>
      <c r="AE381" s="20">
        <f t="shared" si="24"/>
        <v>3.1429379612618611</v>
      </c>
      <c r="AF381" s="20">
        <f t="shared" si="25"/>
        <v>0.37871674491392804</v>
      </c>
      <c r="AG381" s="21">
        <f t="shared" si="26"/>
        <v>365.15224677205987</v>
      </c>
      <c r="AH381" s="21">
        <f t="shared" si="27"/>
        <v>337.15152675354511</v>
      </c>
      <c r="AI381" s="22">
        <f t="shared" si="28"/>
        <v>366.00941167058579</v>
      </c>
      <c r="AJ381" s="22">
        <f t="shared" si="29"/>
        <v>338.00869165207104</v>
      </c>
      <c r="AK381" s="23">
        <f t="shared" si="30"/>
        <v>17.728333145735562</v>
      </c>
      <c r="AL381" s="24">
        <f t="shared" si="31"/>
        <v>13.000167146080681</v>
      </c>
      <c r="AM381" s="11">
        <f t="shared" si="32"/>
        <v>2.86574983742965E-2</v>
      </c>
      <c r="AN381" s="25">
        <f t="shared" si="33"/>
        <v>4.7381572531227947E-2</v>
      </c>
      <c r="AO381" s="26">
        <f t="shared" si="34"/>
        <v>-0.3485637691454242</v>
      </c>
      <c r="AP381" s="27">
        <v>1.2847206545701546</v>
      </c>
      <c r="AQ381" s="11">
        <f t="shared" si="35"/>
        <v>0.93615688542473041</v>
      </c>
      <c r="AR381" s="21">
        <f t="shared" si="36"/>
        <v>28.000720018514762</v>
      </c>
      <c r="AS381" s="21"/>
      <c r="AT381" s="21"/>
    </row>
    <row r="382" spans="1:46" ht="16.8" x14ac:dyDescent="0.4">
      <c r="A382" s="87">
        <v>7325</v>
      </c>
      <c r="B382" s="87" t="s">
        <v>729</v>
      </c>
      <c r="C382" s="87" t="s">
        <v>748</v>
      </c>
      <c r="D382" s="87" t="s">
        <v>749</v>
      </c>
      <c r="E382" s="11">
        <f t="shared" si="20"/>
        <v>2.0136940408344621</v>
      </c>
      <c r="F382" s="81">
        <v>1313</v>
      </c>
      <c r="G382" s="82">
        <v>566</v>
      </c>
      <c r="H382" s="81">
        <v>10</v>
      </c>
      <c r="I382" s="82">
        <v>87</v>
      </c>
      <c r="J382" s="81">
        <v>1</v>
      </c>
      <c r="K382" s="82">
        <v>6</v>
      </c>
      <c r="L382" s="82">
        <v>527</v>
      </c>
      <c r="M382" s="82">
        <v>525</v>
      </c>
      <c r="N382" s="82"/>
      <c r="O382" s="82"/>
      <c r="P382" s="82"/>
      <c r="Q382" s="82"/>
      <c r="R382" s="82">
        <v>4739</v>
      </c>
      <c r="S382" s="147">
        <v>234</v>
      </c>
      <c r="T382" s="81">
        <v>4469</v>
      </c>
      <c r="U382" s="81">
        <v>36</v>
      </c>
      <c r="V382" s="95"/>
      <c r="W382" s="95" t="s">
        <v>39</v>
      </c>
      <c r="X382" s="148">
        <v>44454</v>
      </c>
      <c r="Y382" s="88">
        <v>6944.88</v>
      </c>
      <c r="Z382" s="89">
        <v>275132</v>
      </c>
      <c r="AA382" s="90">
        <v>40</v>
      </c>
      <c r="AB382" s="117">
        <f t="shared" si="21"/>
        <v>0.95172881435377599</v>
      </c>
      <c r="AC382" s="117">
        <f t="shared" si="22"/>
        <v>0.94302595484279383</v>
      </c>
      <c r="AD382" s="19">
        <f t="shared" si="23"/>
        <v>8.7028595109821805E-3</v>
      </c>
      <c r="AE382" s="20">
        <f t="shared" si="24"/>
        <v>15.265399880784496</v>
      </c>
      <c r="AF382" s="20">
        <f t="shared" si="25"/>
        <v>0.2489976788351973</v>
      </c>
      <c r="AG382" s="21">
        <f t="shared" si="26"/>
        <v>1722.4459532151841</v>
      </c>
      <c r="AH382" s="21">
        <f t="shared" si="27"/>
        <v>1637.395868165099</v>
      </c>
      <c r="AI382" s="22">
        <f t="shared" si="28"/>
        <v>1754.0671386825231</v>
      </c>
      <c r="AJ382" s="22">
        <f t="shared" si="29"/>
        <v>1668.6535917305148</v>
      </c>
      <c r="AK382" s="23">
        <f t="shared" si="30"/>
        <v>39.070960931086013</v>
      </c>
      <c r="AL382" s="24">
        <f t="shared" si="31"/>
        <v>28.884715609907904</v>
      </c>
      <c r="AM382" s="11">
        <f t="shared" si="32"/>
        <v>7.1041468514283862E-2</v>
      </c>
      <c r="AN382" s="25">
        <f t="shared" si="33"/>
        <v>0.11777511700579833</v>
      </c>
      <c r="AO382" s="26">
        <f t="shared" si="34"/>
        <v>1.4319455462402135</v>
      </c>
      <c r="AP382" s="27">
        <v>0.5817484945942486</v>
      </c>
      <c r="AQ382" s="11">
        <f t="shared" si="35"/>
        <v>2.0136940408344621</v>
      </c>
      <c r="AR382" s="21">
        <f t="shared" si="36"/>
        <v>85.050085050085059</v>
      </c>
      <c r="AS382" s="22"/>
      <c r="AT382" s="22"/>
    </row>
    <row r="383" spans="1:46" ht="16.8" x14ac:dyDescent="0.4">
      <c r="A383" s="80">
        <v>7322</v>
      </c>
      <c r="B383" s="80" t="s">
        <v>729</v>
      </c>
      <c r="C383" s="80" t="s">
        <v>750</v>
      </c>
      <c r="D383" s="80" t="s">
        <v>751</v>
      </c>
      <c r="E383" s="11">
        <f t="shared" si="20"/>
        <v>5.8107812861656747</v>
      </c>
      <c r="F383" s="81"/>
      <c r="G383" s="82">
        <v>278</v>
      </c>
      <c r="H383" s="81">
        <v>0</v>
      </c>
      <c r="I383" s="82">
        <v>40</v>
      </c>
      <c r="J383" s="81">
        <v>0</v>
      </c>
      <c r="K383" s="82">
        <v>0</v>
      </c>
      <c r="L383" s="82">
        <v>318</v>
      </c>
      <c r="M383" s="82">
        <v>318</v>
      </c>
      <c r="N383" s="82"/>
      <c r="O383" s="82"/>
      <c r="P383" s="82"/>
      <c r="Q383" s="82"/>
      <c r="R383" s="82">
        <v>3329</v>
      </c>
      <c r="S383" s="147">
        <v>118</v>
      </c>
      <c r="T383" s="81">
        <v>3128</v>
      </c>
      <c r="U383" s="81">
        <v>83</v>
      </c>
      <c r="V383" s="95"/>
      <c r="W383" s="95" t="s">
        <v>39</v>
      </c>
      <c r="X383" s="148">
        <v>44454</v>
      </c>
      <c r="Y383" s="84">
        <v>7502.58</v>
      </c>
      <c r="Z383" s="85">
        <v>302414</v>
      </c>
      <c r="AA383" s="86">
        <v>40</v>
      </c>
      <c r="AB383" s="19">
        <f t="shared" si="21"/>
        <v>0.96425789858071065</v>
      </c>
      <c r="AC383" s="19">
        <f t="shared" si="22"/>
        <v>0.93962150796034849</v>
      </c>
      <c r="AD383" s="19">
        <f t="shared" si="23"/>
        <v>2.4636390620362124E-2</v>
      </c>
      <c r="AE383" s="20">
        <f t="shared" si="24"/>
        <v>27.4458193073072</v>
      </c>
      <c r="AF383" s="20">
        <f t="shared" si="25"/>
        <v>0.19104836287173324</v>
      </c>
      <c r="AG383" s="21">
        <f t="shared" si="26"/>
        <v>1100.8088249882612</v>
      </c>
      <c r="AH383" s="21">
        <f t="shared" si="27"/>
        <v>1061.7894674188365</v>
      </c>
      <c r="AI383" s="22">
        <f t="shared" si="28"/>
        <v>1114.0357258592526</v>
      </c>
      <c r="AJ383" s="22">
        <f t="shared" si="29"/>
        <v>1075.0163682898278</v>
      </c>
      <c r="AK383" s="23">
        <f t="shared" si="30"/>
        <v>52.388757675008101</v>
      </c>
      <c r="AL383" s="24">
        <f t="shared" si="31"/>
        <v>23.18422274187586</v>
      </c>
      <c r="AM383" s="11">
        <f t="shared" si="32"/>
        <v>9.0747739872878305E-2</v>
      </c>
      <c r="AN383" s="25">
        <f t="shared" si="33"/>
        <v>0.15062850230386654</v>
      </c>
      <c r="AO383" s="26">
        <f t="shared" si="34"/>
        <v>3.1108790806938789</v>
      </c>
      <c r="AP383" s="27">
        <v>2.6999022054717958</v>
      </c>
      <c r="AQ383" s="11">
        <f t="shared" si="35"/>
        <v>5.8107812861656747</v>
      </c>
      <c r="AR383" s="21">
        <f t="shared" si="36"/>
        <v>39.019357569424692</v>
      </c>
      <c r="AS383" s="21"/>
      <c r="AT383" s="21"/>
    </row>
    <row r="384" spans="1:46" ht="16.8" x14ac:dyDescent="0.4">
      <c r="A384" s="80">
        <v>7371</v>
      </c>
      <c r="B384" s="80" t="s">
        <v>729</v>
      </c>
      <c r="C384" s="80" t="s">
        <v>752</v>
      </c>
      <c r="D384" s="80" t="s">
        <v>753</v>
      </c>
      <c r="E384" s="11">
        <f t="shared" si="20"/>
        <v>9.4912774266390389</v>
      </c>
      <c r="F384" s="81"/>
      <c r="G384" s="82">
        <v>2766</v>
      </c>
      <c r="H384" s="81">
        <v>171</v>
      </c>
      <c r="I384" s="82">
        <v>1442</v>
      </c>
      <c r="J384" s="81">
        <v>222</v>
      </c>
      <c r="K384" s="82">
        <v>143</v>
      </c>
      <c r="L384" s="82">
        <v>4400</v>
      </c>
      <c r="M384" s="82">
        <v>3728</v>
      </c>
      <c r="N384" s="82"/>
      <c r="O384" s="82"/>
      <c r="P384" s="82"/>
      <c r="Q384" s="82"/>
      <c r="R384" s="82">
        <v>48484</v>
      </c>
      <c r="S384" s="147">
        <v>359</v>
      </c>
      <c r="T384" s="81">
        <v>47125</v>
      </c>
      <c r="U384" s="81">
        <v>1000</v>
      </c>
      <c r="V384" s="95"/>
      <c r="W384" s="95" t="s">
        <v>39</v>
      </c>
      <c r="X384" s="148">
        <v>44454</v>
      </c>
      <c r="Y384" s="84">
        <v>175.77</v>
      </c>
      <c r="Z384" s="85">
        <v>1447677</v>
      </c>
      <c r="AA384" s="86">
        <v>8236</v>
      </c>
      <c r="AB384" s="19">
        <f t="shared" si="21"/>
        <v>0.99486401742411457</v>
      </c>
      <c r="AC384" s="19">
        <f t="shared" si="22"/>
        <v>0.97197013447735336</v>
      </c>
      <c r="AD384" s="19">
        <f t="shared" si="23"/>
        <v>2.2893882946761205E-2</v>
      </c>
      <c r="AE384" s="20">
        <f t="shared" si="24"/>
        <v>78.954076081888431</v>
      </c>
      <c r="AF384" s="20">
        <f t="shared" si="25"/>
        <v>0.17754310700437256</v>
      </c>
      <c r="AG384" s="21">
        <f t="shared" si="26"/>
        <v>3349.0896104586868</v>
      </c>
      <c r="AH384" s="21">
        <f t="shared" si="27"/>
        <v>3324.2912611031329</v>
      </c>
      <c r="AI384" s="22">
        <f t="shared" si="28"/>
        <v>3448.6974649731951</v>
      </c>
      <c r="AJ384" s="22">
        <f t="shared" si="29"/>
        <v>3408.5642032027868</v>
      </c>
      <c r="AK384" s="23">
        <f t="shared" si="30"/>
        <v>88.856106195291062</v>
      </c>
      <c r="AL384" s="24">
        <f t="shared" si="31"/>
        <v>41.282951706502203</v>
      </c>
      <c r="AM384" s="11">
        <f t="shared" si="32"/>
        <v>7.0327637868185855E-2</v>
      </c>
      <c r="AN384" s="25">
        <f t="shared" si="33"/>
        <v>0.11676735559366468</v>
      </c>
      <c r="AO384" s="26">
        <f t="shared" si="34"/>
        <v>1.6907647399973111</v>
      </c>
      <c r="AP384" s="27">
        <v>7.8005126866417278</v>
      </c>
      <c r="AQ384" s="11">
        <f t="shared" si="35"/>
        <v>9.4912774266390389</v>
      </c>
      <c r="AR384" s="21">
        <f t="shared" si="36"/>
        <v>24.798349355553761</v>
      </c>
      <c r="AS384" s="21"/>
      <c r="AT384" s="21"/>
    </row>
    <row r="385" spans="1:46" ht="16.8" x14ac:dyDescent="0.4">
      <c r="A385" s="80">
        <v>7308</v>
      </c>
      <c r="B385" s="80" t="s">
        <v>729</v>
      </c>
      <c r="C385" s="80" t="s">
        <v>754</v>
      </c>
      <c r="D385" s="80" t="s">
        <v>755</v>
      </c>
      <c r="E385" s="11">
        <f t="shared" si="20"/>
        <v>3.0248078596034755</v>
      </c>
      <c r="F385" s="81"/>
      <c r="G385" s="82">
        <v>275</v>
      </c>
      <c r="H385" s="81">
        <v>2</v>
      </c>
      <c r="I385" s="82">
        <v>79</v>
      </c>
      <c r="J385" s="81">
        <v>11</v>
      </c>
      <c r="K385" s="82">
        <v>7</v>
      </c>
      <c r="L385" s="82">
        <v>349</v>
      </c>
      <c r="M385" s="82">
        <v>334</v>
      </c>
      <c r="N385" s="82"/>
      <c r="O385" s="82"/>
      <c r="P385" s="82"/>
      <c r="Q385" s="82"/>
      <c r="R385" s="82">
        <v>4023</v>
      </c>
      <c r="S385" s="147">
        <v>84</v>
      </c>
      <c r="T385" s="81">
        <v>3893</v>
      </c>
      <c r="U385" s="81">
        <v>46</v>
      </c>
      <c r="V385" s="95"/>
      <c r="W385" s="95" t="s">
        <v>39</v>
      </c>
      <c r="X385" s="148">
        <v>44454</v>
      </c>
      <c r="Y385" s="84">
        <v>1619.12</v>
      </c>
      <c r="Z385" s="85">
        <v>338917</v>
      </c>
      <c r="AA385" s="86">
        <v>209</v>
      </c>
      <c r="AB385" s="19">
        <f t="shared" si="21"/>
        <v>0.98060633318438484</v>
      </c>
      <c r="AC385" s="19">
        <f t="shared" si="22"/>
        <v>0.96768580661198111</v>
      </c>
      <c r="AD385" s="19">
        <f t="shared" si="23"/>
        <v>1.2920526572403706E-2</v>
      </c>
      <c r="AE385" s="20">
        <f t="shared" si="24"/>
        <v>15.638047073472265</v>
      </c>
      <c r="AF385" s="20">
        <f t="shared" si="25"/>
        <v>0.17474521501367138</v>
      </c>
      <c r="AG385" s="21">
        <f t="shared" si="26"/>
        <v>1187.0162901241308</v>
      </c>
      <c r="AH385" s="21">
        <f t="shared" si="27"/>
        <v>1162.231460800137</v>
      </c>
      <c r="AI385" s="22">
        <f t="shared" si="28"/>
        <v>1210.3258319883628</v>
      </c>
      <c r="AJ385" s="22">
        <f t="shared" si="29"/>
        <v>1182.2953702528939</v>
      </c>
      <c r="AK385" s="23">
        <f t="shared" si="30"/>
        <v>39.544970695996554</v>
      </c>
      <c r="AL385" s="24">
        <f t="shared" si="31"/>
        <v>24.313528849725763</v>
      </c>
      <c r="AM385" s="11">
        <f t="shared" si="32"/>
        <v>6.4683489009415659E-2</v>
      </c>
      <c r="AN385" s="25">
        <f t="shared" si="33"/>
        <v>0.10740254825341483</v>
      </c>
      <c r="AO385" s="26">
        <f t="shared" si="34"/>
        <v>0.28833609226351919</v>
      </c>
      <c r="AP385" s="27">
        <v>2.7364717673399563</v>
      </c>
      <c r="AQ385" s="11">
        <f t="shared" si="35"/>
        <v>3.0248078596034755</v>
      </c>
      <c r="AR385" s="21">
        <f t="shared" si="36"/>
        <v>24.784829323993783</v>
      </c>
      <c r="AS385" s="21"/>
      <c r="AT385" s="21"/>
    </row>
    <row r="386" spans="1:46" ht="16.8" x14ac:dyDescent="0.4">
      <c r="A386" s="80">
        <v>7373</v>
      </c>
      <c r="B386" s="80" t="s">
        <v>729</v>
      </c>
      <c r="C386" s="80" t="s">
        <v>756</v>
      </c>
      <c r="D386" s="80" t="s">
        <v>757</v>
      </c>
      <c r="E386" s="11">
        <f t="shared" si="20"/>
        <v>7.4251692865218573</v>
      </c>
      <c r="F386" s="81"/>
      <c r="G386" s="82">
        <v>179</v>
      </c>
      <c r="H386" s="81">
        <v>9</v>
      </c>
      <c r="I386" s="82">
        <v>14</v>
      </c>
      <c r="J386" s="81">
        <v>0</v>
      </c>
      <c r="K386" s="82">
        <v>1</v>
      </c>
      <c r="L386" s="82">
        <v>192</v>
      </c>
      <c r="M386" s="82">
        <v>183</v>
      </c>
      <c r="N386" s="82"/>
      <c r="O386" s="82"/>
      <c r="P386" s="82"/>
      <c r="Q386" s="82"/>
      <c r="R386" s="82">
        <v>2778</v>
      </c>
      <c r="S386" s="147">
        <v>65</v>
      </c>
      <c r="T386" s="81">
        <v>2641</v>
      </c>
      <c r="U386" s="81">
        <v>72</v>
      </c>
      <c r="V386" s="95"/>
      <c r="W386" s="95" t="s">
        <v>39</v>
      </c>
      <c r="X386" s="148">
        <v>44454</v>
      </c>
      <c r="Y386" s="84">
        <v>247.52</v>
      </c>
      <c r="Z386" s="85">
        <v>168452</v>
      </c>
      <c r="AA386" s="86">
        <v>681</v>
      </c>
      <c r="AB386" s="19">
        <f t="shared" si="21"/>
        <v>0.97683007708953484</v>
      </c>
      <c r="AC386" s="19">
        <f t="shared" si="22"/>
        <v>0.95068394528437727</v>
      </c>
      <c r="AD386" s="19">
        <f t="shared" si="23"/>
        <v>2.6146131805157593E-2</v>
      </c>
      <c r="AE386" s="20">
        <f t="shared" si="24"/>
        <v>43.335787049129721</v>
      </c>
      <c r="AF386" s="20">
        <f t="shared" si="25"/>
        <v>0.13858891288696903</v>
      </c>
      <c r="AG386" s="21">
        <f t="shared" si="26"/>
        <v>1649.1344715408543</v>
      </c>
      <c r="AH386" s="21">
        <f t="shared" si="27"/>
        <v>1610.5478118395745</v>
      </c>
      <c r="AI386" s="22">
        <f t="shared" si="28"/>
        <v>1657.4454443995915</v>
      </c>
      <c r="AJ386" s="22">
        <f t="shared" si="29"/>
        <v>1618.8587846983116</v>
      </c>
      <c r="AK386" s="23">
        <f t="shared" si="30"/>
        <v>65.82992256499297</v>
      </c>
      <c r="AL386" s="24">
        <f t="shared" si="31"/>
        <v>28.450472620839815</v>
      </c>
      <c r="AM386" s="11">
        <f t="shared" si="32"/>
        <v>0.15261620491821004</v>
      </c>
      <c r="AN386" s="25">
        <f t="shared" si="33"/>
        <v>0.25360351154386801</v>
      </c>
      <c r="AO386" s="26">
        <f t="shared" si="34"/>
        <v>3.3019017796408976</v>
      </c>
      <c r="AP386" s="27">
        <v>4.1232675068809597</v>
      </c>
      <c r="AQ386" s="11">
        <f t="shared" si="35"/>
        <v>7.4251692865218573</v>
      </c>
      <c r="AR386" s="21">
        <f t="shared" si="36"/>
        <v>38.586659701279892</v>
      </c>
      <c r="AS386" s="21"/>
      <c r="AT386" s="21"/>
    </row>
    <row r="387" spans="1:46" ht="16.8" x14ac:dyDescent="0.4">
      <c r="A387" s="80">
        <v>7309</v>
      </c>
      <c r="B387" s="80" t="s">
        <v>729</v>
      </c>
      <c r="C387" s="80" t="s">
        <v>758</v>
      </c>
      <c r="D387" s="80" t="s">
        <v>759</v>
      </c>
      <c r="E387" s="11">
        <f t="shared" si="20"/>
        <v>7.2557853839890942</v>
      </c>
      <c r="F387" s="81"/>
      <c r="G387" s="82">
        <v>140</v>
      </c>
      <c r="H387" s="81">
        <v>1</v>
      </c>
      <c r="I387" s="82">
        <v>68</v>
      </c>
      <c r="J387" s="81">
        <v>22</v>
      </c>
      <c r="K387" s="82">
        <v>1</v>
      </c>
      <c r="L387" s="82">
        <v>240</v>
      </c>
      <c r="M387" s="82">
        <v>185</v>
      </c>
      <c r="N387" s="82"/>
      <c r="O387" s="82"/>
      <c r="P387" s="82"/>
      <c r="Q387" s="82"/>
      <c r="R387" s="82">
        <v>2792</v>
      </c>
      <c r="S387" s="147">
        <v>107</v>
      </c>
      <c r="T387" s="81">
        <v>2581</v>
      </c>
      <c r="U387" s="81">
        <v>104</v>
      </c>
      <c r="V387" s="95"/>
      <c r="W387" s="95" t="s">
        <v>39</v>
      </c>
      <c r="X387" s="148">
        <v>44454</v>
      </c>
      <c r="Y387" s="84">
        <v>1236.27</v>
      </c>
      <c r="Z387" s="85">
        <v>323304</v>
      </c>
      <c r="AA387" s="86">
        <v>262</v>
      </c>
      <c r="AB387" s="19">
        <f t="shared" si="21"/>
        <v>0.96114022081070782</v>
      </c>
      <c r="AC387" s="19">
        <f t="shared" si="22"/>
        <v>0.92442693409742116</v>
      </c>
      <c r="AD387" s="19">
        <f t="shared" si="23"/>
        <v>3.6713286713286712E-2</v>
      </c>
      <c r="AE387" s="20">
        <f t="shared" si="24"/>
        <v>32.477173186845818</v>
      </c>
      <c r="AF387" s="20">
        <f t="shared" si="25"/>
        <v>0.16045845272206305</v>
      </c>
      <c r="AG387" s="21">
        <f t="shared" si="26"/>
        <v>863.58350035879539</v>
      </c>
      <c r="AH387" s="21">
        <f t="shared" si="27"/>
        <v>830.48771434934315</v>
      </c>
      <c r="AI387" s="22">
        <f t="shared" si="28"/>
        <v>884.61633632741939</v>
      </c>
      <c r="AJ387" s="22">
        <f t="shared" si="29"/>
        <v>844.71580926929448</v>
      </c>
      <c r="AK387" s="23">
        <f t="shared" si="30"/>
        <v>56.988747298783309</v>
      </c>
      <c r="AL387" s="24">
        <f t="shared" si="31"/>
        <v>20.551348000426813</v>
      </c>
      <c r="AM387" s="11">
        <f t="shared" si="32"/>
        <v>9.5411531285016421E-2</v>
      </c>
      <c r="AN387" s="25">
        <f t="shared" si="33"/>
        <v>0.15847237841102491</v>
      </c>
      <c r="AO387" s="26">
        <f t="shared" si="34"/>
        <v>3.3767445517492138</v>
      </c>
      <c r="AP387" s="27">
        <v>3.8790408322398804</v>
      </c>
      <c r="AQ387" s="11">
        <f t="shared" si="35"/>
        <v>7.2557853839890942</v>
      </c>
      <c r="AR387" s="21">
        <f t="shared" si="36"/>
        <v>33.095786009452404</v>
      </c>
      <c r="AS387" s="21"/>
      <c r="AT387" s="21"/>
    </row>
    <row r="388" spans="1:46" ht="16.8" x14ac:dyDescent="0.4">
      <c r="A388" s="80">
        <v>7372</v>
      </c>
      <c r="B388" s="80" t="s">
        <v>729</v>
      </c>
      <c r="C388" s="80" t="s">
        <v>760</v>
      </c>
      <c r="D388" s="80" t="s">
        <v>761</v>
      </c>
      <c r="E388" s="11">
        <f t="shared" si="20"/>
        <v>9.4270240890543135</v>
      </c>
      <c r="F388" s="81"/>
      <c r="G388" s="82">
        <v>149</v>
      </c>
      <c r="H388" s="81">
        <v>6</v>
      </c>
      <c r="I388" s="82">
        <v>111</v>
      </c>
      <c r="J388" s="81">
        <v>5</v>
      </c>
      <c r="K388" s="82">
        <v>0</v>
      </c>
      <c r="L388" s="82">
        <v>277</v>
      </c>
      <c r="M388" s="82">
        <v>250</v>
      </c>
      <c r="N388" s="82"/>
      <c r="O388" s="82"/>
      <c r="P388" s="82"/>
      <c r="Q388" s="82"/>
      <c r="R388" s="82">
        <v>2713</v>
      </c>
      <c r="S388" s="147">
        <v>109</v>
      </c>
      <c r="T388" s="81">
        <v>2518</v>
      </c>
      <c r="U388" s="81">
        <v>86</v>
      </c>
      <c r="V388" s="95"/>
      <c r="W388" s="95" t="s">
        <v>39</v>
      </c>
      <c r="X388" s="148">
        <v>44454</v>
      </c>
      <c r="Y388" s="84">
        <v>99.33</v>
      </c>
      <c r="Z388" s="85">
        <v>138804</v>
      </c>
      <c r="AA388" s="86">
        <v>1397</v>
      </c>
      <c r="AB388" s="19">
        <f t="shared" si="21"/>
        <v>0.95857710592896017</v>
      </c>
      <c r="AC388" s="19">
        <f t="shared" si="22"/>
        <v>0.92812384813859194</v>
      </c>
      <c r="AD388" s="19">
        <f t="shared" si="23"/>
        <v>3.0453257790368272E-2</v>
      </c>
      <c r="AE388" s="20">
        <f t="shared" si="24"/>
        <v>61.957868649318463</v>
      </c>
      <c r="AF388" s="20">
        <f t="shared" si="25"/>
        <v>0.19793586435680058</v>
      </c>
      <c r="AG388" s="21">
        <f t="shared" si="26"/>
        <v>1954.5546237860578</v>
      </c>
      <c r="AH388" s="21">
        <f t="shared" si="27"/>
        <v>1876.0266274747125</v>
      </c>
      <c r="AI388" s="22">
        <f t="shared" si="28"/>
        <v>2034.5235007636668</v>
      </c>
      <c r="AJ388" s="22">
        <f t="shared" si="29"/>
        <v>1952.3933027866633</v>
      </c>
      <c r="AK388" s="23">
        <f t="shared" si="30"/>
        <v>78.713320759143727</v>
      </c>
      <c r="AL388" s="24">
        <f t="shared" si="31"/>
        <v>31.24414587396064</v>
      </c>
      <c r="AM388" s="11">
        <f t="shared" si="32"/>
        <v>0.20128392535283057</v>
      </c>
      <c r="AN388" s="25">
        <f t="shared" si="33"/>
        <v>0.33405443991151929</v>
      </c>
      <c r="AO388" s="26">
        <f t="shared" si="34"/>
        <v>4.5355806386399582</v>
      </c>
      <c r="AP388" s="27">
        <v>4.8914434504143554</v>
      </c>
      <c r="AQ388" s="11">
        <f t="shared" si="35"/>
        <v>9.4270240890543135</v>
      </c>
      <c r="AR388" s="21">
        <f t="shared" si="36"/>
        <v>78.52799631134549</v>
      </c>
      <c r="AS388" s="21"/>
      <c r="AT388" s="21"/>
    </row>
    <row r="389" spans="1:46" ht="16.8" x14ac:dyDescent="0.4">
      <c r="A389" s="80">
        <v>7315</v>
      </c>
      <c r="B389" s="80" t="s">
        <v>729</v>
      </c>
      <c r="C389" s="80" t="s">
        <v>762</v>
      </c>
      <c r="D389" s="80" t="s">
        <v>763</v>
      </c>
      <c r="E389" s="11">
        <f t="shared" si="20"/>
        <v>6.7399709460100103</v>
      </c>
      <c r="F389" s="81"/>
      <c r="G389" s="82">
        <v>568</v>
      </c>
      <c r="H389" s="81">
        <v>14</v>
      </c>
      <c r="I389" s="82">
        <v>33</v>
      </c>
      <c r="J389" s="81">
        <v>5</v>
      </c>
      <c r="K389" s="82">
        <v>1</v>
      </c>
      <c r="L389" s="82">
        <v>601</v>
      </c>
      <c r="M389" s="82">
        <v>591</v>
      </c>
      <c r="N389" s="82"/>
      <c r="O389" s="82"/>
      <c r="P389" s="82"/>
      <c r="Q389" s="82"/>
      <c r="R389" s="82">
        <v>1546</v>
      </c>
      <c r="S389" s="147">
        <v>69</v>
      </c>
      <c r="T389" s="81">
        <v>1393</v>
      </c>
      <c r="U389" s="81">
        <v>84</v>
      </c>
      <c r="V389" s="95"/>
      <c r="W389" s="95" t="s">
        <v>39</v>
      </c>
      <c r="X389" s="148">
        <v>44454</v>
      </c>
      <c r="Y389" s="84">
        <v>1961.77</v>
      </c>
      <c r="Z389" s="85">
        <v>366583</v>
      </c>
      <c r="AA389" s="86">
        <v>187</v>
      </c>
      <c r="AB389" s="19">
        <f t="shared" si="21"/>
        <v>0.95486646779734341</v>
      </c>
      <c r="AC389" s="19">
        <f t="shared" si="22"/>
        <v>0.90103492884864167</v>
      </c>
      <c r="AD389" s="19">
        <f t="shared" si="23"/>
        <v>5.3831538948701713E-2</v>
      </c>
      <c r="AE389" s="20">
        <f t="shared" si="24"/>
        <v>23.187109058521536</v>
      </c>
      <c r="AF389" s="20">
        <f t="shared" si="25"/>
        <v>0.77749029754204402</v>
      </c>
      <c r="AG389" s="21">
        <f t="shared" si="26"/>
        <v>421.73259534675634</v>
      </c>
      <c r="AH389" s="21">
        <f t="shared" si="27"/>
        <v>402.91011858160363</v>
      </c>
      <c r="AI389" s="22">
        <f t="shared" si="28"/>
        <v>430.73464945182945</v>
      </c>
      <c r="AJ389" s="22">
        <f t="shared" si="29"/>
        <v>410.54822509499894</v>
      </c>
      <c r="AK389" s="23">
        <f t="shared" si="30"/>
        <v>48.152994775529315</v>
      </c>
      <c r="AL389" s="24">
        <f t="shared" si="31"/>
        <v>14.327390290890364</v>
      </c>
      <c r="AM389" s="11">
        <f t="shared" si="32"/>
        <v>7.6666764713515842E-2</v>
      </c>
      <c r="AN389" s="25">
        <f t="shared" si="33"/>
        <v>0.12574975458890467</v>
      </c>
      <c r="AO389" s="26">
        <f t="shared" si="34"/>
        <v>1.6442928061887665</v>
      </c>
      <c r="AP389" s="27">
        <v>5.0956781398212438</v>
      </c>
      <c r="AQ389" s="11">
        <f t="shared" si="35"/>
        <v>6.7399709460100103</v>
      </c>
      <c r="AR389" s="21">
        <f t="shared" si="36"/>
        <v>18.822476765152775</v>
      </c>
      <c r="AS389" s="21"/>
      <c r="AT389" s="21"/>
    </row>
    <row r="390" spans="1:46" ht="16.8" x14ac:dyDescent="0.4">
      <c r="A390" s="80">
        <v>7314</v>
      </c>
      <c r="B390" s="80" t="s">
        <v>729</v>
      </c>
      <c r="C390" s="80" t="s">
        <v>764</v>
      </c>
      <c r="D390" s="80" t="s">
        <v>765</v>
      </c>
      <c r="E390" s="11">
        <f t="shared" si="20"/>
        <v>2.097461861903708</v>
      </c>
      <c r="F390" s="81"/>
      <c r="G390" s="82">
        <v>96</v>
      </c>
      <c r="H390" s="81">
        <v>7</v>
      </c>
      <c r="I390" s="82">
        <v>54</v>
      </c>
      <c r="J390" s="81">
        <v>4</v>
      </c>
      <c r="K390" s="82">
        <v>3</v>
      </c>
      <c r="L390" s="82">
        <v>170</v>
      </c>
      <c r="M390" s="82">
        <v>136</v>
      </c>
      <c r="N390" s="82"/>
      <c r="O390" s="82"/>
      <c r="P390" s="82"/>
      <c r="Q390" s="82"/>
      <c r="R390" s="82">
        <v>1573</v>
      </c>
      <c r="S390" s="147">
        <v>72</v>
      </c>
      <c r="T390" s="81">
        <v>1483</v>
      </c>
      <c r="U390" s="81">
        <v>18</v>
      </c>
      <c r="V390" s="95"/>
      <c r="W390" s="95" t="s">
        <v>39</v>
      </c>
      <c r="X390" s="148">
        <v>44454</v>
      </c>
      <c r="Y390" s="84">
        <v>1883.25</v>
      </c>
      <c r="Z390" s="85">
        <v>289482</v>
      </c>
      <c r="AA390" s="86">
        <v>154</v>
      </c>
      <c r="AB390" s="19">
        <f t="shared" si="21"/>
        <v>0.95569167938838839</v>
      </c>
      <c r="AC390" s="19">
        <f t="shared" si="22"/>
        <v>0.94278448823903371</v>
      </c>
      <c r="AD390" s="19">
        <f t="shared" si="23"/>
        <v>1.290719114935464E-2</v>
      </c>
      <c r="AE390" s="20">
        <f t="shared" si="24"/>
        <v>7.2543370572263566</v>
      </c>
      <c r="AF390" s="20">
        <f t="shared" si="25"/>
        <v>0.20343293070565799</v>
      </c>
      <c r="AG390" s="21">
        <f t="shared" si="26"/>
        <v>543.38439004843133</v>
      </c>
      <c r="AH390" s="21">
        <f t="shared" si="27"/>
        <v>518.5123772807982</v>
      </c>
      <c r="AI390" s="22">
        <f t="shared" si="28"/>
        <v>562.03839962415623</v>
      </c>
      <c r="AJ390" s="22">
        <f t="shared" si="29"/>
        <v>535.78460836943225</v>
      </c>
      <c r="AK390" s="23">
        <f t="shared" si="30"/>
        <v>26.933876544653494</v>
      </c>
      <c r="AL390" s="24">
        <f t="shared" si="31"/>
        <v>16.367415928750518</v>
      </c>
      <c r="AM390" s="11">
        <f t="shared" si="32"/>
        <v>4.7698016343530533E-2</v>
      </c>
      <c r="AN390" s="25">
        <f t="shared" si="33"/>
        <v>7.9151306384435655E-2</v>
      </c>
      <c r="AO390" s="26">
        <f t="shared" si="34"/>
        <v>0.21931515421529446</v>
      </c>
      <c r="AP390" s="27">
        <v>1.8781467076884135</v>
      </c>
      <c r="AQ390" s="11">
        <f t="shared" si="35"/>
        <v>2.097461861903708</v>
      </c>
      <c r="AR390" s="21">
        <f t="shared" si="36"/>
        <v>24.872012767633219</v>
      </c>
      <c r="AS390" s="21"/>
      <c r="AT390" s="21"/>
    </row>
    <row r="391" spans="1:46" ht="16.8" x14ac:dyDescent="0.4">
      <c r="A391" s="80">
        <v>7307</v>
      </c>
      <c r="B391" s="80" t="s">
        <v>729</v>
      </c>
      <c r="C391" s="80" t="s">
        <v>766</v>
      </c>
      <c r="D391" s="80" t="s">
        <v>767</v>
      </c>
      <c r="E391" s="11">
        <f t="shared" si="20"/>
        <v>3.7635237881001569</v>
      </c>
      <c r="F391" s="81"/>
      <c r="G391" s="82">
        <v>268</v>
      </c>
      <c r="H391" s="81">
        <v>3</v>
      </c>
      <c r="I391" s="82">
        <v>23</v>
      </c>
      <c r="J391" s="81">
        <v>4</v>
      </c>
      <c r="K391" s="82">
        <v>1</v>
      </c>
      <c r="L391" s="82">
        <v>300</v>
      </c>
      <c r="M391" s="82">
        <v>289</v>
      </c>
      <c r="N391" s="82"/>
      <c r="O391" s="82"/>
      <c r="P391" s="82"/>
      <c r="Q391" s="82"/>
      <c r="R391" s="82">
        <v>3699</v>
      </c>
      <c r="S391" s="147">
        <v>164</v>
      </c>
      <c r="T391" s="81">
        <v>3485</v>
      </c>
      <c r="U391" s="81">
        <v>50</v>
      </c>
      <c r="V391" s="95"/>
      <c r="W391" s="95" t="s">
        <v>39</v>
      </c>
      <c r="X391" s="148">
        <v>44454</v>
      </c>
      <c r="Y391" s="84">
        <v>819.96</v>
      </c>
      <c r="Z391" s="85">
        <v>237966</v>
      </c>
      <c r="AA391" s="86">
        <v>290</v>
      </c>
      <c r="AB391" s="19">
        <f t="shared" si="21"/>
        <v>0.95584883667383846</v>
      </c>
      <c r="AC391" s="19">
        <f t="shared" si="22"/>
        <v>0.94214652608813187</v>
      </c>
      <c r="AD391" s="19">
        <f t="shared" si="23"/>
        <v>1.3702310585706609E-2</v>
      </c>
      <c r="AE391" s="20">
        <f t="shared" si="24"/>
        <v>21.43163309044149</v>
      </c>
      <c r="AF391" s="20">
        <f t="shared" si="25"/>
        <v>0.15977291159772911</v>
      </c>
      <c r="AG391" s="21">
        <f t="shared" si="26"/>
        <v>1554.4237412067271</v>
      </c>
      <c r="AH391" s="21">
        <f t="shared" si="27"/>
        <v>1485.5063328374642</v>
      </c>
      <c r="AI391" s="22">
        <f t="shared" si="28"/>
        <v>1564.0889875024163</v>
      </c>
      <c r="AJ391" s="22">
        <f t="shared" si="29"/>
        <v>1493.490666733903</v>
      </c>
      <c r="AK391" s="23">
        <f t="shared" si="30"/>
        <v>46.294311843293976</v>
      </c>
      <c r="AL391" s="24">
        <f t="shared" si="31"/>
        <v>27.326641457869489</v>
      </c>
      <c r="AM391" s="11">
        <f t="shared" si="32"/>
        <v>9.0340221748987953E-2</v>
      </c>
      <c r="AN391" s="25">
        <f t="shared" si="33"/>
        <v>0.15005144492370445</v>
      </c>
      <c r="AO391" s="26">
        <f t="shared" si="34"/>
        <v>2.6432892026426829</v>
      </c>
      <c r="AP391" s="27">
        <v>1.120234585457474</v>
      </c>
      <c r="AQ391" s="11">
        <f t="shared" si="35"/>
        <v>3.7635237881001569</v>
      </c>
      <c r="AR391" s="21">
        <f t="shared" si="36"/>
        <v>68.91740836926283</v>
      </c>
      <c r="AS391" s="21"/>
      <c r="AT391" s="21"/>
    </row>
    <row r="392" spans="1:46" ht="16.8" x14ac:dyDescent="0.4">
      <c r="A392" s="80">
        <v>7312</v>
      </c>
      <c r="B392" s="80" t="s">
        <v>729</v>
      </c>
      <c r="C392" s="80" t="s">
        <v>768</v>
      </c>
      <c r="D392" s="80" t="s">
        <v>769</v>
      </c>
      <c r="E392" s="11">
        <f t="shared" si="20"/>
        <v>6.1252334969321316</v>
      </c>
      <c r="F392" s="81"/>
      <c r="G392" s="82">
        <v>82</v>
      </c>
      <c r="H392" s="81">
        <v>3</v>
      </c>
      <c r="I392" s="82">
        <v>40</v>
      </c>
      <c r="J392" s="81">
        <v>0</v>
      </c>
      <c r="K392" s="82">
        <v>1</v>
      </c>
      <c r="L392" s="82">
        <v>121</v>
      </c>
      <c r="M392" s="82">
        <v>118</v>
      </c>
      <c r="N392" s="82"/>
      <c r="O392" s="82"/>
      <c r="P392" s="82"/>
      <c r="Q392" s="82"/>
      <c r="R392" s="82">
        <v>2356</v>
      </c>
      <c r="S392" s="147">
        <v>42</v>
      </c>
      <c r="T392" s="81">
        <v>2250</v>
      </c>
      <c r="U392" s="81">
        <v>64</v>
      </c>
      <c r="V392" s="95"/>
      <c r="W392" s="95" t="s">
        <v>39</v>
      </c>
      <c r="X392" s="148">
        <v>44454</v>
      </c>
      <c r="Y392" s="84">
        <v>1359.44</v>
      </c>
      <c r="Z392" s="85">
        <v>226057</v>
      </c>
      <c r="AA392" s="86">
        <v>166</v>
      </c>
      <c r="AB392" s="19">
        <f t="shared" si="21"/>
        <v>0.98213703654364515</v>
      </c>
      <c r="AC392" s="19">
        <f t="shared" si="22"/>
        <v>0.95500848896434631</v>
      </c>
      <c r="AD392" s="19">
        <f t="shared" si="23"/>
        <v>2.7128547579298831E-2</v>
      </c>
      <c r="AE392" s="20">
        <f t="shared" si="24"/>
        <v>28.753809879809076</v>
      </c>
      <c r="AF392" s="20">
        <f t="shared" si="25"/>
        <v>0.10314091680814941</v>
      </c>
      <c r="AG392" s="21">
        <f t="shared" si="26"/>
        <v>1042.2150165666183</v>
      </c>
      <c r="AH392" s="21">
        <f t="shared" si="27"/>
        <v>1023.6356317212031</v>
      </c>
      <c r="AI392" s="22">
        <f t="shared" si="28"/>
        <v>1059.9096688003469</v>
      </c>
      <c r="AJ392" s="22">
        <f t="shared" si="29"/>
        <v>1041.3302839549317</v>
      </c>
      <c r="AK392" s="23">
        <f t="shared" si="30"/>
        <v>53.622579087366802</v>
      </c>
      <c r="AL392" s="24">
        <f t="shared" si="31"/>
        <v>22.818088043862613</v>
      </c>
      <c r="AM392" s="11">
        <f t="shared" si="32"/>
        <v>0.10723227518244663</v>
      </c>
      <c r="AN392" s="25">
        <f t="shared" si="33"/>
        <v>0.17832355884353396</v>
      </c>
      <c r="AO392" s="26">
        <f t="shared" si="34"/>
        <v>3.4340388228830583</v>
      </c>
      <c r="AP392" s="27">
        <v>2.6911946740490733</v>
      </c>
      <c r="AQ392" s="11">
        <f t="shared" si="35"/>
        <v>6.1252334969321316</v>
      </c>
      <c r="AR392" s="21">
        <f t="shared" si="36"/>
        <v>18.579384845415095</v>
      </c>
      <c r="AS392" s="21"/>
      <c r="AT392" s="21"/>
    </row>
    <row r="393" spans="1:46" ht="16.8" x14ac:dyDescent="0.4">
      <c r="A393" s="80">
        <v>7305</v>
      </c>
      <c r="B393" s="80" t="s">
        <v>729</v>
      </c>
      <c r="C393" s="80" t="s">
        <v>770</v>
      </c>
      <c r="D393" s="80" t="s">
        <v>771</v>
      </c>
      <c r="E393" s="11">
        <f t="shared" si="20"/>
        <v>4.5588699672087785</v>
      </c>
      <c r="F393" s="81"/>
      <c r="G393" s="82">
        <v>75</v>
      </c>
      <c r="H393" s="81">
        <v>1</v>
      </c>
      <c r="I393" s="82">
        <v>34</v>
      </c>
      <c r="J393" s="81">
        <v>0</v>
      </c>
      <c r="K393" s="82">
        <v>1</v>
      </c>
      <c r="L393" s="82">
        <v>158</v>
      </c>
      <c r="M393" s="82">
        <v>108</v>
      </c>
      <c r="N393" s="82"/>
      <c r="O393" s="82"/>
      <c r="P393" s="82"/>
      <c r="Q393" s="82"/>
      <c r="R393" s="82">
        <v>2265</v>
      </c>
      <c r="S393" s="147">
        <v>80</v>
      </c>
      <c r="T393" s="81">
        <v>2134</v>
      </c>
      <c r="U393" s="81">
        <v>51</v>
      </c>
      <c r="V393" s="95"/>
      <c r="W393" s="95" t="s">
        <v>39</v>
      </c>
      <c r="X393" s="148">
        <v>44454</v>
      </c>
      <c r="Y393" s="84">
        <v>566.51</v>
      </c>
      <c r="Z393" s="85">
        <v>286596</v>
      </c>
      <c r="AA393" s="86">
        <v>506</v>
      </c>
      <c r="AB393" s="19">
        <f t="shared" si="21"/>
        <v>0.96478188520395181</v>
      </c>
      <c r="AC393" s="19">
        <f t="shared" si="22"/>
        <v>0.94216335540838847</v>
      </c>
      <c r="AD393" s="19">
        <f t="shared" si="23"/>
        <v>2.2618529795563287E-2</v>
      </c>
      <c r="AE393" s="20">
        <f t="shared" si="24"/>
        <v>18.144007592569331</v>
      </c>
      <c r="AF393" s="20">
        <f t="shared" si="25"/>
        <v>0.11788079470198676</v>
      </c>
      <c r="AG393" s="21">
        <f t="shared" si="26"/>
        <v>790.31109994556789</v>
      </c>
      <c r="AH393" s="21">
        <f t="shared" si="27"/>
        <v>762.39724211084592</v>
      </c>
      <c r="AI393" s="22">
        <f t="shared" si="28"/>
        <v>802.17448952532493</v>
      </c>
      <c r="AJ393" s="22">
        <f t="shared" si="29"/>
        <v>774.26063169060285</v>
      </c>
      <c r="AK393" s="23">
        <f t="shared" si="30"/>
        <v>42.595783350666686</v>
      </c>
      <c r="AL393" s="24">
        <f t="shared" si="31"/>
        <v>19.675627457473915</v>
      </c>
      <c r="AM393" s="11">
        <f t="shared" si="32"/>
        <v>7.5675479679475757E-2</v>
      </c>
      <c r="AN393" s="25">
        <f t="shared" si="33"/>
        <v>0.12580605714887821</v>
      </c>
      <c r="AO393" s="26">
        <f t="shared" si="34"/>
        <v>2.1169689345895182</v>
      </c>
      <c r="AP393" s="27">
        <v>2.4419010326192603</v>
      </c>
      <c r="AQ393" s="11">
        <f t="shared" si="35"/>
        <v>4.5588699672087785</v>
      </c>
      <c r="AR393" s="21">
        <f t="shared" si="36"/>
        <v>27.913857834722048</v>
      </c>
      <c r="AS393" s="21"/>
      <c r="AT393" s="21"/>
    </row>
    <row r="394" spans="1:46" ht="16.8" x14ac:dyDescent="0.4">
      <c r="A394" s="80">
        <v>7318</v>
      </c>
      <c r="B394" s="80" t="s">
        <v>729</v>
      </c>
      <c r="C394" s="80" t="s">
        <v>772</v>
      </c>
      <c r="D394" s="80" t="s">
        <v>773</v>
      </c>
      <c r="E394" s="11">
        <f t="shared" si="20"/>
        <v>0.29944060417725876</v>
      </c>
      <c r="F394" s="81"/>
      <c r="G394" s="82">
        <v>249</v>
      </c>
      <c r="H394" s="81">
        <v>7</v>
      </c>
      <c r="I394" s="82">
        <v>13</v>
      </c>
      <c r="J394" s="81">
        <v>3</v>
      </c>
      <c r="K394" s="82">
        <v>2</v>
      </c>
      <c r="L394" s="82">
        <v>260</v>
      </c>
      <c r="M394" s="82">
        <v>256</v>
      </c>
      <c r="N394" s="82"/>
      <c r="O394" s="82"/>
      <c r="P394" s="82"/>
      <c r="Q394" s="82"/>
      <c r="R394" s="82">
        <v>3343</v>
      </c>
      <c r="S394" s="147">
        <v>525</v>
      </c>
      <c r="T394" s="81">
        <v>2804</v>
      </c>
      <c r="U394" s="81">
        <v>14</v>
      </c>
      <c r="V394" s="95"/>
      <c r="W394" s="95" t="s">
        <v>39</v>
      </c>
      <c r="X394" s="148">
        <v>44454</v>
      </c>
      <c r="Y394" s="84">
        <v>2054.3000000000002</v>
      </c>
      <c r="Z394" s="85">
        <v>228778</v>
      </c>
      <c r="AA394" s="86">
        <v>111</v>
      </c>
      <c r="AB394" s="19">
        <f t="shared" si="21"/>
        <v>0.84353515448821781</v>
      </c>
      <c r="AC394" s="19">
        <f t="shared" si="22"/>
        <v>0.83876757403529767</v>
      </c>
      <c r="AD394" s="19">
        <f t="shared" si="23"/>
        <v>4.7675804529201428E-3</v>
      </c>
      <c r="AE394" s="20">
        <f t="shared" si="24"/>
        <v>6.9936794621860487</v>
      </c>
      <c r="AF394" s="20">
        <f t="shared" si="25"/>
        <v>0.15614717319772659</v>
      </c>
      <c r="AG394" s="21">
        <f t="shared" si="26"/>
        <v>1461.2419026304976</v>
      </c>
      <c r="AH394" s="21">
        <f t="shared" si="27"/>
        <v>1231.7617952775179</v>
      </c>
      <c r="AI394" s="22">
        <f t="shared" si="28"/>
        <v>1466.924267193524</v>
      </c>
      <c r="AJ394" s="22">
        <f t="shared" si="29"/>
        <v>1236.1328449413843</v>
      </c>
      <c r="AK394" s="23">
        <f t="shared" si="30"/>
        <v>26.445565719390558</v>
      </c>
      <c r="AL394" s="24">
        <f t="shared" si="31"/>
        <v>24.860941705226939</v>
      </c>
      <c r="AM394" s="11">
        <f t="shared" si="32"/>
        <v>5.2628776466516466E-2</v>
      </c>
      <c r="AN394" s="25">
        <f t="shared" si="33"/>
        <v>8.7420993277325609E-2</v>
      </c>
      <c r="AO394" s="26">
        <f t="shared" si="34"/>
        <v>0.29944060417725876</v>
      </c>
      <c r="AP394" s="27">
        <v>0</v>
      </c>
      <c r="AQ394" s="11">
        <f t="shared" si="35"/>
        <v>0.29944060417725876</v>
      </c>
      <c r="AR394" s="21">
        <f t="shared" si="36"/>
        <v>229.48010735297976</v>
      </c>
      <c r="AS394" s="21"/>
      <c r="AT394" s="21"/>
    </row>
    <row r="395" spans="1:46" ht="16.8" x14ac:dyDescent="0.4">
      <c r="A395" s="80">
        <v>7326</v>
      </c>
      <c r="B395" s="80" t="s">
        <v>729</v>
      </c>
      <c r="C395" s="80" t="s">
        <v>774</v>
      </c>
      <c r="D395" s="80" t="s">
        <v>775</v>
      </c>
      <c r="E395" s="11">
        <f t="shared" si="20"/>
        <v>0.65689303128500864</v>
      </c>
      <c r="F395" s="81"/>
      <c r="G395" s="82">
        <v>178</v>
      </c>
      <c r="H395" s="81">
        <v>0</v>
      </c>
      <c r="I395" s="82">
        <v>6</v>
      </c>
      <c r="J395" s="81">
        <v>1</v>
      </c>
      <c r="K395" s="82">
        <v>1</v>
      </c>
      <c r="L395" s="82">
        <v>183</v>
      </c>
      <c r="M395" s="82">
        <v>182</v>
      </c>
      <c r="N395" s="82"/>
      <c r="O395" s="82"/>
      <c r="P395" s="82"/>
      <c r="Q395" s="82"/>
      <c r="R395" s="82">
        <v>1156</v>
      </c>
      <c r="S395" s="147">
        <v>79</v>
      </c>
      <c r="T395" s="81">
        <v>1070</v>
      </c>
      <c r="U395" s="81">
        <v>7</v>
      </c>
      <c r="V395" s="95"/>
      <c r="W395" s="95" t="s">
        <v>39</v>
      </c>
      <c r="X395" s="148">
        <v>44454</v>
      </c>
      <c r="Y395" s="84">
        <v>1151.47</v>
      </c>
      <c r="Z395" s="85">
        <v>225362</v>
      </c>
      <c r="AA395" s="86">
        <v>196</v>
      </c>
      <c r="AB395" s="19">
        <f t="shared" si="21"/>
        <v>0.93249021791565667</v>
      </c>
      <c r="AC395" s="19">
        <f t="shared" si="22"/>
        <v>0.9256055363321799</v>
      </c>
      <c r="AD395" s="19">
        <f t="shared" si="23"/>
        <v>6.8846815834767644E-3</v>
      </c>
      <c r="AE395" s="20">
        <f t="shared" si="24"/>
        <v>3.5498442505835057</v>
      </c>
      <c r="AF395" s="20">
        <f t="shared" si="25"/>
        <v>0.31747404844290655</v>
      </c>
      <c r="AG395" s="21">
        <f t="shared" si="26"/>
        <v>512.95249420931657</v>
      </c>
      <c r="AH395" s="21">
        <f t="shared" si="27"/>
        <v>477.89778223480442</v>
      </c>
      <c r="AI395" s="22">
        <f t="shared" si="28"/>
        <v>515.61487739725419</v>
      </c>
      <c r="AJ395" s="22">
        <f t="shared" si="29"/>
        <v>480.11643489141909</v>
      </c>
      <c r="AK395" s="23">
        <f t="shared" si="30"/>
        <v>18.841030360846791</v>
      </c>
      <c r="AL395" s="24">
        <f t="shared" si="31"/>
        <v>15.493812230878156</v>
      </c>
      <c r="AM395" s="11">
        <f t="shared" si="32"/>
        <v>3.7906453940151075E-2</v>
      </c>
      <c r="AN395" s="25">
        <f t="shared" si="33"/>
        <v>6.275297354359187E-2</v>
      </c>
      <c r="AO395" s="26">
        <f t="shared" si="34"/>
        <v>-1.0942169579714842</v>
      </c>
      <c r="AP395" s="27">
        <v>1.751109989256493</v>
      </c>
      <c r="AQ395" s="11">
        <f t="shared" si="35"/>
        <v>0.65689303128500864</v>
      </c>
      <c r="AR395" s="21">
        <f t="shared" si="36"/>
        <v>35.054711974512117</v>
      </c>
      <c r="AS395" s="21"/>
      <c r="AT395" s="21"/>
    </row>
    <row r="396" spans="1:46" ht="16.8" x14ac:dyDescent="0.4">
      <c r="A396" s="80">
        <v>7313</v>
      </c>
      <c r="B396" s="80" t="s">
        <v>729</v>
      </c>
      <c r="C396" s="80" t="s">
        <v>776</v>
      </c>
      <c r="D396" s="80" t="s">
        <v>777</v>
      </c>
      <c r="E396" s="11">
        <f t="shared" si="20"/>
        <v>4.9257578008866894</v>
      </c>
      <c r="F396" s="81"/>
      <c r="G396" s="82">
        <v>71</v>
      </c>
      <c r="H396" s="81">
        <v>0</v>
      </c>
      <c r="I396" s="82">
        <v>25</v>
      </c>
      <c r="J396" s="81">
        <v>1</v>
      </c>
      <c r="K396" s="82">
        <v>3</v>
      </c>
      <c r="L396" s="82">
        <v>96</v>
      </c>
      <c r="M396" s="82">
        <v>92</v>
      </c>
      <c r="N396" s="82"/>
      <c r="O396" s="82"/>
      <c r="P396" s="82"/>
      <c r="Q396" s="82"/>
      <c r="R396" s="82">
        <v>1572</v>
      </c>
      <c r="S396" s="147">
        <v>52</v>
      </c>
      <c r="T396" s="81">
        <v>1464</v>
      </c>
      <c r="U396" s="81">
        <v>56</v>
      </c>
      <c r="V396" s="95"/>
      <c r="W396" s="95" t="s">
        <v>39</v>
      </c>
      <c r="X396" s="148">
        <v>44454</v>
      </c>
      <c r="Y396" s="84">
        <v>2056.1999999999998</v>
      </c>
      <c r="Z396" s="85">
        <v>393132</v>
      </c>
      <c r="AA396" s="86">
        <v>191</v>
      </c>
      <c r="AB396" s="19">
        <f t="shared" si="21"/>
        <v>0.96824198043086507</v>
      </c>
      <c r="AC396" s="19">
        <f t="shared" si="22"/>
        <v>0.93129770992366412</v>
      </c>
      <c r="AD396" s="19">
        <f t="shared" si="23"/>
        <v>3.6944270507201005E-2</v>
      </c>
      <c r="AE396" s="20">
        <f t="shared" si="24"/>
        <v>15.007681898191958</v>
      </c>
      <c r="AF396" s="20">
        <f t="shared" si="25"/>
        <v>0.12213740458015267</v>
      </c>
      <c r="AG396" s="21">
        <f t="shared" si="26"/>
        <v>399.86569396538573</v>
      </c>
      <c r="AH396" s="21">
        <f t="shared" si="27"/>
        <v>386.63858449579277</v>
      </c>
      <c r="AI396" s="22">
        <f t="shared" si="28"/>
        <v>406.22488121038225</v>
      </c>
      <c r="AJ396" s="22">
        <f t="shared" si="29"/>
        <v>392.74340425098944</v>
      </c>
      <c r="AK396" s="23">
        <f t="shared" si="30"/>
        <v>38.739749480594163</v>
      </c>
      <c r="AL396" s="24">
        <f t="shared" si="31"/>
        <v>14.013268788027107</v>
      </c>
      <c r="AM396" s="11">
        <f t="shared" si="32"/>
        <v>5.8769325622707119E-2</v>
      </c>
      <c r="AN396" s="25">
        <f t="shared" si="33"/>
        <v>9.7691688133611732E-2</v>
      </c>
      <c r="AO396" s="26">
        <f t="shared" si="34"/>
        <v>2.3259441651242376</v>
      </c>
      <c r="AP396" s="27">
        <v>2.5998136357624517</v>
      </c>
      <c r="AQ396" s="11">
        <f t="shared" si="35"/>
        <v>4.9257578008866894</v>
      </c>
      <c r="AR396" s="21">
        <f t="shared" si="36"/>
        <v>13.227109469592909</v>
      </c>
      <c r="AS396" s="21"/>
      <c r="AT396" s="21"/>
    </row>
    <row r="397" spans="1:46" ht="16.8" x14ac:dyDescent="0.4">
      <c r="A397" s="63">
        <v>7202</v>
      </c>
      <c r="B397" s="63" t="s">
        <v>778</v>
      </c>
      <c r="C397" s="63" t="s">
        <v>779</v>
      </c>
      <c r="D397" s="149" t="s">
        <v>779</v>
      </c>
      <c r="E397" s="11">
        <f t="shared" si="20"/>
        <v>12.191362911890309</v>
      </c>
      <c r="F397" s="150">
        <v>0</v>
      </c>
      <c r="G397" s="151">
        <v>63</v>
      </c>
      <c r="H397" s="150">
        <v>5</v>
      </c>
      <c r="I397" s="151">
        <v>14</v>
      </c>
      <c r="J397" s="150">
        <v>4</v>
      </c>
      <c r="K397" s="151"/>
      <c r="L397" s="151"/>
      <c r="M397" s="151"/>
      <c r="N397" s="151"/>
      <c r="O397" s="151"/>
      <c r="P397" s="151"/>
      <c r="Q397" s="151"/>
      <c r="R397" s="151">
        <v>7031</v>
      </c>
      <c r="S397" s="150">
        <v>99</v>
      </c>
      <c r="T397" s="150">
        <v>6629</v>
      </c>
      <c r="U397" s="150">
        <v>303</v>
      </c>
      <c r="V397" s="150"/>
      <c r="W397" s="150" t="s">
        <v>39</v>
      </c>
      <c r="X397" s="152">
        <v>44457</v>
      </c>
      <c r="Y397" s="67">
        <v>9573</v>
      </c>
      <c r="Z397" s="68">
        <v>354010</v>
      </c>
      <c r="AA397" s="69">
        <v>37</v>
      </c>
      <c r="AB397" s="19">
        <f t="shared" si="21"/>
        <v>0.98583386016645946</v>
      </c>
      <c r="AC397" s="19">
        <f t="shared" si="22"/>
        <v>0.94282463376475611</v>
      </c>
      <c r="AD397" s="19">
        <f t="shared" si="23"/>
        <v>4.3009226401703335E-2</v>
      </c>
      <c r="AE397" s="20">
        <f t="shared" si="24"/>
        <v>85.590802519702834</v>
      </c>
      <c r="AF397" s="20">
        <f t="shared" si="25"/>
        <v>1.0951500497795478E-2</v>
      </c>
      <c r="AG397" s="21">
        <f t="shared" si="26"/>
        <v>1986.1020875116521</v>
      </c>
      <c r="AH397" s="21">
        <f t="shared" si="27"/>
        <v>1958.1367757972939</v>
      </c>
      <c r="AI397" s="22">
        <f t="shared" si="28"/>
        <v>1990.0567780571171</v>
      </c>
      <c r="AJ397" s="22">
        <f t="shared" si="29"/>
        <v>1960.9615547583403</v>
      </c>
      <c r="AK397" s="23">
        <f t="shared" si="30"/>
        <v>92.515297394378422</v>
      </c>
      <c r="AL397" s="24">
        <f t="shared" si="31"/>
        <v>31.312629678440778</v>
      </c>
      <c r="AM397" s="11">
        <f t="shared" si="32"/>
        <v>0.14754695015958216</v>
      </c>
      <c r="AN397" s="25">
        <f t="shared" si="33"/>
        <v>0.24585315648610506</v>
      </c>
      <c r="AO397" s="26">
        <f t="shared" si="34"/>
        <v>5.2585910847150297</v>
      </c>
      <c r="AP397" s="27">
        <v>6.9327718271752792</v>
      </c>
      <c r="AQ397" s="11">
        <f t="shared" si="35"/>
        <v>12.191362911890309</v>
      </c>
      <c r="AR397" s="21">
        <f t="shared" si="36"/>
        <v>27.96531171435835</v>
      </c>
      <c r="AS397" s="21"/>
      <c r="AT397" s="21"/>
    </row>
    <row r="398" spans="1:46" ht="16.8" x14ac:dyDescent="0.4">
      <c r="A398" s="63">
        <v>7201</v>
      </c>
      <c r="B398" s="63" t="s">
        <v>778</v>
      </c>
      <c r="C398" s="63" t="s">
        <v>780</v>
      </c>
      <c r="D398" s="149" t="s">
        <v>780</v>
      </c>
      <c r="E398" s="11">
        <f t="shared" si="20"/>
        <v>7.2789142786619525</v>
      </c>
      <c r="F398" s="150">
        <v>28</v>
      </c>
      <c r="G398" s="151">
        <v>26</v>
      </c>
      <c r="H398" s="150">
        <v>15</v>
      </c>
      <c r="I398" s="151">
        <v>0</v>
      </c>
      <c r="J398" s="150">
        <v>0</v>
      </c>
      <c r="K398" s="151"/>
      <c r="L398" s="151"/>
      <c r="M398" s="151"/>
      <c r="N398" s="151"/>
      <c r="O398" s="151"/>
      <c r="P398" s="151"/>
      <c r="Q398" s="151"/>
      <c r="R398" s="151">
        <v>944</v>
      </c>
      <c r="S398" s="150">
        <v>86</v>
      </c>
      <c r="T398" s="150">
        <v>822</v>
      </c>
      <c r="U398" s="150">
        <v>36</v>
      </c>
      <c r="V398" s="150"/>
      <c r="W398" s="150" t="s">
        <v>39</v>
      </c>
      <c r="X398" s="152">
        <v>44457</v>
      </c>
      <c r="Y398" s="67">
        <v>2615</v>
      </c>
      <c r="Z398" s="68">
        <v>114876</v>
      </c>
      <c r="AA398" s="69">
        <v>44</v>
      </c>
      <c r="AB398" s="19">
        <f t="shared" si="21"/>
        <v>0.90889830508474578</v>
      </c>
      <c r="AC398" s="19">
        <f t="shared" si="22"/>
        <v>0.87076271186440679</v>
      </c>
      <c r="AD398" s="19">
        <f t="shared" si="23"/>
        <v>3.8135593220338986E-2</v>
      </c>
      <c r="AE398" s="20">
        <f t="shared" si="24"/>
        <v>31.338138514572233</v>
      </c>
      <c r="AF398" s="20">
        <f t="shared" si="25"/>
        <v>2.7542372881355932E-2</v>
      </c>
      <c r="AG398" s="21">
        <f t="shared" si="26"/>
        <v>821.75563215989405</v>
      </c>
      <c r="AH398" s="21">
        <f t="shared" si="27"/>
        <v>746.8923012639716</v>
      </c>
      <c r="AI398" s="22">
        <f t="shared" si="28"/>
        <v>821.75563215989405</v>
      </c>
      <c r="AJ398" s="22">
        <f t="shared" si="29"/>
        <v>746.8923012639716</v>
      </c>
      <c r="AK398" s="23">
        <f t="shared" si="30"/>
        <v>55.980477413623611</v>
      </c>
      <c r="AL398" s="24">
        <f t="shared" si="31"/>
        <v>19.324754866025746</v>
      </c>
      <c r="AM398" s="11">
        <f t="shared" si="32"/>
        <v>0.15678424861608797</v>
      </c>
      <c r="AN398" s="25">
        <f t="shared" si="33"/>
        <v>0.26115115428810193</v>
      </c>
      <c r="AO398" s="26">
        <f t="shared" si="34"/>
        <v>3.0330960894233039</v>
      </c>
      <c r="AP398" s="27">
        <v>4.2458181892386486</v>
      </c>
      <c r="AQ398" s="11">
        <f t="shared" si="35"/>
        <v>7.2789142786619525</v>
      </c>
      <c r="AR398" s="21">
        <f t="shared" si="36"/>
        <v>74.863330895922559</v>
      </c>
      <c r="AS398" s="21"/>
      <c r="AT398" s="21"/>
    </row>
    <row r="399" spans="1:46" ht="16.8" x14ac:dyDescent="0.4">
      <c r="A399" s="63">
        <v>7211</v>
      </c>
      <c r="B399" s="63" t="s">
        <v>778</v>
      </c>
      <c r="C399" s="63" t="s">
        <v>781</v>
      </c>
      <c r="D399" s="149" t="s">
        <v>781</v>
      </c>
      <c r="E399" s="11">
        <f t="shared" si="20"/>
        <v>9.1781514219443565</v>
      </c>
      <c r="F399" s="150">
        <v>39</v>
      </c>
      <c r="G399" s="151">
        <v>11</v>
      </c>
      <c r="H399" s="150">
        <v>0</v>
      </c>
      <c r="I399" s="151">
        <v>0</v>
      </c>
      <c r="J399" s="150">
        <v>0</v>
      </c>
      <c r="K399" s="151"/>
      <c r="L399" s="151"/>
      <c r="M399" s="151"/>
      <c r="N399" s="151"/>
      <c r="O399" s="151"/>
      <c r="P399" s="151"/>
      <c r="Q399" s="151"/>
      <c r="R399" s="151">
        <v>428</v>
      </c>
      <c r="S399" s="150">
        <v>15</v>
      </c>
      <c r="T399" s="150">
        <v>385</v>
      </c>
      <c r="U399" s="150">
        <v>28</v>
      </c>
      <c r="V399" s="150"/>
      <c r="W399" s="150" t="s">
        <v>39</v>
      </c>
      <c r="X399" s="152">
        <v>44457</v>
      </c>
      <c r="Y399" s="67">
        <v>599</v>
      </c>
      <c r="Z399" s="68">
        <v>69390</v>
      </c>
      <c r="AA399" s="69">
        <v>116</v>
      </c>
      <c r="AB399" s="19">
        <f t="shared" si="21"/>
        <v>0.96495327102803741</v>
      </c>
      <c r="AC399" s="19">
        <f t="shared" si="22"/>
        <v>0.89953271028037385</v>
      </c>
      <c r="AD399" s="19">
        <f t="shared" si="23"/>
        <v>6.5420560747663545E-2</v>
      </c>
      <c r="AE399" s="20">
        <f t="shared" si="24"/>
        <v>40.351635682374983</v>
      </c>
      <c r="AF399" s="20">
        <f t="shared" si="25"/>
        <v>2.5700934579439252E-2</v>
      </c>
      <c r="AG399" s="21">
        <f t="shared" si="26"/>
        <v>616.80357400201763</v>
      </c>
      <c r="AH399" s="21">
        <f t="shared" si="27"/>
        <v>595.18662631503094</v>
      </c>
      <c r="AI399" s="22">
        <f t="shared" si="28"/>
        <v>616.80357400201763</v>
      </c>
      <c r="AJ399" s="22">
        <f t="shared" si="29"/>
        <v>595.18662631503094</v>
      </c>
      <c r="AK399" s="23">
        <f t="shared" si="30"/>
        <v>63.522937339495705</v>
      </c>
      <c r="AL399" s="24">
        <f t="shared" si="31"/>
        <v>17.250893111880192</v>
      </c>
      <c r="AM399" s="11">
        <f t="shared" si="32"/>
        <v>0.22889974665222584</v>
      </c>
      <c r="AN399" s="25">
        <f t="shared" si="33"/>
        <v>0.38128711789372977</v>
      </c>
      <c r="AO399" s="26">
        <f t="shared" si="34"/>
        <v>4.4962700349928726</v>
      </c>
      <c r="AP399" s="27">
        <v>4.6818813869514839</v>
      </c>
      <c r="AQ399" s="11">
        <f t="shared" si="35"/>
        <v>9.1781514219443565</v>
      </c>
      <c r="AR399" s="21">
        <f t="shared" si="36"/>
        <v>21.616947686986595</v>
      </c>
      <c r="AS399" s="21"/>
      <c r="AT399" s="21"/>
    </row>
    <row r="400" spans="1:46" ht="16.8" x14ac:dyDescent="0.4">
      <c r="A400" s="63">
        <v>7207</v>
      </c>
      <c r="B400" s="63" t="s">
        <v>778</v>
      </c>
      <c r="C400" s="63" t="s">
        <v>782</v>
      </c>
      <c r="D400" s="149" t="s">
        <v>782</v>
      </c>
      <c r="E400" s="11">
        <f t="shared" si="20"/>
        <v>7.1269160929203288</v>
      </c>
      <c r="F400" s="150">
        <v>22</v>
      </c>
      <c r="G400" s="151">
        <v>116</v>
      </c>
      <c r="H400" s="150">
        <v>8</v>
      </c>
      <c r="I400" s="151">
        <v>6</v>
      </c>
      <c r="J400" s="150">
        <v>0</v>
      </c>
      <c r="K400" s="151"/>
      <c r="L400" s="151"/>
      <c r="M400" s="151"/>
      <c r="N400" s="151"/>
      <c r="O400" s="151"/>
      <c r="P400" s="151"/>
      <c r="Q400" s="151"/>
      <c r="R400" s="151">
        <v>2169</v>
      </c>
      <c r="S400" s="150">
        <v>245</v>
      </c>
      <c r="T400" s="150">
        <v>1868</v>
      </c>
      <c r="U400" s="150">
        <v>56</v>
      </c>
      <c r="V400" s="150"/>
      <c r="W400" s="150" t="s">
        <v>39</v>
      </c>
      <c r="X400" s="152">
        <v>44457</v>
      </c>
      <c r="Y400" s="67">
        <v>4044</v>
      </c>
      <c r="Z400" s="68">
        <v>148756</v>
      </c>
      <c r="AA400" s="69">
        <v>37</v>
      </c>
      <c r="AB400" s="19">
        <f t="shared" si="21"/>
        <v>0.8869734980365972</v>
      </c>
      <c r="AC400" s="19">
        <f t="shared" si="22"/>
        <v>0.86122637159981563</v>
      </c>
      <c r="AD400" s="19">
        <f t="shared" si="23"/>
        <v>2.574712643678161E-2</v>
      </c>
      <c r="AE400" s="20">
        <f t="shared" si="24"/>
        <v>37.645540347952355</v>
      </c>
      <c r="AF400" s="20">
        <f t="shared" si="25"/>
        <v>5.624711848778239E-2</v>
      </c>
      <c r="AG400" s="21">
        <f t="shared" si="26"/>
        <v>1458.0924466912259</v>
      </c>
      <c r="AH400" s="21">
        <f t="shared" si="27"/>
        <v>1293.3932076689343</v>
      </c>
      <c r="AI400" s="22">
        <f t="shared" si="28"/>
        <v>1462.1258974427922</v>
      </c>
      <c r="AJ400" s="22">
        <f t="shared" si="29"/>
        <v>1297.4266584205006</v>
      </c>
      <c r="AK400" s="23">
        <f t="shared" si="30"/>
        <v>61.355961689107566</v>
      </c>
      <c r="AL400" s="24">
        <f t="shared" si="31"/>
        <v>25.469851377859477</v>
      </c>
      <c r="AM400" s="11">
        <f t="shared" si="32"/>
        <v>0.15110160944268236</v>
      </c>
      <c r="AN400" s="25">
        <f t="shared" si="33"/>
        <v>0.25152984664645067</v>
      </c>
      <c r="AO400" s="26">
        <f t="shared" si="34"/>
        <v>3.8959882599819946</v>
      </c>
      <c r="AP400" s="27">
        <v>3.2309278329383342</v>
      </c>
      <c r="AQ400" s="11">
        <f t="shared" si="35"/>
        <v>7.1269160929203288</v>
      </c>
      <c r="AR400" s="21">
        <f t="shared" si="36"/>
        <v>164.69923902229152</v>
      </c>
      <c r="AS400" s="21"/>
      <c r="AT400" s="21"/>
    </row>
    <row r="401" spans="1:46" ht="16.8" x14ac:dyDescent="0.4">
      <c r="A401" s="63">
        <v>7205</v>
      </c>
      <c r="B401" s="63" t="s">
        <v>778</v>
      </c>
      <c r="C401" s="63" t="s">
        <v>783</v>
      </c>
      <c r="D401" s="149" t="s">
        <v>783</v>
      </c>
      <c r="E401" s="11">
        <f t="shared" si="20"/>
        <v>5.9076679518600397</v>
      </c>
      <c r="F401" s="150">
        <v>186</v>
      </c>
      <c r="G401" s="151">
        <v>83</v>
      </c>
      <c r="H401" s="150">
        <v>51</v>
      </c>
      <c r="I401" s="151">
        <v>11</v>
      </c>
      <c r="J401" s="150">
        <v>2</v>
      </c>
      <c r="K401" s="151"/>
      <c r="L401" s="151"/>
      <c r="M401" s="151"/>
      <c r="N401" s="151"/>
      <c r="O401" s="151"/>
      <c r="P401" s="151"/>
      <c r="Q401" s="151"/>
      <c r="R401" s="151">
        <v>1818</v>
      </c>
      <c r="S401" s="150">
        <v>198</v>
      </c>
      <c r="T401" s="150">
        <v>1557</v>
      </c>
      <c r="U401" s="150">
        <v>63</v>
      </c>
      <c r="V401" s="150"/>
      <c r="W401" s="150" t="s">
        <v>39</v>
      </c>
      <c r="X401" s="152">
        <v>44457</v>
      </c>
      <c r="Y401" s="67">
        <v>4275</v>
      </c>
      <c r="Z401" s="68">
        <v>293463</v>
      </c>
      <c r="AA401" s="69">
        <v>69</v>
      </c>
      <c r="AB401" s="19">
        <f t="shared" si="21"/>
        <v>0.8908806955053078</v>
      </c>
      <c r="AC401" s="19">
        <f t="shared" si="22"/>
        <v>0.85643564356435642</v>
      </c>
      <c r="AD401" s="19">
        <f t="shared" si="23"/>
        <v>3.4445051940951342E-2</v>
      </c>
      <c r="AE401" s="20">
        <f t="shared" si="24"/>
        <v>21.467782991382219</v>
      </c>
      <c r="AF401" s="20">
        <f t="shared" si="25"/>
        <v>5.1705170517051702E-2</v>
      </c>
      <c r="AG401" s="21">
        <f t="shared" si="26"/>
        <v>619.49888060845831</v>
      </c>
      <c r="AH401" s="21">
        <f t="shared" si="27"/>
        <v>552.02870549268562</v>
      </c>
      <c r="AI401" s="22">
        <f t="shared" si="28"/>
        <v>623.24722367044569</v>
      </c>
      <c r="AJ401" s="22">
        <f t="shared" si="29"/>
        <v>555.09553163431167</v>
      </c>
      <c r="AK401" s="23">
        <f t="shared" si="30"/>
        <v>46.333338959524838</v>
      </c>
      <c r="AL401" s="24">
        <f t="shared" si="31"/>
        <v>16.659764878807739</v>
      </c>
      <c r="AM401" s="11">
        <f t="shared" si="32"/>
        <v>8.1231409011668948E-2</v>
      </c>
      <c r="AN401" s="25">
        <f t="shared" si="33"/>
        <v>0.13523432141690386</v>
      </c>
      <c r="AO401" s="26">
        <f t="shared" si="34"/>
        <v>2.5604383925360596</v>
      </c>
      <c r="AP401" s="27">
        <v>3.34722955932398</v>
      </c>
      <c r="AQ401" s="11">
        <f t="shared" si="35"/>
        <v>5.9076679518600397</v>
      </c>
      <c r="AR401" s="21">
        <f t="shared" si="36"/>
        <v>67.470175115772676</v>
      </c>
      <c r="AS401" s="21"/>
      <c r="AT401" s="21"/>
    </row>
    <row r="402" spans="1:46" ht="16.8" x14ac:dyDescent="0.4">
      <c r="A402" s="63">
        <v>7203</v>
      </c>
      <c r="B402" s="63" t="s">
        <v>778</v>
      </c>
      <c r="C402" s="63" t="s">
        <v>784</v>
      </c>
      <c r="D402" s="149" t="s">
        <v>784</v>
      </c>
      <c r="E402" s="11">
        <f t="shared" si="20"/>
        <v>8.8135459981202882</v>
      </c>
      <c r="F402" s="150">
        <v>646</v>
      </c>
      <c r="G402" s="151">
        <v>54</v>
      </c>
      <c r="H402" s="150">
        <v>18</v>
      </c>
      <c r="I402" s="151">
        <v>32</v>
      </c>
      <c r="J402" s="150">
        <v>1</v>
      </c>
      <c r="K402" s="151"/>
      <c r="L402" s="151"/>
      <c r="M402" s="151"/>
      <c r="N402" s="151"/>
      <c r="O402" s="151"/>
      <c r="P402" s="151"/>
      <c r="Q402" s="151"/>
      <c r="R402" s="151">
        <v>2351</v>
      </c>
      <c r="S402" s="150">
        <v>67</v>
      </c>
      <c r="T402" s="150">
        <v>2218</v>
      </c>
      <c r="U402" s="150">
        <v>66</v>
      </c>
      <c r="V402" s="150"/>
      <c r="W402" s="150" t="s">
        <v>39</v>
      </c>
      <c r="X402" s="152">
        <v>44457</v>
      </c>
      <c r="Y402" s="67">
        <v>9584</v>
      </c>
      <c r="Z402" s="68">
        <v>112959</v>
      </c>
      <c r="AA402" s="69">
        <v>12</v>
      </c>
      <c r="AB402" s="19">
        <f t="shared" si="21"/>
        <v>0.97112450965500163</v>
      </c>
      <c r="AC402" s="19">
        <f t="shared" si="22"/>
        <v>0.94342832837090596</v>
      </c>
      <c r="AD402" s="19">
        <f t="shared" si="23"/>
        <v>2.7696181284095678E-2</v>
      </c>
      <c r="AE402" s="20">
        <f t="shared" si="24"/>
        <v>58.428279287174988</v>
      </c>
      <c r="AF402" s="20">
        <f t="shared" si="25"/>
        <v>3.6580178647384089E-2</v>
      </c>
      <c r="AG402" s="21">
        <f t="shared" si="26"/>
        <v>2081.2861303658851</v>
      </c>
      <c r="AH402" s="21">
        <f t="shared" si="27"/>
        <v>2021.9725741198135</v>
      </c>
      <c r="AI402" s="22">
        <f t="shared" si="28"/>
        <v>2109.6149930505758</v>
      </c>
      <c r="AJ402" s="22">
        <f t="shared" si="29"/>
        <v>2049.4161598456076</v>
      </c>
      <c r="AK402" s="23">
        <f t="shared" si="30"/>
        <v>76.43839302809485</v>
      </c>
      <c r="AL402" s="24">
        <f t="shared" si="31"/>
        <v>32.011061836852647</v>
      </c>
      <c r="AM402" s="11">
        <f t="shared" si="32"/>
        <v>0.2159317248027571</v>
      </c>
      <c r="AN402" s="25">
        <f t="shared" si="33"/>
        <v>0.35960120064076168</v>
      </c>
      <c r="AO402" s="26">
        <f t="shared" si="34"/>
        <v>2.9070460562851421</v>
      </c>
      <c r="AP402" s="27">
        <v>5.906499941835146</v>
      </c>
      <c r="AQ402" s="11">
        <f t="shared" si="35"/>
        <v>8.8135459981202882</v>
      </c>
      <c r="AR402" s="21">
        <f t="shared" si="36"/>
        <v>59.313556246071585</v>
      </c>
      <c r="AS402" s="21"/>
      <c r="AT402" s="21"/>
    </row>
    <row r="403" spans="1:46" ht="16.8" x14ac:dyDescent="0.4">
      <c r="A403" s="63">
        <v>7212</v>
      </c>
      <c r="B403" s="63" t="s">
        <v>778</v>
      </c>
      <c r="C403" s="63" t="s">
        <v>785</v>
      </c>
      <c r="D403" s="149" t="s">
        <v>785</v>
      </c>
      <c r="E403" s="11">
        <f t="shared" si="20"/>
        <v>10.082511309088213</v>
      </c>
      <c r="F403" s="150">
        <v>344</v>
      </c>
      <c r="G403" s="151">
        <v>20</v>
      </c>
      <c r="H403" s="150">
        <v>6</v>
      </c>
      <c r="I403" s="151">
        <v>35</v>
      </c>
      <c r="J403" s="150">
        <v>2</v>
      </c>
      <c r="K403" s="151"/>
      <c r="L403" s="151"/>
      <c r="M403" s="151"/>
      <c r="N403" s="151"/>
      <c r="O403" s="151"/>
      <c r="P403" s="151"/>
      <c r="Q403" s="151"/>
      <c r="R403" s="151">
        <v>2706</v>
      </c>
      <c r="S403" s="150">
        <v>140</v>
      </c>
      <c r="T403" s="150">
        <v>2483</v>
      </c>
      <c r="U403" s="150">
        <v>83</v>
      </c>
      <c r="V403" s="150"/>
      <c r="W403" s="150" t="s">
        <v>39</v>
      </c>
      <c r="X403" s="152">
        <v>44457</v>
      </c>
      <c r="Y403" s="67">
        <v>3457</v>
      </c>
      <c r="Z403" s="68">
        <v>117455</v>
      </c>
      <c r="AA403" s="69">
        <v>34</v>
      </c>
      <c r="AB403" s="19">
        <f t="shared" si="21"/>
        <v>0.94787145891425084</v>
      </c>
      <c r="AC403" s="19">
        <f t="shared" si="22"/>
        <v>0.91759053954175906</v>
      </c>
      <c r="AD403" s="19">
        <f t="shared" si="23"/>
        <v>3.0280919372491791E-2</v>
      </c>
      <c r="AE403" s="20">
        <f t="shared" si="24"/>
        <v>70.665361202162529</v>
      </c>
      <c r="AF403" s="20">
        <f t="shared" si="25"/>
        <v>2.032520325203252E-2</v>
      </c>
      <c r="AG403" s="21">
        <f t="shared" si="26"/>
        <v>2303.8610531692989</v>
      </c>
      <c r="AH403" s="21">
        <f t="shared" si="27"/>
        <v>2184.6664680090248</v>
      </c>
      <c r="AI403" s="22">
        <f t="shared" si="28"/>
        <v>2333.6596994593674</v>
      </c>
      <c r="AJ403" s="22">
        <f t="shared" si="29"/>
        <v>2212.7623345110892</v>
      </c>
      <c r="AK403" s="23">
        <f t="shared" si="30"/>
        <v>84.06269160701585</v>
      </c>
      <c r="AL403" s="24">
        <f t="shared" si="31"/>
        <v>33.262308507611806</v>
      </c>
      <c r="AM403" s="11">
        <f t="shared" si="32"/>
        <v>0.23279850732717344</v>
      </c>
      <c r="AN403" s="25">
        <f t="shared" si="33"/>
        <v>0.38782655396297727</v>
      </c>
      <c r="AO403" s="26">
        <f t="shared" si="34"/>
        <v>4.2946183293311151</v>
      </c>
      <c r="AP403" s="27">
        <v>5.7878929797570979</v>
      </c>
      <c r="AQ403" s="11">
        <f t="shared" si="35"/>
        <v>10.082511309088213</v>
      </c>
      <c r="AR403" s="21">
        <f t="shared" si="36"/>
        <v>119.19458516027414</v>
      </c>
      <c r="AS403" s="21"/>
      <c r="AT403" s="21"/>
    </row>
    <row r="404" spans="1:46" ht="16.8" x14ac:dyDescent="0.4">
      <c r="A404" s="63">
        <v>7271</v>
      </c>
      <c r="B404" s="63" t="s">
        <v>778</v>
      </c>
      <c r="C404" s="63" t="s">
        <v>786</v>
      </c>
      <c r="D404" s="149" t="s">
        <v>786</v>
      </c>
      <c r="E404" s="11">
        <f t="shared" si="20"/>
        <v>8.471721265244204</v>
      </c>
      <c r="F404" s="150">
        <v>481</v>
      </c>
      <c r="G404" s="151">
        <v>452</v>
      </c>
      <c r="H404" s="150">
        <v>62</v>
      </c>
      <c r="I404" s="151">
        <v>45</v>
      </c>
      <c r="J404" s="150">
        <v>0</v>
      </c>
      <c r="K404" s="151"/>
      <c r="L404" s="151"/>
      <c r="M404" s="151"/>
      <c r="N404" s="151"/>
      <c r="O404" s="151"/>
      <c r="P404" s="151"/>
      <c r="Q404" s="151"/>
      <c r="R404" s="151">
        <v>9191</v>
      </c>
      <c r="S404" s="150">
        <v>152</v>
      </c>
      <c r="T404" s="150">
        <v>8817</v>
      </c>
      <c r="U404" s="150">
        <v>222</v>
      </c>
      <c r="V404" s="150"/>
      <c r="W404" s="150" t="s">
        <v>39</v>
      </c>
      <c r="X404" s="152">
        <v>44457</v>
      </c>
      <c r="Y404" s="67">
        <v>395</v>
      </c>
      <c r="Z404" s="68">
        <v>367600</v>
      </c>
      <c r="AA404" s="69">
        <v>931</v>
      </c>
      <c r="AB404" s="19">
        <f t="shared" si="21"/>
        <v>0.98334439809897445</v>
      </c>
      <c r="AC404" s="19">
        <f t="shared" si="22"/>
        <v>0.95930801871395932</v>
      </c>
      <c r="AD404" s="19">
        <f t="shared" si="23"/>
        <v>2.4036379385015159E-2</v>
      </c>
      <c r="AE404" s="20">
        <f t="shared" si="24"/>
        <v>60.391730141458105</v>
      </c>
      <c r="AF404" s="20">
        <f t="shared" si="25"/>
        <v>5.4074638233054077E-2</v>
      </c>
      <c r="AG404" s="21">
        <f t="shared" si="26"/>
        <v>2500.2720348204571</v>
      </c>
      <c r="AH404" s="21">
        <f t="shared" si="27"/>
        <v>2458.9227421109904</v>
      </c>
      <c r="AI404" s="22">
        <f t="shared" si="28"/>
        <v>2512.5136017410227</v>
      </c>
      <c r="AJ404" s="22">
        <f t="shared" si="29"/>
        <v>2471.1643090315561</v>
      </c>
      <c r="AK404" s="23">
        <f t="shared" si="30"/>
        <v>77.712116263461837</v>
      </c>
      <c r="AL404" s="24">
        <f t="shared" si="31"/>
        <v>35.150848560394358</v>
      </c>
      <c r="AM404" s="11">
        <f t="shared" si="32"/>
        <v>0.12173913909383577</v>
      </c>
      <c r="AN404" s="25">
        <f t="shared" si="33"/>
        <v>0.20266137684645458</v>
      </c>
      <c r="AO404" s="26">
        <f t="shared" si="34"/>
        <v>1.515476553318023</v>
      </c>
      <c r="AP404" s="27">
        <v>6.956244711926181</v>
      </c>
      <c r="AQ404" s="11">
        <f t="shared" si="35"/>
        <v>8.471721265244204</v>
      </c>
      <c r="AR404" s="21">
        <f t="shared" si="36"/>
        <v>41.349292709466816</v>
      </c>
      <c r="AS404" s="21"/>
      <c r="AT404" s="21"/>
    </row>
    <row r="405" spans="1:46" ht="16.8" x14ac:dyDescent="0.4">
      <c r="A405" s="63">
        <v>7208</v>
      </c>
      <c r="B405" s="63" t="s">
        <v>778</v>
      </c>
      <c r="C405" s="63" t="s">
        <v>787</v>
      </c>
      <c r="D405" s="149" t="s">
        <v>787</v>
      </c>
      <c r="E405" s="11">
        <f t="shared" si="20"/>
        <v>7.2704821686285959</v>
      </c>
      <c r="F405" s="150">
        <v>143</v>
      </c>
      <c r="G405" s="151">
        <v>134</v>
      </c>
      <c r="H405" s="150">
        <v>16</v>
      </c>
      <c r="I405" s="151">
        <v>10</v>
      </c>
      <c r="J405" s="150">
        <v>0</v>
      </c>
      <c r="K405" s="151"/>
      <c r="L405" s="151"/>
      <c r="M405" s="151"/>
      <c r="N405" s="151"/>
      <c r="O405" s="151"/>
      <c r="P405" s="151"/>
      <c r="Q405" s="151"/>
      <c r="R405" s="151">
        <v>4452</v>
      </c>
      <c r="S405" s="150">
        <v>213</v>
      </c>
      <c r="T405" s="150">
        <v>4085</v>
      </c>
      <c r="U405" s="150">
        <v>154</v>
      </c>
      <c r="V405" s="150"/>
      <c r="W405" s="150" t="s">
        <v>39</v>
      </c>
      <c r="X405" s="152">
        <v>44457</v>
      </c>
      <c r="Y405" s="67">
        <v>5090</v>
      </c>
      <c r="Z405" s="68">
        <v>457019</v>
      </c>
      <c r="AA405" s="69">
        <v>90</v>
      </c>
      <c r="AB405" s="19">
        <f t="shared" si="21"/>
        <v>0.95207881026280416</v>
      </c>
      <c r="AC405" s="19">
        <f t="shared" si="22"/>
        <v>0.91756513926325245</v>
      </c>
      <c r="AD405" s="19">
        <f t="shared" si="23"/>
        <v>3.4513670999551771E-2</v>
      </c>
      <c r="AE405" s="20">
        <f t="shared" si="24"/>
        <v>33.69662968060409</v>
      </c>
      <c r="AF405" s="20">
        <f t="shared" si="25"/>
        <v>3.2345013477088951E-2</v>
      </c>
      <c r="AG405" s="21">
        <f t="shared" si="26"/>
        <v>974.13893076655449</v>
      </c>
      <c r="AH405" s="21">
        <f t="shared" si="27"/>
        <v>927.53255335117353</v>
      </c>
      <c r="AI405" s="22">
        <f t="shared" si="28"/>
        <v>976.32702360295741</v>
      </c>
      <c r="AJ405" s="22">
        <f t="shared" si="29"/>
        <v>929.72064618757634</v>
      </c>
      <c r="AK405" s="23">
        <f t="shared" si="30"/>
        <v>58.048798162067136</v>
      </c>
      <c r="AL405" s="24">
        <f t="shared" si="31"/>
        <v>21.560619728889709</v>
      </c>
      <c r="AM405" s="11">
        <f t="shared" si="32"/>
        <v>8.151765655757541E-2</v>
      </c>
      <c r="AN405" s="25">
        <f t="shared" si="33"/>
        <v>0.13576759003444996</v>
      </c>
      <c r="AO405" s="26">
        <f t="shared" si="34"/>
        <v>4.2252130612055812</v>
      </c>
      <c r="AP405" s="27">
        <v>3.0452691074230152</v>
      </c>
      <c r="AQ405" s="11">
        <f t="shared" si="35"/>
        <v>7.2704821686285959</v>
      </c>
      <c r="AR405" s="21">
        <f t="shared" si="36"/>
        <v>46.606377415380983</v>
      </c>
      <c r="AS405" s="21"/>
      <c r="AT405" s="21"/>
    </row>
    <row r="406" spans="1:46" ht="16.8" x14ac:dyDescent="0.4">
      <c r="A406" s="63">
        <v>7204</v>
      </c>
      <c r="B406" s="63" t="s">
        <v>778</v>
      </c>
      <c r="C406" s="63" t="s">
        <v>788</v>
      </c>
      <c r="D406" s="149" t="s">
        <v>788</v>
      </c>
      <c r="E406" s="11">
        <f t="shared" si="20"/>
        <v>9.7133535371226642</v>
      </c>
      <c r="F406" s="150">
        <v>404</v>
      </c>
      <c r="G406" s="151">
        <v>130</v>
      </c>
      <c r="H406" s="150">
        <v>56</v>
      </c>
      <c r="I406" s="151">
        <v>29</v>
      </c>
      <c r="J406" s="150">
        <v>1</v>
      </c>
      <c r="K406" s="151"/>
      <c r="L406" s="151"/>
      <c r="M406" s="151"/>
      <c r="N406" s="151"/>
      <c r="O406" s="151"/>
      <c r="P406" s="151"/>
      <c r="Q406" s="151"/>
      <c r="R406" s="151">
        <v>6453</v>
      </c>
      <c r="S406" s="150">
        <v>154</v>
      </c>
      <c r="T406" s="150">
        <v>6127</v>
      </c>
      <c r="U406" s="150">
        <v>172</v>
      </c>
      <c r="V406" s="150"/>
      <c r="W406" s="150" t="s">
        <v>39</v>
      </c>
      <c r="X406" s="152">
        <v>44457</v>
      </c>
      <c r="Y406" s="67">
        <v>7112</v>
      </c>
      <c r="Z406" s="68">
        <v>235156</v>
      </c>
      <c r="AA406" s="69">
        <v>33</v>
      </c>
      <c r="AB406" s="19">
        <f t="shared" si="21"/>
        <v>0.9760158816702913</v>
      </c>
      <c r="AC406" s="19">
        <f t="shared" si="22"/>
        <v>0.94948086161475287</v>
      </c>
      <c r="AD406" s="19">
        <f t="shared" si="23"/>
        <v>2.6535020055538414E-2</v>
      </c>
      <c r="AE406" s="20">
        <f t="shared" si="24"/>
        <v>73.142934902787928</v>
      </c>
      <c r="AF406" s="20">
        <f t="shared" si="25"/>
        <v>2.4639702463970247E-2</v>
      </c>
      <c r="AG406" s="21">
        <f t="shared" si="26"/>
        <v>2744.1358077191312</v>
      </c>
      <c r="AH406" s="21">
        <f t="shared" si="27"/>
        <v>2678.6473660038441</v>
      </c>
      <c r="AI406" s="22">
        <f t="shared" si="28"/>
        <v>2756.4680467434382</v>
      </c>
      <c r="AJ406" s="22">
        <f t="shared" si="29"/>
        <v>2690.5543554066239</v>
      </c>
      <c r="AK406" s="23">
        <f t="shared" si="30"/>
        <v>85.52364287306051</v>
      </c>
      <c r="AL406" s="24">
        <f t="shared" si="31"/>
        <v>36.678020362382043</v>
      </c>
      <c r="AM406" s="11">
        <f t="shared" si="32"/>
        <v>0.16740228087356354</v>
      </c>
      <c r="AN406" s="25">
        <f t="shared" si="33"/>
        <v>0.2788548250651483</v>
      </c>
      <c r="AO406" s="26">
        <f t="shared" si="34"/>
        <v>2.5641620598378152</v>
      </c>
      <c r="AP406" s="27">
        <v>7.1491914772848491</v>
      </c>
      <c r="AQ406" s="11">
        <f t="shared" si="35"/>
        <v>9.7133535371226642</v>
      </c>
      <c r="AR406" s="21">
        <f t="shared" si="36"/>
        <v>65.488441715286882</v>
      </c>
      <c r="AS406" s="21"/>
      <c r="AT406" s="21"/>
    </row>
    <row r="407" spans="1:46" ht="16.8" x14ac:dyDescent="0.4">
      <c r="A407" s="63">
        <v>7210</v>
      </c>
      <c r="B407" s="63" t="s">
        <v>778</v>
      </c>
      <c r="C407" s="63" t="s">
        <v>789</v>
      </c>
      <c r="D407" s="149" t="s">
        <v>789</v>
      </c>
      <c r="E407" s="11">
        <f t="shared" si="20"/>
        <v>8.1260314946927412</v>
      </c>
      <c r="F407" s="150">
        <v>27</v>
      </c>
      <c r="G407" s="151">
        <v>284</v>
      </c>
      <c r="H407" s="150">
        <v>272</v>
      </c>
      <c r="I407" s="151">
        <v>13</v>
      </c>
      <c r="J407" s="150">
        <v>0</v>
      </c>
      <c r="K407" s="151"/>
      <c r="L407" s="151"/>
      <c r="M407" s="151"/>
      <c r="N407" s="151"/>
      <c r="O407" s="151"/>
      <c r="P407" s="151"/>
      <c r="Q407" s="151"/>
      <c r="R407" s="151">
        <v>3366</v>
      </c>
      <c r="S407" s="150">
        <v>79</v>
      </c>
      <c r="T407" s="150">
        <v>3182</v>
      </c>
      <c r="U407" s="150">
        <v>105</v>
      </c>
      <c r="V407" s="150"/>
      <c r="W407" s="150" t="s">
        <v>39</v>
      </c>
      <c r="X407" s="152">
        <v>44457</v>
      </c>
      <c r="Y407" s="67">
        <v>5196</v>
      </c>
      <c r="Z407" s="68">
        <v>229196</v>
      </c>
      <c r="AA407" s="69">
        <v>44</v>
      </c>
      <c r="AB407" s="19">
        <f t="shared" si="21"/>
        <v>0.97640999237364334</v>
      </c>
      <c r="AC407" s="19">
        <f t="shared" si="22"/>
        <v>0.94533571004159245</v>
      </c>
      <c r="AD407" s="19">
        <f t="shared" si="23"/>
        <v>3.1074282332050902E-2</v>
      </c>
      <c r="AE407" s="20">
        <f t="shared" si="24"/>
        <v>45.812317841498107</v>
      </c>
      <c r="AF407" s="20">
        <f t="shared" si="25"/>
        <v>8.8235294117647065E-2</v>
      </c>
      <c r="AG407" s="21">
        <f t="shared" si="26"/>
        <v>1468.6120176617394</v>
      </c>
      <c r="AH407" s="21">
        <f t="shared" si="27"/>
        <v>1434.143702333374</v>
      </c>
      <c r="AI407" s="22">
        <f t="shared" si="28"/>
        <v>1474.2840189183057</v>
      </c>
      <c r="AJ407" s="22">
        <f t="shared" si="29"/>
        <v>1439.8157035899405</v>
      </c>
      <c r="AK407" s="23">
        <f t="shared" si="30"/>
        <v>67.684797289714993</v>
      </c>
      <c r="AL407" s="24">
        <f t="shared" si="31"/>
        <v>26.831098594633993</v>
      </c>
      <c r="AM407" s="11">
        <f t="shared" si="32"/>
        <v>0.13438034594046924</v>
      </c>
      <c r="AN407" s="25">
        <f t="shared" si="33"/>
        <v>0.22354122161729695</v>
      </c>
      <c r="AO407" s="26">
        <f t="shared" si="34"/>
        <v>3.8488627406169291</v>
      </c>
      <c r="AP407" s="27">
        <v>4.2771687540758121</v>
      </c>
      <c r="AQ407" s="11">
        <f t="shared" si="35"/>
        <v>8.1260314946927412</v>
      </c>
      <c r="AR407" s="21">
        <f t="shared" si="36"/>
        <v>34.468315328365243</v>
      </c>
      <c r="AS407" s="21"/>
      <c r="AT407" s="21"/>
    </row>
    <row r="408" spans="1:46" ht="16.8" x14ac:dyDescent="0.4">
      <c r="A408" s="63">
        <v>7209</v>
      </c>
      <c r="B408" s="63" t="s">
        <v>778</v>
      </c>
      <c r="C408" s="63" t="s">
        <v>790</v>
      </c>
      <c r="D408" s="149" t="s">
        <v>790</v>
      </c>
      <c r="E408" s="11">
        <f t="shared" si="20"/>
        <v>10.60506692948576</v>
      </c>
      <c r="F408" s="150">
        <v>32</v>
      </c>
      <c r="G408" s="151">
        <v>109</v>
      </c>
      <c r="H408" s="150">
        <v>71</v>
      </c>
      <c r="I408" s="151">
        <v>19</v>
      </c>
      <c r="J408" s="150">
        <v>2</v>
      </c>
      <c r="K408" s="151"/>
      <c r="L408" s="151"/>
      <c r="M408" s="151"/>
      <c r="N408" s="151"/>
      <c r="O408" s="151"/>
      <c r="P408" s="151"/>
      <c r="Q408" s="151"/>
      <c r="R408" s="151">
        <v>2416</v>
      </c>
      <c r="S408" s="150">
        <v>159</v>
      </c>
      <c r="T408" s="150">
        <v>2160</v>
      </c>
      <c r="U408" s="150">
        <v>97</v>
      </c>
      <c r="V408" s="150"/>
      <c r="W408" s="150" t="s">
        <v>39</v>
      </c>
      <c r="X408" s="152">
        <v>44457</v>
      </c>
      <c r="Y408" s="67">
        <v>5721</v>
      </c>
      <c r="Z408" s="68">
        <v>147337</v>
      </c>
      <c r="AA408" s="69">
        <v>26</v>
      </c>
      <c r="AB408" s="19">
        <f t="shared" si="21"/>
        <v>0.93387546405210986</v>
      </c>
      <c r="AC408" s="19">
        <f t="shared" si="22"/>
        <v>0.89403973509933776</v>
      </c>
      <c r="AD408" s="19">
        <f t="shared" si="23"/>
        <v>3.9835728952772077E-2</v>
      </c>
      <c r="AE408" s="20">
        <f t="shared" si="24"/>
        <v>65.835465633208216</v>
      </c>
      <c r="AF408" s="20">
        <f t="shared" si="25"/>
        <v>5.2980132450331126E-2</v>
      </c>
      <c r="AG408" s="21">
        <f t="shared" si="26"/>
        <v>1639.778195565269</v>
      </c>
      <c r="AH408" s="21">
        <f t="shared" si="27"/>
        <v>1531.8623292180512</v>
      </c>
      <c r="AI408" s="22">
        <f t="shared" si="28"/>
        <v>1652.673802235691</v>
      </c>
      <c r="AJ408" s="22">
        <f t="shared" si="29"/>
        <v>1543.4005036073763</v>
      </c>
      <c r="AK408" s="23">
        <f t="shared" si="30"/>
        <v>81.139056953607877</v>
      </c>
      <c r="AL408" s="24">
        <f t="shared" si="31"/>
        <v>27.779493368376755</v>
      </c>
      <c r="AM408" s="11">
        <f t="shared" si="32"/>
        <v>0.20076732982654019</v>
      </c>
      <c r="AN408" s="25">
        <f t="shared" si="33"/>
        <v>0.33422893780232066</v>
      </c>
      <c r="AO408" s="26">
        <f t="shared" si="34"/>
        <v>6.2417224793184394</v>
      </c>
      <c r="AP408" s="27">
        <v>4.3633444501673209</v>
      </c>
      <c r="AQ408" s="11">
        <f t="shared" si="35"/>
        <v>10.60506692948576</v>
      </c>
      <c r="AR408" s="21">
        <f t="shared" si="36"/>
        <v>107.9158663472176</v>
      </c>
      <c r="AS408" s="21"/>
      <c r="AT408" s="21"/>
    </row>
    <row r="409" spans="1:46" ht="16.8" x14ac:dyDescent="0.4">
      <c r="A409" s="63">
        <v>7206</v>
      </c>
      <c r="B409" s="63" t="s">
        <v>778</v>
      </c>
      <c r="C409" s="63" t="s">
        <v>791</v>
      </c>
      <c r="D409" s="149" t="s">
        <v>791</v>
      </c>
      <c r="E409" s="11">
        <f t="shared" si="20"/>
        <v>11.405552751008289</v>
      </c>
      <c r="F409" s="150">
        <v>70</v>
      </c>
      <c r="G409" s="151">
        <v>328</v>
      </c>
      <c r="H409" s="150">
        <v>109</v>
      </c>
      <c r="I409" s="151">
        <v>18</v>
      </c>
      <c r="J409" s="150">
        <v>3</v>
      </c>
      <c r="K409" s="151"/>
      <c r="L409" s="151"/>
      <c r="M409" s="151"/>
      <c r="N409" s="151"/>
      <c r="O409" s="151"/>
      <c r="P409" s="151"/>
      <c r="Q409" s="151"/>
      <c r="R409" s="151">
        <v>2132</v>
      </c>
      <c r="S409" s="150">
        <v>65</v>
      </c>
      <c r="T409" s="150">
        <v>1927</v>
      </c>
      <c r="U409" s="150">
        <v>140</v>
      </c>
      <c r="V409" s="150"/>
      <c r="W409" s="150" t="s">
        <v>39</v>
      </c>
      <c r="X409" s="152">
        <v>44457</v>
      </c>
      <c r="Y409" s="67">
        <v>4080</v>
      </c>
      <c r="Z409" s="68">
        <v>225640</v>
      </c>
      <c r="AA409" s="69">
        <v>55</v>
      </c>
      <c r="AB409" s="19">
        <f t="shared" si="21"/>
        <v>0.96896243291592132</v>
      </c>
      <c r="AC409" s="19">
        <f t="shared" si="22"/>
        <v>0.90384615384615385</v>
      </c>
      <c r="AD409" s="19">
        <f t="shared" si="23"/>
        <v>6.5116279069767441E-2</v>
      </c>
      <c r="AE409" s="20">
        <f t="shared" si="24"/>
        <v>62.045736571529872</v>
      </c>
      <c r="AF409" s="20">
        <f t="shared" si="25"/>
        <v>0.16228893058161351</v>
      </c>
      <c r="AG409" s="21">
        <f t="shared" si="26"/>
        <v>944.86793121786923</v>
      </c>
      <c r="AH409" s="21">
        <f t="shared" si="27"/>
        <v>916.06098209537322</v>
      </c>
      <c r="AI409" s="22">
        <f t="shared" si="28"/>
        <v>952.8452402056372</v>
      </c>
      <c r="AJ409" s="22">
        <f t="shared" si="29"/>
        <v>922.70873958517996</v>
      </c>
      <c r="AK409" s="23">
        <f t="shared" si="30"/>
        <v>78.769116137944479</v>
      </c>
      <c r="AL409" s="24">
        <f t="shared" si="31"/>
        <v>21.479161291647074</v>
      </c>
      <c r="AM409" s="11">
        <f t="shared" si="32"/>
        <v>0.15786363260418207</v>
      </c>
      <c r="AN409" s="25">
        <f t="shared" si="33"/>
        <v>0.26219109125596596</v>
      </c>
      <c r="AO409" s="26">
        <f t="shared" si="34"/>
        <v>4.4071859455713582</v>
      </c>
      <c r="AP409" s="27">
        <v>6.9983668054369303</v>
      </c>
      <c r="AQ409" s="11">
        <f t="shared" si="35"/>
        <v>11.405552751008289</v>
      </c>
      <c r="AR409" s="21">
        <f t="shared" si="36"/>
        <v>28.806949122496015</v>
      </c>
      <c r="AS409" s="21"/>
      <c r="AT409" s="21"/>
    </row>
    <row r="410" spans="1:46" ht="16.8" x14ac:dyDescent="0.4">
      <c r="A410" s="56">
        <v>7472</v>
      </c>
      <c r="B410" s="56" t="s">
        <v>792</v>
      </c>
      <c r="C410" s="56" t="s">
        <v>793</v>
      </c>
      <c r="D410" s="153" t="s">
        <v>794</v>
      </c>
      <c r="E410" s="11">
        <f t="shared" si="20"/>
        <v>6.0450926645812686</v>
      </c>
      <c r="F410" s="92">
        <v>2405</v>
      </c>
      <c r="G410" s="57"/>
      <c r="H410" s="57"/>
      <c r="I410" s="57"/>
      <c r="J410" s="57"/>
      <c r="K410" s="92"/>
      <c r="L410" s="92">
        <v>1575</v>
      </c>
      <c r="M410" s="92">
        <v>1554</v>
      </c>
      <c r="N410" s="92">
        <v>0</v>
      </c>
      <c r="O410" s="92">
        <v>0</v>
      </c>
      <c r="P410" s="57">
        <v>0</v>
      </c>
      <c r="Q410" s="92">
        <v>0</v>
      </c>
      <c r="R410" s="57">
        <v>2188</v>
      </c>
      <c r="S410" s="58">
        <v>122</v>
      </c>
      <c r="T410" s="58">
        <v>2017</v>
      </c>
      <c r="U410" s="58">
        <v>49</v>
      </c>
      <c r="V410" s="154"/>
      <c r="W410" s="154" t="s">
        <v>39</v>
      </c>
      <c r="X410" s="145">
        <v>44457</v>
      </c>
      <c r="Y410" s="60">
        <v>221</v>
      </c>
      <c r="Z410" s="61">
        <v>154570</v>
      </c>
      <c r="AA410" s="62">
        <v>699</v>
      </c>
      <c r="AB410" s="19">
        <f t="shared" si="21"/>
        <v>0.94424131627056673</v>
      </c>
      <c r="AC410" s="19">
        <f t="shared" si="22"/>
        <v>0.92184643510054842</v>
      </c>
      <c r="AD410" s="19">
        <f t="shared" si="23"/>
        <v>2.2394881170018283E-2</v>
      </c>
      <c r="AE410" s="20">
        <f t="shared" si="24"/>
        <v>31.700847512453901</v>
      </c>
      <c r="AF410" s="20">
        <f t="shared" si="25"/>
        <v>0.71983546617915906</v>
      </c>
      <c r="AG410" s="21">
        <f t="shared" si="26"/>
        <v>1415.5398848418192</v>
      </c>
      <c r="AH410" s="21">
        <f t="shared" si="27"/>
        <v>1336.6112440965258</v>
      </c>
      <c r="AI410" s="22">
        <f t="shared" si="28"/>
        <v>1415.5398848418192</v>
      </c>
      <c r="AJ410" s="22">
        <f t="shared" si="29"/>
        <v>1336.6112440965258</v>
      </c>
      <c r="AK410" s="23">
        <f t="shared" si="30"/>
        <v>56.303505674561606</v>
      </c>
      <c r="AL410" s="24">
        <f t="shared" si="31"/>
        <v>25.851607726566307</v>
      </c>
      <c r="AM410" s="11">
        <f t="shared" si="32"/>
        <v>0.13789621838281371</v>
      </c>
      <c r="AN410" s="25">
        <f t="shared" si="33"/>
        <v>0.22643462508895645</v>
      </c>
      <c r="AO410" s="26">
        <f t="shared" si="34"/>
        <v>1.0691815375137139</v>
      </c>
      <c r="AP410" s="27">
        <v>4.9759111270675547</v>
      </c>
      <c r="AQ410" s="11">
        <f t="shared" si="35"/>
        <v>6.0450926645812686</v>
      </c>
      <c r="AR410" s="21">
        <f t="shared" si="36"/>
        <v>78.928640745293393</v>
      </c>
      <c r="AS410" s="21"/>
      <c r="AT410" s="21"/>
    </row>
    <row r="411" spans="1:46" ht="16.8" x14ac:dyDescent="0.4">
      <c r="A411" s="56">
        <v>7406</v>
      </c>
      <c r="B411" s="56" t="s">
        <v>792</v>
      </c>
      <c r="C411" s="56" t="s">
        <v>795</v>
      </c>
      <c r="D411" s="56" t="s">
        <v>795</v>
      </c>
      <c r="E411" s="11">
        <f t="shared" si="20"/>
        <v>4.5706683490394919</v>
      </c>
      <c r="F411" s="92">
        <v>915</v>
      </c>
      <c r="G411" s="57"/>
      <c r="H411" s="57"/>
      <c r="I411" s="57"/>
      <c r="J411" s="57"/>
      <c r="K411" s="57"/>
      <c r="L411" s="92">
        <v>390</v>
      </c>
      <c r="M411" s="92">
        <v>390</v>
      </c>
      <c r="N411" s="57">
        <v>0</v>
      </c>
      <c r="O411" s="92">
        <v>0</v>
      </c>
      <c r="P411" s="57">
        <v>0</v>
      </c>
      <c r="Q411" s="92">
        <v>0</v>
      </c>
      <c r="R411" s="57">
        <v>569</v>
      </c>
      <c r="S411" s="58">
        <v>35</v>
      </c>
      <c r="T411" s="58">
        <v>513</v>
      </c>
      <c r="U411" s="58">
        <v>21</v>
      </c>
      <c r="V411" s="154"/>
      <c r="W411" s="154" t="s">
        <v>39</v>
      </c>
      <c r="X411" s="145">
        <v>44457</v>
      </c>
      <c r="Y411" s="60">
        <v>3001</v>
      </c>
      <c r="Z411" s="61">
        <v>164453</v>
      </c>
      <c r="AA411" s="62">
        <v>55</v>
      </c>
      <c r="AB411" s="19">
        <f t="shared" si="21"/>
        <v>0.93848857644991213</v>
      </c>
      <c r="AC411" s="19">
        <f t="shared" si="22"/>
        <v>0.90158172231985945</v>
      </c>
      <c r="AD411" s="19">
        <f t="shared" si="23"/>
        <v>3.6906854130052721E-2</v>
      </c>
      <c r="AE411" s="20">
        <f t="shared" si="24"/>
        <v>12.769605905638693</v>
      </c>
      <c r="AF411" s="20">
        <f t="shared" si="25"/>
        <v>0.68541300527240778</v>
      </c>
      <c r="AG411" s="21">
        <f t="shared" si="26"/>
        <v>345.99551239563885</v>
      </c>
      <c r="AH411" s="21">
        <f t="shared" si="27"/>
        <v>324.71283588624107</v>
      </c>
      <c r="AI411" s="22">
        <f t="shared" si="28"/>
        <v>345.99551239563885</v>
      </c>
      <c r="AJ411" s="22">
        <f t="shared" si="29"/>
        <v>324.71283588624107</v>
      </c>
      <c r="AK411" s="23">
        <f t="shared" si="30"/>
        <v>35.734585355980684</v>
      </c>
      <c r="AL411" s="24">
        <f t="shared" si="31"/>
        <v>12.741915787789548</v>
      </c>
      <c r="AM411" s="11">
        <f t="shared" si="32"/>
        <v>8.4791583498962875E-2</v>
      </c>
      <c r="AN411" s="25">
        <f t="shared" si="33"/>
        <v>0.13932782299367724</v>
      </c>
      <c r="AO411" s="26">
        <f t="shared" si="34"/>
        <v>1.3445608275149796</v>
      </c>
      <c r="AP411" s="27">
        <v>3.2261075215245123</v>
      </c>
      <c r="AQ411" s="11">
        <f t="shared" si="35"/>
        <v>4.5706683490394919</v>
      </c>
      <c r="AR411" s="21">
        <f t="shared" si="36"/>
        <v>21.28267650939782</v>
      </c>
      <c r="AS411" s="21"/>
      <c r="AT411" s="21"/>
    </row>
    <row r="412" spans="1:46" ht="16.8" x14ac:dyDescent="0.4">
      <c r="A412" s="56">
        <v>7401</v>
      </c>
      <c r="B412" s="56" t="s">
        <v>792</v>
      </c>
      <c r="C412" s="56" t="s">
        <v>796</v>
      </c>
      <c r="D412" s="56" t="s">
        <v>796</v>
      </c>
      <c r="E412" s="11">
        <f t="shared" si="20"/>
        <v>5.5874774468629163</v>
      </c>
      <c r="F412" s="92">
        <v>744</v>
      </c>
      <c r="G412" s="57"/>
      <c r="H412" s="57"/>
      <c r="I412" s="57"/>
      <c r="J412" s="57"/>
      <c r="K412" s="57"/>
      <c r="L412" s="92">
        <v>668</v>
      </c>
      <c r="M412" s="92">
        <v>668</v>
      </c>
      <c r="N412" s="57">
        <v>0</v>
      </c>
      <c r="O412" s="92">
        <v>0</v>
      </c>
      <c r="P412" s="57">
        <v>0</v>
      </c>
      <c r="Q412" s="92">
        <v>0</v>
      </c>
      <c r="R412" s="57">
        <v>837</v>
      </c>
      <c r="S412" s="58">
        <v>41</v>
      </c>
      <c r="T412" s="58">
        <v>753</v>
      </c>
      <c r="U412" s="58">
        <v>43</v>
      </c>
      <c r="V412" s="154"/>
      <c r="W412" s="154" t="s">
        <v>39</v>
      </c>
      <c r="X412" s="145">
        <v>44457</v>
      </c>
      <c r="Y412" s="60">
        <v>2681.2</v>
      </c>
      <c r="Z412" s="61">
        <v>264348</v>
      </c>
      <c r="AA412" s="62">
        <v>99</v>
      </c>
      <c r="AB412" s="19">
        <f t="shared" si="21"/>
        <v>0.95101553166069297</v>
      </c>
      <c r="AC412" s="19">
        <f t="shared" si="22"/>
        <v>0.89964157706093195</v>
      </c>
      <c r="AD412" s="19">
        <f t="shared" si="23"/>
        <v>5.1373954599761053E-2</v>
      </c>
      <c r="AE412" s="20">
        <f t="shared" si="24"/>
        <v>16.266436666817981</v>
      </c>
      <c r="AF412" s="20">
        <f t="shared" si="25"/>
        <v>0.79808841099163674</v>
      </c>
      <c r="AG412" s="21">
        <f t="shared" si="26"/>
        <v>316.62808116573609</v>
      </c>
      <c r="AH412" s="21">
        <f t="shared" si="27"/>
        <v>301.11822294853755</v>
      </c>
      <c r="AI412" s="22">
        <f t="shared" si="28"/>
        <v>316.62808116573609</v>
      </c>
      <c r="AJ412" s="22">
        <f t="shared" si="29"/>
        <v>301.11822294853755</v>
      </c>
      <c r="AK412" s="23">
        <f t="shared" si="30"/>
        <v>40.331670764819528</v>
      </c>
      <c r="AL412" s="24">
        <f t="shared" si="31"/>
        <v>12.270253113700173</v>
      </c>
      <c r="AM412" s="11">
        <f t="shared" si="32"/>
        <v>7.5648882964990824E-2</v>
      </c>
      <c r="AN412" s="25">
        <f t="shared" si="33"/>
        <v>0.12403041680478007</v>
      </c>
      <c r="AO412" s="26">
        <f t="shared" si="34"/>
        <v>0.95275077129565577</v>
      </c>
      <c r="AP412" s="27">
        <v>4.6347266755672605</v>
      </c>
      <c r="AQ412" s="11">
        <f t="shared" si="35"/>
        <v>5.5874774468629163</v>
      </c>
      <c r="AR412" s="21">
        <f t="shared" si="36"/>
        <v>15.509858217198543</v>
      </c>
      <c r="AS412" s="21"/>
      <c r="AT412" s="21"/>
    </row>
    <row r="413" spans="1:46" ht="16.8" x14ac:dyDescent="0.4">
      <c r="A413" s="56">
        <v>7409</v>
      </c>
      <c r="B413" s="56" t="s">
        <v>792</v>
      </c>
      <c r="C413" s="56" t="s">
        <v>797</v>
      </c>
      <c r="D413" s="56" t="s">
        <v>797</v>
      </c>
      <c r="E413" s="11">
        <f t="shared" si="20"/>
        <v>8.6226636185053387</v>
      </c>
      <c r="F413" s="92">
        <v>91</v>
      </c>
      <c r="G413" s="57"/>
      <c r="H413" s="57"/>
      <c r="I413" s="57"/>
      <c r="J413" s="57"/>
      <c r="K413" s="57"/>
      <c r="L413" s="92">
        <v>92</v>
      </c>
      <c r="M413" s="92">
        <v>92</v>
      </c>
      <c r="N413" s="57">
        <v>0</v>
      </c>
      <c r="O413" s="92">
        <v>0</v>
      </c>
      <c r="P413" s="57">
        <v>0</v>
      </c>
      <c r="Q413" s="92">
        <v>0</v>
      </c>
      <c r="R413" s="57">
        <v>145</v>
      </c>
      <c r="S413" s="58">
        <v>28</v>
      </c>
      <c r="T413" s="58">
        <v>100</v>
      </c>
      <c r="U413" s="58">
        <v>17</v>
      </c>
      <c r="V413" s="154"/>
      <c r="W413" s="154" t="s">
        <v>39</v>
      </c>
      <c r="X413" s="145">
        <v>44457</v>
      </c>
      <c r="Y413" s="60">
        <v>1864.9</v>
      </c>
      <c r="Z413" s="61">
        <v>59714</v>
      </c>
      <c r="AA413" s="62">
        <v>32</v>
      </c>
      <c r="AB413" s="19">
        <f t="shared" si="21"/>
        <v>0.80689655172413799</v>
      </c>
      <c r="AC413" s="19">
        <f t="shared" si="22"/>
        <v>0.68965517241379315</v>
      </c>
      <c r="AD413" s="19">
        <f t="shared" si="23"/>
        <v>0.11724137931034483</v>
      </c>
      <c r="AE413" s="20">
        <f t="shared" si="24"/>
        <v>28.469035737013098</v>
      </c>
      <c r="AF413" s="20">
        <f t="shared" si="25"/>
        <v>0.6344827586206897</v>
      </c>
      <c r="AG413" s="21">
        <f t="shared" si="26"/>
        <v>242.82412834511169</v>
      </c>
      <c r="AH413" s="21">
        <f t="shared" si="27"/>
        <v>195.93395183709015</v>
      </c>
      <c r="AI413" s="22">
        <f t="shared" si="28"/>
        <v>242.82412834511169</v>
      </c>
      <c r="AJ413" s="22">
        <f t="shared" si="29"/>
        <v>195.93395183709015</v>
      </c>
      <c r="AK413" s="23">
        <f t="shared" si="30"/>
        <v>53.356382689433786</v>
      </c>
      <c r="AL413" s="24">
        <f t="shared" si="31"/>
        <v>9.8978268280741855</v>
      </c>
      <c r="AM413" s="11">
        <f t="shared" si="32"/>
        <v>0.20989147289022461</v>
      </c>
      <c r="AN413" s="25">
        <f t="shared" si="33"/>
        <v>0.34523776883290863</v>
      </c>
      <c r="AO413" s="26">
        <f t="shared" si="34"/>
        <v>0.76887952961758721</v>
      </c>
      <c r="AP413" s="27">
        <v>7.8537840888877515</v>
      </c>
      <c r="AQ413" s="11">
        <f t="shared" si="35"/>
        <v>8.6226636185053387</v>
      </c>
      <c r="AR413" s="21">
        <f t="shared" si="36"/>
        <v>46.890176508021568</v>
      </c>
      <c r="AS413" s="21"/>
      <c r="AT413" s="21"/>
    </row>
    <row r="414" spans="1:46" ht="16.8" x14ac:dyDescent="0.4">
      <c r="A414" s="56">
        <v>7471</v>
      </c>
      <c r="B414" s="56" t="s">
        <v>792</v>
      </c>
      <c r="C414" s="56" t="s">
        <v>798</v>
      </c>
      <c r="D414" s="153" t="s">
        <v>799</v>
      </c>
      <c r="E414" s="11">
        <f t="shared" si="20"/>
        <v>3.9045365239834462</v>
      </c>
      <c r="F414" s="92">
        <v>1305</v>
      </c>
      <c r="G414" s="57"/>
      <c r="H414" s="57"/>
      <c r="I414" s="57"/>
      <c r="J414" s="57"/>
      <c r="K414" s="57"/>
      <c r="L414" s="92">
        <v>235</v>
      </c>
      <c r="M414" s="92">
        <v>235</v>
      </c>
      <c r="N414" s="57">
        <v>0</v>
      </c>
      <c r="O414" s="92">
        <v>0</v>
      </c>
      <c r="P414" s="57">
        <v>0</v>
      </c>
      <c r="Q414" s="92">
        <v>0</v>
      </c>
      <c r="R414" s="57">
        <v>7676</v>
      </c>
      <c r="S414" s="58">
        <v>142</v>
      </c>
      <c r="T414" s="58">
        <v>7438</v>
      </c>
      <c r="U414" s="58">
        <v>96</v>
      </c>
      <c r="V414" s="154"/>
      <c r="W414" s="154" t="s">
        <v>39</v>
      </c>
      <c r="X414" s="145">
        <v>44457</v>
      </c>
      <c r="Y414" s="60">
        <v>300.89999999999998</v>
      </c>
      <c r="Z414" s="61">
        <v>346500</v>
      </c>
      <c r="AA414" s="62">
        <v>1152</v>
      </c>
      <c r="AB414" s="19">
        <f t="shared" si="21"/>
        <v>0.98150078165711307</v>
      </c>
      <c r="AC414" s="19">
        <f t="shared" si="22"/>
        <v>0.96899426784783738</v>
      </c>
      <c r="AD414" s="19">
        <f t="shared" si="23"/>
        <v>1.2506513809275664E-2</v>
      </c>
      <c r="AE414" s="20">
        <f t="shared" si="24"/>
        <v>27.705627705627702</v>
      </c>
      <c r="AF414" s="20">
        <f t="shared" si="25"/>
        <v>3.061490359562272E-2</v>
      </c>
      <c r="AG414" s="21">
        <f t="shared" si="26"/>
        <v>2215.2958152958154</v>
      </c>
      <c r="AH414" s="21">
        <f t="shared" si="27"/>
        <v>2174.3145743145747</v>
      </c>
      <c r="AI414" s="22">
        <f t="shared" si="28"/>
        <v>2215.2958152958154</v>
      </c>
      <c r="AJ414" s="22">
        <f t="shared" si="29"/>
        <v>2174.3145743145747</v>
      </c>
      <c r="AK414" s="23">
        <f t="shared" si="30"/>
        <v>52.636135596781514</v>
      </c>
      <c r="AL414" s="24">
        <f t="shared" si="31"/>
        <v>32.972068287526149</v>
      </c>
      <c r="AM414" s="11">
        <f t="shared" si="32"/>
        <v>8.4887103807898046E-2</v>
      </c>
      <c r="AN414" s="25">
        <f t="shared" si="33"/>
        <v>0.14138468933813439</v>
      </c>
      <c r="AO414" s="26">
        <f t="shared" si="34"/>
        <v>-0.14543078979122992</v>
      </c>
      <c r="AP414" s="27">
        <v>4.0499673137746761</v>
      </c>
      <c r="AQ414" s="11">
        <f t="shared" si="35"/>
        <v>3.9045365239834462</v>
      </c>
      <c r="AR414" s="21">
        <f t="shared" si="36"/>
        <v>40.98124098124098</v>
      </c>
      <c r="AS414" s="21"/>
      <c r="AT414" s="21"/>
    </row>
    <row r="415" spans="1:46" ht="16.8" x14ac:dyDescent="0.4">
      <c r="A415" s="56">
        <v>7404</v>
      </c>
      <c r="B415" s="56" t="s">
        <v>792</v>
      </c>
      <c r="C415" s="56" t="s">
        <v>800</v>
      </c>
      <c r="D415" s="56" t="s">
        <v>800</v>
      </c>
      <c r="E415" s="11">
        <f t="shared" si="20"/>
        <v>4.3193699137690205</v>
      </c>
      <c r="F415" s="92">
        <v>1114</v>
      </c>
      <c r="G415" s="57"/>
      <c r="H415" s="57"/>
      <c r="I415" s="57"/>
      <c r="J415" s="57"/>
      <c r="K415" s="57"/>
      <c r="L415" s="92">
        <v>180</v>
      </c>
      <c r="M415" s="92">
        <v>180</v>
      </c>
      <c r="N415" s="57">
        <v>0</v>
      </c>
      <c r="O415" s="92">
        <v>0</v>
      </c>
      <c r="P415" s="57">
        <v>0</v>
      </c>
      <c r="Q415" s="92">
        <v>0</v>
      </c>
      <c r="R415" s="57">
        <v>2003</v>
      </c>
      <c r="S415" s="58">
        <v>65</v>
      </c>
      <c r="T415" s="58">
        <v>1901</v>
      </c>
      <c r="U415" s="58">
        <v>37</v>
      </c>
      <c r="V415" s="154"/>
      <c r="W415" s="154" t="s">
        <v>39</v>
      </c>
      <c r="X415" s="145">
        <v>44457</v>
      </c>
      <c r="Y415" s="60">
        <v>3283.6</v>
      </c>
      <c r="Z415" s="61">
        <v>186276</v>
      </c>
      <c r="AA415" s="62">
        <v>57</v>
      </c>
      <c r="AB415" s="19">
        <f t="shared" si="21"/>
        <v>0.96754867698452329</v>
      </c>
      <c r="AC415" s="19">
        <f t="shared" si="22"/>
        <v>0.94907638542186723</v>
      </c>
      <c r="AD415" s="19">
        <f t="shared" si="23"/>
        <v>1.8472291562656017E-2</v>
      </c>
      <c r="AE415" s="20">
        <f t="shared" si="24"/>
        <v>19.862998990744916</v>
      </c>
      <c r="AF415" s="20">
        <f t="shared" si="25"/>
        <v>8.9865202196704949E-2</v>
      </c>
      <c r="AG415" s="21">
        <f t="shared" si="26"/>
        <v>1075.2861345530289</v>
      </c>
      <c r="AH415" s="21">
        <f t="shared" si="27"/>
        <v>1040.3916768665852</v>
      </c>
      <c r="AI415" s="22">
        <f t="shared" si="28"/>
        <v>1075.2861345530289</v>
      </c>
      <c r="AJ415" s="22">
        <f t="shared" si="29"/>
        <v>1040.3916768665852</v>
      </c>
      <c r="AK415" s="23">
        <f t="shared" si="30"/>
        <v>44.567924554263151</v>
      </c>
      <c r="AL415" s="24">
        <f t="shared" si="31"/>
        <v>22.807802139471761</v>
      </c>
      <c r="AM415" s="11">
        <f t="shared" si="32"/>
        <v>9.8153835410039414E-2</v>
      </c>
      <c r="AN415" s="25">
        <f t="shared" si="33"/>
        <v>0.16327284594628991</v>
      </c>
      <c r="AO415" s="26">
        <f t="shared" si="34"/>
        <v>0.60879047280736875</v>
      </c>
      <c r="AP415" s="27">
        <v>3.7105794409616517</v>
      </c>
      <c r="AQ415" s="11">
        <f t="shared" si="35"/>
        <v>4.3193699137690205</v>
      </c>
      <c r="AR415" s="21">
        <f t="shared" si="36"/>
        <v>34.894457686443772</v>
      </c>
      <c r="AS415" s="21"/>
      <c r="AT415" s="21"/>
    </row>
    <row r="416" spans="1:46" ht="16.8" x14ac:dyDescent="0.4">
      <c r="A416" s="56">
        <v>7411</v>
      </c>
      <c r="B416" s="56" t="s">
        <v>792</v>
      </c>
      <c r="C416" s="56" t="s">
        <v>801</v>
      </c>
      <c r="D416" s="56" t="s">
        <v>801</v>
      </c>
      <c r="E416" s="11">
        <f t="shared" si="20"/>
        <v>6.1611304355499312</v>
      </c>
      <c r="F416" s="92">
        <v>274</v>
      </c>
      <c r="G416" s="57"/>
      <c r="H416" s="57"/>
      <c r="I416" s="57"/>
      <c r="J416" s="57"/>
      <c r="K416" s="57"/>
      <c r="L416" s="92">
        <v>141</v>
      </c>
      <c r="M416" s="92">
        <v>141</v>
      </c>
      <c r="N416" s="57">
        <v>0</v>
      </c>
      <c r="O416" s="92">
        <v>0</v>
      </c>
      <c r="P416" s="57">
        <v>0</v>
      </c>
      <c r="Q416" s="92">
        <v>0</v>
      </c>
      <c r="R416" s="57">
        <v>656</v>
      </c>
      <c r="S416" s="58">
        <v>76</v>
      </c>
      <c r="T416" s="58">
        <v>546</v>
      </c>
      <c r="U416" s="58">
        <v>34</v>
      </c>
      <c r="V416" s="154"/>
      <c r="W416" s="154" t="s">
        <v>39</v>
      </c>
      <c r="X416" s="145">
        <v>44457</v>
      </c>
      <c r="Y416" s="60">
        <v>3634.7</v>
      </c>
      <c r="Z416" s="61">
        <v>177667</v>
      </c>
      <c r="AA416" s="62">
        <v>49</v>
      </c>
      <c r="AB416" s="19">
        <f t="shared" si="21"/>
        <v>0.88414634146341464</v>
      </c>
      <c r="AC416" s="19">
        <f t="shared" si="22"/>
        <v>0.83231707317073167</v>
      </c>
      <c r="AD416" s="19">
        <f t="shared" si="23"/>
        <v>5.1829268292682924E-2</v>
      </c>
      <c r="AE416" s="20">
        <f t="shared" si="24"/>
        <v>19.136924696201319</v>
      </c>
      <c r="AF416" s="20">
        <f t="shared" si="25"/>
        <v>0.2149390243902439</v>
      </c>
      <c r="AG416" s="21">
        <f t="shared" si="26"/>
        <v>369.23007649141374</v>
      </c>
      <c r="AH416" s="21">
        <f t="shared" si="27"/>
        <v>326.45342128814019</v>
      </c>
      <c r="AI416" s="22">
        <f t="shared" si="28"/>
        <v>369.23007649141374</v>
      </c>
      <c r="AJ416" s="22">
        <f t="shared" si="29"/>
        <v>326.45342128814019</v>
      </c>
      <c r="AK416" s="23">
        <f t="shared" si="30"/>
        <v>43.745770876967434</v>
      </c>
      <c r="AL416" s="24">
        <f t="shared" si="31"/>
        <v>12.776020923748916</v>
      </c>
      <c r="AM416" s="11">
        <f t="shared" si="32"/>
        <v>9.8912291505696581E-2</v>
      </c>
      <c r="AN416" s="25">
        <f t="shared" si="33"/>
        <v>0.16409777546886312</v>
      </c>
      <c r="AO416" s="26">
        <f t="shared" si="34"/>
        <v>1.8645900444837871</v>
      </c>
      <c r="AP416" s="27">
        <v>4.2965403910661442</v>
      </c>
      <c r="AQ416" s="11">
        <f t="shared" si="35"/>
        <v>6.1611304355499312</v>
      </c>
      <c r="AR416" s="21">
        <f t="shared" si="36"/>
        <v>42.776655203273542</v>
      </c>
      <c r="AS416" s="21"/>
      <c r="AT416" s="21"/>
    </row>
    <row r="417" spans="1:46" ht="16.8" x14ac:dyDescent="0.4">
      <c r="A417" s="56">
        <v>7408</v>
      </c>
      <c r="B417" s="56" t="s">
        <v>792</v>
      </c>
      <c r="C417" s="56" t="s">
        <v>802</v>
      </c>
      <c r="D417" s="56" t="s">
        <v>802</v>
      </c>
      <c r="E417" s="11">
        <f t="shared" si="20"/>
        <v>5.5688327209992856</v>
      </c>
      <c r="F417" s="92">
        <v>663</v>
      </c>
      <c r="G417" s="57"/>
      <c r="H417" s="57"/>
      <c r="I417" s="57"/>
      <c r="J417" s="57"/>
      <c r="K417" s="57"/>
      <c r="L417" s="92">
        <v>180</v>
      </c>
      <c r="M417" s="92">
        <v>180</v>
      </c>
      <c r="N417" s="57">
        <v>0</v>
      </c>
      <c r="O417" s="92">
        <v>0</v>
      </c>
      <c r="P417" s="57">
        <v>0</v>
      </c>
      <c r="Q417" s="92">
        <v>0</v>
      </c>
      <c r="R417" s="57">
        <v>1217</v>
      </c>
      <c r="S417" s="58">
        <v>44</v>
      </c>
      <c r="T417" s="58">
        <v>1140</v>
      </c>
      <c r="U417" s="58">
        <v>33</v>
      </c>
      <c r="V417" s="154"/>
      <c r="W417" s="154" t="s">
        <v>39</v>
      </c>
      <c r="X417" s="145">
        <v>44457</v>
      </c>
      <c r="Y417" s="60">
        <v>3391.7</v>
      </c>
      <c r="Z417" s="61">
        <v>140338</v>
      </c>
      <c r="AA417" s="62">
        <v>41</v>
      </c>
      <c r="AB417" s="19">
        <f t="shared" si="21"/>
        <v>0.96384552177485616</v>
      </c>
      <c r="AC417" s="19">
        <f t="shared" si="22"/>
        <v>0.93672966310599837</v>
      </c>
      <c r="AD417" s="19">
        <f t="shared" si="23"/>
        <v>2.7115858668857847E-2</v>
      </c>
      <c r="AE417" s="20">
        <f t="shared" si="24"/>
        <v>23.514657469822854</v>
      </c>
      <c r="AF417" s="20">
        <f t="shared" si="25"/>
        <v>0.14790468364831552</v>
      </c>
      <c r="AG417" s="21">
        <f t="shared" si="26"/>
        <v>867.19206487195208</v>
      </c>
      <c r="AH417" s="21">
        <f t="shared" si="27"/>
        <v>835.83918824552143</v>
      </c>
      <c r="AI417" s="22">
        <f t="shared" si="28"/>
        <v>867.19206487195208</v>
      </c>
      <c r="AJ417" s="22">
        <f t="shared" si="29"/>
        <v>835.83918824552143</v>
      </c>
      <c r="AK417" s="23">
        <f t="shared" si="30"/>
        <v>48.49191424332809</v>
      </c>
      <c r="AL417" s="24">
        <f t="shared" si="31"/>
        <v>20.443081815684266</v>
      </c>
      <c r="AM417" s="11">
        <f t="shared" si="32"/>
        <v>0.12319218527742204</v>
      </c>
      <c r="AN417" s="25">
        <f t="shared" si="33"/>
        <v>0.20466882264739517</v>
      </c>
      <c r="AO417" s="26">
        <f t="shared" si="34"/>
        <v>1.8578883330779288</v>
      </c>
      <c r="AP417" s="27">
        <v>3.7109443879213568</v>
      </c>
      <c r="AQ417" s="11">
        <f t="shared" si="35"/>
        <v>5.5688327209992856</v>
      </c>
      <c r="AR417" s="21">
        <f t="shared" si="36"/>
        <v>31.352876626430476</v>
      </c>
      <c r="AS417" s="21"/>
      <c r="AT417" s="21"/>
    </row>
    <row r="418" spans="1:46" ht="16.8" x14ac:dyDescent="0.4">
      <c r="A418" s="56">
        <v>7403</v>
      </c>
      <c r="B418" s="56" t="s">
        <v>792</v>
      </c>
      <c r="C418" s="56" t="s">
        <v>803</v>
      </c>
      <c r="D418" s="56" t="s">
        <v>803</v>
      </c>
      <c r="E418" s="11">
        <f t="shared" si="20"/>
        <v>6.5662972625568843</v>
      </c>
      <c r="F418" s="92">
        <v>1038</v>
      </c>
      <c r="G418" s="57"/>
      <c r="H418" s="57"/>
      <c r="I418" s="57"/>
      <c r="J418" s="57"/>
      <c r="K418" s="57"/>
      <c r="L418" s="92">
        <v>274</v>
      </c>
      <c r="M418" s="92">
        <v>274</v>
      </c>
      <c r="N418" s="57">
        <v>0</v>
      </c>
      <c r="O418" s="92">
        <v>0</v>
      </c>
      <c r="P418" s="57">
        <v>0</v>
      </c>
      <c r="Q418" s="92">
        <v>0</v>
      </c>
      <c r="R418" s="57">
        <v>1729</v>
      </c>
      <c r="S418" s="58">
        <v>73</v>
      </c>
      <c r="T418" s="58">
        <v>1588</v>
      </c>
      <c r="U418" s="58">
        <v>68</v>
      </c>
      <c r="V418" s="154"/>
      <c r="W418" s="154" t="s">
        <v>39</v>
      </c>
      <c r="X418" s="145">
        <v>44457</v>
      </c>
      <c r="Y418" s="60">
        <v>5302.9</v>
      </c>
      <c r="Z418" s="61">
        <v>264881</v>
      </c>
      <c r="AA418" s="62">
        <v>50</v>
      </c>
      <c r="AB418" s="19">
        <f t="shared" si="21"/>
        <v>0.95777906304222094</v>
      </c>
      <c r="AC418" s="19">
        <f t="shared" si="22"/>
        <v>0.91844997108155002</v>
      </c>
      <c r="AD418" s="19">
        <f t="shared" si="23"/>
        <v>3.9329091960670907E-2</v>
      </c>
      <c r="AE418" s="20">
        <f t="shared" si="24"/>
        <v>25.671905497185527</v>
      </c>
      <c r="AF418" s="20">
        <f t="shared" si="25"/>
        <v>0.15847310584152691</v>
      </c>
      <c r="AG418" s="21">
        <f t="shared" si="26"/>
        <v>652.74595006814388</v>
      </c>
      <c r="AH418" s="21">
        <f t="shared" si="27"/>
        <v>625.18640446087113</v>
      </c>
      <c r="AI418" s="22">
        <f t="shared" si="28"/>
        <v>652.74595006814388</v>
      </c>
      <c r="AJ418" s="22">
        <f t="shared" si="29"/>
        <v>625.18640446087113</v>
      </c>
      <c r="AK418" s="23">
        <f t="shared" si="30"/>
        <v>50.667450594228178</v>
      </c>
      <c r="AL418" s="24">
        <f t="shared" si="31"/>
        <v>17.680305490302921</v>
      </c>
      <c r="AM418" s="11">
        <f t="shared" si="32"/>
        <v>9.3713603974944965E-2</v>
      </c>
      <c r="AN418" s="25">
        <f t="shared" si="33"/>
        <v>0.15565879114083914</v>
      </c>
      <c r="AO418" s="26">
        <f t="shared" si="34"/>
        <v>1.6322919399548059</v>
      </c>
      <c r="AP418" s="27">
        <v>4.9340053226020784</v>
      </c>
      <c r="AQ418" s="11">
        <f t="shared" si="35"/>
        <v>6.5662972625568843</v>
      </c>
      <c r="AR418" s="21">
        <f t="shared" si="36"/>
        <v>27.5595456072727</v>
      </c>
      <c r="AS418" s="21"/>
      <c r="AT418" s="21"/>
    </row>
    <row r="419" spans="1:46" ht="16.8" x14ac:dyDescent="0.4">
      <c r="A419" s="56">
        <v>7405</v>
      </c>
      <c r="B419" s="56" t="s">
        <v>792</v>
      </c>
      <c r="C419" s="56" t="s">
        <v>804</v>
      </c>
      <c r="D419" s="56" t="s">
        <v>804</v>
      </c>
      <c r="E419" s="11">
        <f t="shared" si="20"/>
        <v>4.4264608148590314</v>
      </c>
      <c r="F419" s="92">
        <v>710</v>
      </c>
      <c r="G419" s="57"/>
      <c r="H419" s="57"/>
      <c r="I419" s="57"/>
      <c r="J419" s="57"/>
      <c r="K419" s="57"/>
      <c r="L419" s="92">
        <v>184</v>
      </c>
      <c r="M419" s="92">
        <v>184</v>
      </c>
      <c r="N419" s="57">
        <v>0</v>
      </c>
      <c r="O419" s="92">
        <v>0</v>
      </c>
      <c r="P419" s="57">
        <v>0</v>
      </c>
      <c r="Q419" s="92">
        <v>0</v>
      </c>
      <c r="R419" s="57">
        <v>1139</v>
      </c>
      <c r="S419" s="58">
        <v>83</v>
      </c>
      <c r="T419" s="58">
        <v>1021</v>
      </c>
      <c r="U419" s="58">
        <v>35</v>
      </c>
      <c r="V419" s="154"/>
      <c r="W419" s="154" t="s">
        <v>39</v>
      </c>
      <c r="X419" s="145">
        <v>44457</v>
      </c>
      <c r="Y419" s="60">
        <v>5779.5</v>
      </c>
      <c r="Z419" s="61">
        <v>264587</v>
      </c>
      <c r="AA419" s="62">
        <v>46</v>
      </c>
      <c r="AB419" s="19">
        <f t="shared" si="21"/>
        <v>0.92712906057945565</v>
      </c>
      <c r="AC419" s="19">
        <f t="shared" si="22"/>
        <v>0.89640035118525019</v>
      </c>
      <c r="AD419" s="19">
        <f t="shared" si="23"/>
        <v>3.0728709394205442E-2</v>
      </c>
      <c r="AE419" s="20">
        <f t="shared" si="24"/>
        <v>13.22816313726676</v>
      </c>
      <c r="AF419" s="20">
        <f t="shared" si="25"/>
        <v>0.16154521510096576</v>
      </c>
      <c r="AG419" s="21">
        <f t="shared" si="26"/>
        <v>430.48222323848108</v>
      </c>
      <c r="AH419" s="21">
        <f t="shared" si="27"/>
        <v>399.11257922724855</v>
      </c>
      <c r="AI419" s="22">
        <f t="shared" si="28"/>
        <v>430.48222323848108</v>
      </c>
      <c r="AJ419" s="22">
        <f t="shared" si="29"/>
        <v>399.11257922724855</v>
      </c>
      <c r="AK419" s="23">
        <f t="shared" si="30"/>
        <v>36.370541839882947</v>
      </c>
      <c r="AL419" s="24">
        <f t="shared" si="31"/>
        <v>14.12643938201075</v>
      </c>
      <c r="AM419" s="11">
        <f t="shared" si="32"/>
        <v>6.7312052177684489E-2</v>
      </c>
      <c r="AN419" s="25">
        <f t="shared" si="33"/>
        <v>0.11179838357703925</v>
      </c>
      <c r="AO419" s="26">
        <f t="shared" si="34"/>
        <v>0.23767683774257797</v>
      </c>
      <c r="AP419" s="27">
        <v>4.1887839771164534</v>
      </c>
      <c r="AQ419" s="11">
        <f t="shared" si="35"/>
        <v>4.4264608148590314</v>
      </c>
      <c r="AR419" s="21">
        <f t="shared" si="36"/>
        <v>31.369644011232602</v>
      </c>
      <c r="AS419" s="21"/>
      <c r="AT419" s="21"/>
    </row>
    <row r="420" spans="1:46" ht="16.8" x14ac:dyDescent="0.4">
      <c r="A420" s="56">
        <v>7410</v>
      </c>
      <c r="B420" s="56" t="s">
        <v>792</v>
      </c>
      <c r="C420" s="56" t="s">
        <v>805</v>
      </c>
      <c r="D420" s="56" t="s">
        <v>805</v>
      </c>
      <c r="E420" s="11">
        <f t="shared" si="20"/>
        <v>5.4527529449071315</v>
      </c>
      <c r="F420" s="92">
        <v>221</v>
      </c>
      <c r="G420" s="57"/>
      <c r="H420" s="57"/>
      <c r="I420" s="57"/>
      <c r="J420" s="57"/>
      <c r="K420" s="57"/>
      <c r="L420" s="92">
        <v>44</v>
      </c>
      <c r="M420" s="92">
        <v>44</v>
      </c>
      <c r="N420" s="57">
        <v>0</v>
      </c>
      <c r="O420" s="92">
        <v>0</v>
      </c>
      <c r="P420" s="57">
        <v>0</v>
      </c>
      <c r="Q420" s="92">
        <v>0</v>
      </c>
      <c r="R420" s="57">
        <v>535</v>
      </c>
      <c r="S420" s="58">
        <v>8</v>
      </c>
      <c r="T420" s="58">
        <v>514</v>
      </c>
      <c r="U420" s="58">
        <v>13</v>
      </c>
      <c r="V420" s="154"/>
      <c r="W420" s="154" t="s">
        <v>39</v>
      </c>
      <c r="X420" s="145">
        <v>44457</v>
      </c>
      <c r="Y420" s="60">
        <v>5101.8</v>
      </c>
      <c r="Z420" s="61">
        <v>51533</v>
      </c>
      <c r="AA420" s="62">
        <v>10</v>
      </c>
      <c r="AB420" s="19">
        <f t="shared" si="21"/>
        <v>0.98504672897196255</v>
      </c>
      <c r="AC420" s="19">
        <f t="shared" si="22"/>
        <v>0.96074766355140184</v>
      </c>
      <c r="AD420" s="19">
        <f t="shared" si="23"/>
        <v>2.4299065420560748E-2</v>
      </c>
      <c r="AE420" s="20">
        <f t="shared" si="24"/>
        <v>25.22655385869249</v>
      </c>
      <c r="AF420" s="20">
        <f t="shared" si="25"/>
        <v>8.2242990654205608E-2</v>
      </c>
      <c r="AG420" s="21">
        <f t="shared" si="26"/>
        <v>1038.1697164923446</v>
      </c>
      <c r="AH420" s="21">
        <f t="shared" si="27"/>
        <v>1022.645683348534</v>
      </c>
      <c r="AI420" s="22">
        <f t="shared" si="28"/>
        <v>1038.1697164923446</v>
      </c>
      <c r="AJ420" s="22">
        <f t="shared" si="29"/>
        <v>1022.645683348534</v>
      </c>
      <c r="AK420" s="23">
        <f t="shared" si="30"/>
        <v>50.226042904744631</v>
      </c>
      <c r="AL420" s="24">
        <f t="shared" si="31"/>
        <v>22.612448820821399</v>
      </c>
      <c r="AM420" s="11">
        <f t="shared" si="32"/>
        <v>0.21027060394346042</v>
      </c>
      <c r="AN420" s="25">
        <f t="shared" si="33"/>
        <v>0.34982935938757587</v>
      </c>
      <c r="AO420" s="26">
        <f t="shared" si="34"/>
        <v>4.8011165793223753</v>
      </c>
      <c r="AP420" s="27">
        <v>0.65163636558475568</v>
      </c>
      <c r="AQ420" s="11">
        <f t="shared" si="35"/>
        <v>5.4527529449071315</v>
      </c>
      <c r="AR420" s="21">
        <f t="shared" si="36"/>
        <v>15.524033143810763</v>
      </c>
      <c r="AS420" s="21"/>
      <c r="AT420" s="21"/>
    </row>
    <row r="421" spans="1:46" ht="16.8" x14ac:dyDescent="0.4">
      <c r="A421" s="56">
        <v>7402</v>
      </c>
      <c r="B421" s="56" t="s">
        <v>792</v>
      </c>
      <c r="C421" s="56" t="s">
        <v>806</v>
      </c>
      <c r="D421" s="56" t="s">
        <v>806</v>
      </c>
      <c r="E421" s="11">
        <f t="shared" si="20"/>
        <v>5.3080201713122861</v>
      </c>
      <c r="F421" s="92">
        <v>1453</v>
      </c>
      <c r="G421" s="57"/>
      <c r="H421" s="57"/>
      <c r="I421" s="57"/>
      <c r="J421" s="57"/>
      <c r="K421" s="57"/>
      <c r="L421" s="92">
        <v>320</v>
      </c>
      <c r="M421" s="92">
        <v>319</v>
      </c>
      <c r="N421" s="57">
        <v>0</v>
      </c>
      <c r="O421" s="92">
        <v>0</v>
      </c>
      <c r="P421" s="57">
        <v>0</v>
      </c>
      <c r="Q421" s="92">
        <v>0</v>
      </c>
      <c r="R421" s="57">
        <v>767</v>
      </c>
      <c r="S421" s="58">
        <v>3</v>
      </c>
      <c r="T421" s="58">
        <v>722</v>
      </c>
      <c r="U421" s="58">
        <v>42</v>
      </c>
      <c r="V421" s="154"/>
      <c r="W421" s="154" t="s">
        <v>39</v>
      </c>
      <c r="X421" s="145">
        <v>44457</v>
      </c>
      <c r="Y421" s="60">
        <v>2945.1</v>
      </c>
      <c r="Z421" s="61">
        <v>288406</v>
      </c>
      <c r="AA421" s="62">
        <v>98</v>
      </c>
      <c r="AB421" s="19">
        <f t="shared" si="21"/>
        <v>0.99608865710560623</v>
      </c>
      <c r="AC421" s="19">
        <f t="shared" si="22"/>
        <v>0.94132985658409385</v>
      </c>
      <c r="AD421" s="19">
        <f t="shared" si="23"/>
        <v>5.4758800521512385E-2</v>
      </c>
      <c r="AE421" s="20">
        <f t="shared" si="24"/>
        <v>14.562803825163138</v>
      </c>
      <c r="AF421" s="20">
        <f t="shared" si="25"/>
        <v>0.41720990873533248</v>
      </c>
      <c r="AG421" s="21">
        <f t="shared" si="26"/>
        <v>265.94453652143159</v>
      </c>
      <c r="AH421" s="21">
        <f t="shared" si="27"/>
        <v>264.90433624820565</v>
      </c>
      <c r="AI421" s="22">
        <f t="shared" si="28"/>
        <v>265.94453652143159</v>
      </c>
      <c r="AJ421" s="22">
        <f t="shared" si="29"/>
        <v>264.90433624820565</v>
      </c>
      <c r="AK421" s="23">
        <f t="shared" si="30"/>
        <v>38.161241889072656</v>
      </c>
      <c r="AL421" s="24">
        <f t="shared" si="31"/>
        <v>11.508786561758056</v>
      </c>
      <c r="AM421" s="11">
        <f t="shared" si="32"/>
        <v>6.8008385700605148E-2</v>
      </c>
      <c r="AN421" s="25">
        <f t="shared" si="33"/>
        <v>0.11235447075317194</v>
      </c>
      <c r="AO421" s="26">
        <f t="shared" si="34"/>
        <v>1.010970192308676</v>
      </c>
      <c r="AP421" s="27">
        <v>4.2970499790036101</v>
      </c>
      <c r="AQ421" s="11">
        <f t="shared" si="35"/>
        <v>5.3080201713122861</v>
      </c>
      <c r="AR421" s="21">
        <f t="shared" si="36"/>
        <v>1.0402002732259386</v>
      </c>
      <c r="AS421" s="21"/>
      <c r="AT421" s="21"/>
    </row>
    <row r="422" spans="1:46" ht="16.8" x14ac:dyDescent="0.4">
      <c r="A422" s="56">
        <v>7407</v>
      </c>
      <c r="B422" s="56" t="s">
        <v>792</v>
      </c>
      <c r="C422" s="56" t="s">
        <v>807</v>
      </c>
      <c r="D422" s="56" t="s">
        <v>807</v>
      </c>
      <c r="E422" s="11">
        <f t="shared" si="20"/>
        <v>7.5825311592760798</v>
      </c>
      <c r="F422" s="92">
        <v>445</v>
      </c>
      <c r="G422" s="57"/>
      <c r="H422" s="57"/>
      <c r="I422" s="57"/>
      <c r="J422" s="57"/>
      <c r="K422" s="57"/>
      <c r="L422" s="92">
        <v>40</v>
      </c>
      <c r="M422" s="92">
        <v>40</v>
      </c>
      <c r="N422" s="57">
        <v>0</v>
      </c>
      <c r="O422" s="92">
        <v>0</v>
      </c>
      <c r="P422" s="57">
        <v>0</v>
      </c>
      <c r="Q422" s="92">
        <v>0</v>
      </c>
      <c r="R422" s="57">
        <v>451</v>
      </c>
      <c r="S422" s="58">
        <v>16</v>
      </c>
      <c r="T422" s="58">
        <v>408</v>
      </c>
      <c r="U422" s="58">
        <v>27</v>
      </c>
      <c r="V422" s="154"/>
      <c r="W422" s="154" t="s">
        <v>39</v>
      </c>
      <c r="X422" s="145">
        <v>44457</v>
      </c>
      <c r="Y422" s="60">
        <v>559.5</v>
      </c>
      <c r="Z422" s="61">
        <v>94971</v>
      </c>
      <c r="AA422" s="62">
        <v>170</v>
      </c>
      <c r="AB422" s="19">
        <f t="shared" si="21"/>
        <v>0.96452328159645229</v>
      </c>
      <c r="AC422" s="19">
        <f t="shared" si="22"/>
        <v>0.90465631929046564</v>
      </c>
      <c r="AD422" s="19">
        <f t="shared" si="23"/>
        <v>5.9866962305986697E-2</v>
      </c>
      <c r="AE422" s="20">
        <f t="shared" si="24"/>
        <v>28.429731181097388</v>
      </c>
      <c r="AF422" s="20">
        <f t="shared" si="25"/>
        <v>8.8691796008869186E-2</v>
      </c>
      <c r="AG422" s="21">
        <f t="shared" si="26"/>
        <v>474.8818060249971</v>
      </c>
      <c r="AH422" s="21">
        <f t="shared" si="27"/>
        <v>458.03455791768016</v>
      </c>
      <c r="AI422" s="22">
        <f t="shared" si="28"/>
        <v>474.8818060249971</v>
      </c>
      <c r="AJ422" s="22">
        <f t="shared" si="29"/>
        <v>458.03455791768016</v>
      </c>
      <c r="AK422" s="23">
        <f t="shared" si="30"/>
        <v>53.319537864742777</v>
      </c>
      <c r="AL422" s="24">
        <f t="shared" si="31"/>
        <v>15.133316852522453</v>
      </c>
      <c r="AM422" s="11">
        <f t="shared" si="32"/>
        <v>0.16445355321269328</v>
      </c>
      <c r="AN422" s="25">
        <f t="shared" si="33"/>
        <v>0.27356521583992127</v>
      </c>
      <c r="AO422" s="26">
        <f t="shared" si="34"/>
        <v>4.4427501229950854</v>
      </c>
      <c r="AP422" s="27">
        <v>3.1397810362809944</v>
      </c>
      <c r="AQ422" s="11">
        <f t="shared" si="35"/>
        <v>7.5825311592760798</v>
      </c>
      <c r="AR422" s="21">
        <f t="shared" si="36"/>
        <v>16.847248107316972</v>
      </c>
      <c r="AS422" s="21"/>
      <c r="AT422" s="21"/>
    </row>
    <row r="423" spans="1:46" ht="16.8" x14ac:dyDescent="0.4">
      <c r="A423" s="32">
        <v>7172</v>
      </c>
      <c r="B423" s="32" t="s">
        <v>808</v>
      </c>
      <c r="C423" s="32" t="s">
        <v>809</v>
      </c>
      <c r="D423" s="32" t="s">
        <v>809</v>
      </c>
      <c r="E423" s="11">
        <f t="shared" si="20"/>
        <v>5.0512368416141946</v>
      </c>
      <c r="F423" s="34">
        <v>619</v>
      </c>
      <c r="G423" s="34"/>
      <c r="H423" s="33"/>
      <c r="I423" s="155"/>
      <c r="J423" s="35"/>
      <c r="K423" s="34"/>
      <c r="L423" s="155">
        <v>9</v>
      </c>
      <c r="M423" s="34"/>
      <c r="N423" s="34"/>
      <c r="O423" s="155">
        <v>2</v>
      </c>
      <c r="P423" s="34">
        <v>0</v>
      </c>
      <c r="Q423" s="34"/>
      <c r="R423" s="34">
        <v>2870</v>
      </c>
      <c r="S423" s="33">
        <v>123</v>
      </c>
      <c r="T423" s="33">
        <v>2691</v>
      </c>
      <c r="U423" s="33">
        <v>56</v>
      </c>
      <c r="V423" s="35"/>
      <c r="W423" s="35" t="s">
        <v>39</v>
      </c>
      <c r="X423" s="36">
        <v>44457</v>
      </c>
      <c r="Y423" s="37">
        <v>302.89</v>
      </c>
      <c r="Z423" s="38">
        <v>220700</v>
      </c>
      <c r="AA423" s="39">
        <v>729</v>
      </c>
      <c r="AB423" s="19">
        <f t="shared" si="21"/>
        <v>0.95712926926324582</v>
      </c>
      <c r="AC423" s="19">
        <f t="shared" si="22"/>
        <v>0.93763066202090595</v>
      </c>
      <c r="AD423" s="19">
        <f t="shared" si="23"/>
        <v>1.9498607242339833E-2</v>
      </c>
      <c r="AE423" s="20">
        <f t="shared" si="24"/>
        <v>25.373810602628001</v>
      </c>
      <c r="AF423" s="20">
        <f t="shared" si="25"/>
        <v>3.8327526132404181E-3</v>
      </c>
      <c r="AG423" s="21">
        <f t="shared" si="26"/>
        <v>1300.4077933846852</v>
      </c>
      <c r="AH423" s="21">
        <f t="shared" si="27"/>
        <v>1244.6760308110556</v>
      </c>
      <c r="AI423" s="22">
        <f t="shared" si="28"/>
        <v>1301.3140009062074</v>
      </c>
      <c r="AJ423" s="22">
        <f t="shared" si="29"/>
        <v>1244.6760308110556</v>
      </c>
      <c r="AK423" s="23">
        <f t="shared" si="30"/>
        <v>50.372423609181247</v>
      </c>
      <c r="AL423" s="24">
        <f t="shared" si="31"/>
        <v>24.946703497767551</v>
      </c>
      <c r="AM423" s="11">
        <f t="shared" si="32"/>
        <v>0.10173000602712358</v>
      </c>
      <c r="AN423" s="25">
        <f t="shared" si="33"/>
        <v>0.16953590334272506</v>
      </c>
      <c r="AO423" s="26">
        <f t="shared" si="34"/>
        <v>8.4276063204150375E-2</v>
      </c>
      <c r="AP423" s="27">
        <v>4.9669607784100442</v>
      </c>
      <c r="AQ423" s="11">
        <f t="shared" si="35"/>
        <v>5.0512368416141946</v>
      </c>
      <c r="AR423" s="21">
        <f t="shared" si="36"/>
        <v>55.731762573629361</v>
      </c>
      <c r="AS423" s="21"/>
      <c r="AT423" s="21"/>
    </row>
    <row r="424" spans="1:46" ht="16.8" x14ac:dyDescent="0.4">
      <c r="A424" s="32">
        <v>7101</v>
      </c>
      <c r="B424" s="32" t="s">
        <v>808</v>
      </c>
      <c r="C424" s="32" t="s">
        <v>810</v>
      </c>
      <c r="D424" s="32" t="s">
        <v>810</v>
      </c>
      <c r="E424" s="11">
        <f t="shared" si="20"/>
        <v>5.1005213139366026</v>
      </c>
      <c r="F424" s="34">
        <v>1119</v>
      </c>
      <c r="G424" s="34"/>
      <c r="H424" s="33"/>
      <c r="I424" s="155"/>
      <c r="J424" s="35"/>
      <c r="K424" s="34"/>
      <c r="L424" s="155">
        <v>3</v>
      </c>
      <c r="M424" s="34"/>
      <c r="N424" s="34"/>
      <c r="O424" s="155">
        <v>0</v>
      </c>
      <c r="P424" s="34">
        <v>0</v>
      </c>
      <c r="Q424" s="34"/>
      <c r="R424" s="34">
        <v>806</v>
      </c>
      <c r="S424" s="33">
        <v>44</v>
      </c>
      <c r="T424" s="33">
        <v>726</v>
      </c>
      <c r="U424" s="33">
        <v>36</v>
      </c>
      <c r="V424" s="35"/>
      <c r="W424" s="35" t="s">
        <v>39</v>
      </c>
      <c r="X424" s="36">
        <v>44457</v>
      </c>
      <c r="Y424" s="37">
        <v>2871.65</v>
      </c>
      <c r="Z424" s="38">
        <v>249600</v>
      </c>
      <c r="AA424" s="39">
        <v>87</v>
      </c>
      <c r="AB424" s="19">
        <f t="shared" si="21"/>
        <v>0.94540942928039695</v>
      </c>
      <c r="AC424" s="19">
        <f t="shared" si="22"/>
        <v>0.90074441687344908</v>
      </c>
      <c r="AD424" s="19">
        <f t="shared" si="23"/>
        <v>4.4665012406947889E-2</v>
      </c>
      <c r="AE424" s="20">
        <f t="shared" si="24"/>
        <v>14.423076923076925</v>
      </c>
      <c r="AF424" s="20">
        <f t="shared" si="25"/>
        <v>3.7220843672456576E-3</v>
      </c>
      <c r="AG424" s="21">
        <f t="shared" si="26"/>
        <v>322.91666666666669</v>
      </c>
      <c r="AH424" s="21">
        <f t="shared" si="27"/>
        <v>305.28846153846155</v>
      </c>
      <c r="AI424" s="22">
        <f t="shared" si="28"/>
        <v>322.91666666666669</v>
      </c>
      <c r="AJ424" s="22">
        <f t="shared" si="29"/>
        <v>305.28846153846155</v>
      </c>
      <c r="AK424" s="23">
        <f t="shared" si="30"/>
        <v>37.977726265637493</v>
      </c>
      <c r="AL424" s="24">
        <f t="shared" si="31"/>
        <v>12.354927388262174</v>
      </c>
      <c r="AM424" s="11">
        <f t="shared" si="32"/>
        <v>7.2121211951852018E-2</v>
      </c>
      <c r="AN424" s="25">
        <f t="shared" si="33"/>
        <v>0.12019230769230771</v>
      </c>
      <c r="AO424" s="26">
        <f t="shared" si="34"/>
        <v>2.6552292177990076</v>
      </c>
      <c r="AP424" s="27">
        <v>2.445292096137595</v>
      </c>
      <c r="AQ424" s="11">
        <f t="shared" si="35"/>
        <v>5.1005213139366026</v>
      </c>
      <c r="AR424" s="21">
        <f t="shared" si="36"/>
        <v>17.628205128205131</v>
      </c>
      <c r="AS424" s="21"/>
      <c r="AT424" s="21"/>
    </row>
    <row r="425" spans="1:46" ht="16.8" x14ac:dyDescent="0.4">
      <c r="A425" s="32">
        <v>7110</v>
      </c>
      <c r="B425" s="32" t="s">
        <v>808</v>
      </c>
      <c r="C425" s="32" t="s">
        <v>811</v>
      </c>
      <c r="D425" s="32" t="s">
        <v>811</v>
      </c>
      <c r="E425" s="11">
        <f t="shared" si="20"/>
        <v>4.3722756382733676</v>
      </c>
      <c r="F425" s="34">
        <v>363</v>
      </c>
      <c r="G425" s="34"/>
      <c r="H425" s="33"/>
      <c r="I425" s="155"/>
      <c r="J425" s="35"/>
      <c r="K425" s="34"/>
      <c r="L425" s="155">
        <v>0</v>
      </c>
      <c r="M425" s="34"/>
      <c r="N425" s="34"/>
      <c r="O425" s="155">
        <v>0</v>
      </c>
      <c r="P425" s="34">
        <v>0</v>
      </c>
      <c r="Q425" s="34"/>
      <c r="R425" s="34">
        <v>380</v>
      </c>
      <c r="S425" s="33">
        <v>10</v>
      </c>
      <c r="T425" s="33">
        <v>360</v>
      </c>
      <c r="U425" s="33">
        <v>10</v>
      </c>
      <c r="V425" s="35"/>
      <c r="W425" s="35" t="s">
        <v>39</v>
      </c>
      <c r="X425" s="36">
        <v>44457</v>
      </c>
      <c r="Y425" s="37">
        <v>1615.86</v>
      </c>
      <c r="Z425" s="38">
        <v>66500</v>
      </c>
      <c r="AA425" s="39">
        <v>41</v>
      </c>
      <c r="AB425" s="19">
        <f t="shared" si="21"/>
        <v>0.97368421052631571</v>
      </c>
      <c r="AC425" s="19">
        <f t="shared" si="22"/>
        <v>0.94736842105263153</v>
      </c>
      <c r="AD425" s="19">
        <f t="shared" si="23"/>
        <v>2.6315789473684209E-2</v>
      </c>
      <c r="AE425" s="20">
        <f t="shared" si="24"/>
        <v>15.037593984962406</v>
      </c>
      <c r="AF425" s="20">
        <f t="shared" si="25"/>
        <v>0</v>
      </c>
      <c r="AG425" s="21">
        <f t="shared" si="26"/>
        <v>571.42857142857144</v>
      </c>
      <c r="AH425" s="21">
        <f t="shared" si="27"/>
        <v>556.39097744360902</v>
      </c>
      <c r="AI425" s="22">
        <f t="shared" si="28"/>
        <v>571.42857142857144</v>
      </c>
      <c r="AJ425" s="22">
        <f t="shared" si="29"/>
        <v>556.39097744360902</v>
      </c>
      <c r="AK425" s="23">
        <f t="shared" si="30"/>
        <v>38.778336716474065</v>
      </c>
      <c r="AL425" s="24">
        <f t="shared" si="31"/>
        <v>16.679193287500585</v>
      </c>
      <c r="AM425" s="11">
        <f t="shared" si="32"/>
        <v>0.14265914256398704</v>
      </c>
      <c r="AN425" s="25">
        <f t="shared" si="33"/>
        <v>0.23776523760664509</v>
      </c>
      <c r="AO425" s="26">
        <f t="shared" si="34"/>
        <v>1.7492393453280828</v>
      </c>
      <c r="AP425" s="27">
        <v>2.6230362929452848</v>
      </c>
      <c r="AQ425" s="11">
        <f t="shared" si="35"/>
        <v>4.3722756382733676</v>
      </c>
      <c r="AR425" s="21">
        <f t="shared" si="36"/>
        <v>15.037593984962406</v>
      </c>
      <c r="AS425" s="21"/>
      <c r="AT425" s="21"/>
    </row>
    <row r="426" spans="1:46" ht="16.8" x14ac:dyDescent="0.4">
      <c r="A426" s="32">
        <v>7111</v>
      </c>
      <c r="B426" s="32" t="s">
        <v>808</v>
      </c>
      <c r="C426" s="32" t="s">
        <v>812</v>
      </c>
      <c r="D426" s="32" t="s">
        <v>812</v>
      </c>
      <c r="E426" s="11">
        <f t="shared" si="20"/>
        <v>6.3503739542996467</v>
      </c>
      <c r="F426" s="34">
        <v>376</v>
      </c>
      <c r="G426" s="34"/>
      <c r="H426" s="33"/>
      <c r="I426" s="155"/>
      <c r="J426" s="35"/>
      <c r="K426" s="34"/>
      <c r="L426" s="155">
        <v>1</v>
      </c>
      <c r="M426" s="34"/>
      <c r="N426" s="34"/>
      <c r="O426" s="155">
        <v>0</v>
      </c>
      <c r="P426" s="34">
        <v>0</v>
      </c>
      <c r="Q426" s="34"/>
      <c r="R426" s="34">
        <v>536</v>
      </c>
      <c r="S426" s="33">
        <v>6</v>
      </c>
      <c r="T426" s="33">
        <v>511</v>
      </c>
      <c r="U426" s="33">
        <v>19</v>
      </c>
      <c r="V426" s="35"/>
      <c r="W426" s="35" t="s">
        <v>39</v>
      </c>
      <c r="X426" s="36">
        <v>44457</v>
      </c>
      <c r="Y426" s="37">
        <v>910.18</v>
      </c>
      <c r="Z426" s="38">
        <v>72600</v>
      </c>
      <c r="AA426" s="39">
        <v>80</v>
      </c>
      <c r="AB426" s="19">
        <f t="shared" si="21"/>
        <v>0.98880597014925364</v>
      </c>
      <c r="AC426" s="19">
        <f t="shared" si="22"/>
        <v>0.95335820895522383</v>
      </c>
      <c r="AD426" s="19">
        <f t="shared" si="23"/>
        <v>3.5447761194029849E-2</v>
      </c>
      <c r="AE426" s="20">
        <f t="shared" si="24"/>
        <v>26.170798898071624</v>
      </c>
      <c r="AF426" s="20">
        <f t="shared" si="25"/>
        <v>1.8656716417910447E-3</v>
      </c>
      <c r="AG426" s="21">
        <f t="shared" si="26"/>
        <v>738.29201101928379</v>
      </c>
      <c r="AH426" s="21">
        <f t="shared" si="27"/>
        <v>730.02754820936639</v>
      </c>
      <c r="AI426" s="22">
        <f t="shared" si="28"/>
        <v>738.29201101928379</v>
      </c>
      <c r="AJ426" s="22">
        <f t="shared" si="29"/>
        <v>730.02754820936639</v>
      </c>
      <c r="AK426" s="23">
        <f t="shared" si="30"/>
        <v>51.157403079194339</v>
      </c>
      <c r="AL426" s="24">
        <f t="shared" si="31"/>
        <v>19.105333655937109</v>
      </c>
      <c r="AM426" s="11">
        <f t="shared" si="32"/>
        <v>0.18012708733813718</v>
      </c>
      <c r="AN426" s="25">
        <f t="shared" si="33"/>
        <v>0.30019965175899954</v>
      </c>
      <c r="AO426" s="26">
        <f t="shared" si="34"/>
        <v>2.5988913627831467</v>
      </c>
      <c r="AP426" s="27">
        <v>3.7514825915165</v>
      </c>
      <c r="AQ426" s="11">
        <f t="shared" si="35"/>
        <v>6.3503739542996467</v>
      </c>
      <c r="AR426" s="21">
        <f t="shared" si="36"/>
        <v>8.2644628099173563</v>
      </c>
      <c r="AS426" s="21"/>
      <c r="AT426" s="21"/>
    </row>
    <row r="427" spans="1:46" ht="16.8" x14ac:dyDescent="0.4">
      <c r="A427" s="32">
        <v>7107</v>
      </c>
      <c r="B427" s="32" t="s">
        <v>808</v>
      </c>
      <c r="C427" s="32" t="s">
        <v>813</v>
      </c>
      <c r="D427" s="32" t="s">
        <v>813</v>
      </c>
      <c r="E427" s="11">
        <f t="shared" si="20"/>
        <v>2.0891931522181286</v>
      </c>
      <c r="F427" s="34">
        <v>385</v>
      </c>
      <c r="G427" s="34"/>
      <c r="H427" s="33"/>
      <c r="I427" s="155"/>
      <c r="J427" s="35"/>
      <c r="K427" s="34"/>
      <c r="L427" s="155">
        <v>0</v>
      </c>
      <c r="M427" s="34"/>
      <c r="N427" s="34"/>
      <c r="O427" s="155">
        <v>0</v>
      </c>
      <c r="P427" s="34">
        <v>0</v>
      </c>
      <c r="Q427" s="34"/>
      <c r="R427" s="34">
        <v>587</v>
      </c>
      <c r="S427" s="33">
        <v>14</v>
      </c>
      <c r="T427" s="33">
        <v>566</v>
      </c>
      <c r="U427" s="33">
        <v>7</v>
      </c>
      <c r="V427" s="35"/>
      <c r="W427" s="35" t="s">
        <v>39</v>
      </c>
      <c r="X427" s="36">
        <v>44457</v>
      </c>
      <c r="Y427" s="37">
        <v>1680</v>
      </c>
      <c r="Z427" s="38">
        <v>80700</v>
      </c>
      <c r="AA427" s="39">
        <v>48</v>
      </c>
      <c r="AB427" s="19">
        <f t="shared" si="21"/>
        <v>0.97614991482112434</v>
      </c>
      <c r="AC427" s="19">
        <f t="shared" si="22"/>
        <v>0.96422487223168651</v>
      </c>
      <c r="AD427" s="19">
        <f t="shared" si="23"/>
        <v>1.192504258943782E-2</v>
      </c>
      <c r="AE427" s="20">
        <f t="shared" si="24"/>
        <v>8.6741016109045841</v>
      </c>
      <c r="AF427" s="20">
        <f t="shared" si="25"/>
        <v>0</v>
      </c>
      <c r="AG427" s="21">
        <f t="shared" si="26"/>
        <v>727.38537794299873</v>
      </c>
      <c r="AH427" s="21">
        <f t="shared" si="27"/>
        <v>710.03717472118956</v>
      </c>
      <c r="AI427" s="22">
        <f t="shared" si="28"/>
        <v>727.38537794299873</v>
      </c>
      <c r="AJ427" s="22">
        <f t="shared" si="29"/>
        <v>710.03717472118956</v>
      </c>
      <c r="AK427" s="23">
        <f t="shared" si="30"/>
        <v>29.451827805595673</v>
      </c>
      <c r="AL427" s="24">
        <f t="shared" si="31"/>
        <v>18.841936932295329</v>
      </c>
      <c r="AM427" s="11">
        <f t="shared" si="32"/>
        <v>9.8355067325821194E-2</v>
      </c>
      <c r="AN427" s="25">
        <f t="shared" si="33"/>
        <v>0.16392511220970202</v>
      </c>
      <c r="AO427" s="26">
        <f t="shared" si="34"/>
        <v>0.7252943218160397</v>
      </c>
      <c r="AP427" s="27">
        <v>1.3638988304020889</v>
      </c>
      <c r="AQ427" s="11">
        <f t="shared" si="35"/>
        <v>2.0891931522181286</v>
      </c>
      <c r="AR427" s="21">
        <f t="shared" si="36"/>
        <v>17.348203221809168</v>
      </c>
      <c r="AS427" s="21"/>
      <c r="AT427" s="21"/>
    </row>
    <row r="428" spans="1:46" ht="16.8" x14ac:dyDescent="0.4">
      <c r="A428" s="32">
        <v>7103</v>
      </c>
      <c r="B428" s="32" t="s">
        <v>808</v>
      </c>
      <c r="C428" s="32" t="s">
        <v>814</v>
      </c>
      <c r="D428" s="32" t="s">
        <v>814</v>
      </c>
      <c r="E428" s="11">
        <f t="shared" si="20"/>
        <v>6.5715224250654103</v>
      </c>
      <c r="F428" s="34">
        <v>1248</v>
      </c>
      <c r="G428" s="34"/>
      <c r="H428" s="33"/>
      <c r="I428" s="155"/>
      <c r="J428" s="35"/>
      <c r="K428" s="34"/>
      <c r="L428" s="155">
        <v>2</v>
      </c>
      <c r="M428" s="34"/>
      <c r="N428" s="34"/>
      <c r="O428" s="155">
        <v>0</v>
      </c>
      <c r="P428" s="34">
        <v>0</v>
      </c>
      <c r="Q428" s="34"/>
      <c r="R428" s="34">
        <v>1133</v>
      </c>
      <c r="S428" s="33">
        <v>14</v>
      </c>
      <c r="T428" s="33">
        <v>1081</v>
      </c>
      <c r="U428" s="33">
        <v>38</v>
      </c>
      <c r="V428" s="35"/>
      <c r="W428" s="35" t="s">
        <v>39</v>
      </c>
      <c r="X428" s="36">
        <v>44457</v>
      </c>
      <c r="Y428" s="37">
        <v>461.11</v>
      </c>
      <c r="Z428" s="38">
        <v>131800</v>
      </c>
      <c r="AA428" s="39">
        <v>286</v>
      </c>
      <c r="AB428" s="19">
        <f t="shared" si="21"/>
        <v>0.98764342453662846</v>
      </c>
      <c r="AC428" s="19">
        <f t="shared" si="22"/>
        <v>0.95410414827890555</v>
      </c>
      <c r="AD428" s="19">
        <f t="shared" si="23"/>
        <v>3.3539276257722857E-2</v>
      </c>
      <c r="AE428" s="20">
        <f t="shared" si="24"/>
        <v>28.83156297420334</v>
      </c>
      <c r="AF428" s="20">
        <f t="shared" si="25"/>
        <v>1.76522506619594E-3</v>
      </c>
      <c r="AG428" s="21">
        <f t="shared" si="26"/>
        <v>859.63581183611529</v>
      </c>
      <c r="AH428" s="21">
        <f t="shared" si="27"/>
        <v>849.01365705614558</v>
      </c>
      <c r="AI428" s="22">
        <f t="shared" si="28"/>
        <v>859.63581183611529</v>
      </c>
      <c r="AJ428" s="22">
        <f t="shared" si="29"/>
        <v>849.01365705614558</v>
      </c>
      <c r="AK428" s="23">
        <f t="shared" si="30"/>
        <v>53.695030472291691</v>
      </c>
      <c r="AL428" s="24">
        <f t="shared" si="31"/>
        <v>20.603563491009819</v>
      </c>
      <c r="AM428" s="11">
        <f t="shared" si="32"/>
        <v>0.14031829138213109</v>
      </c>
      <c r="AN428" s="25">
        <f t="shared" si="33"/>
        <v>0.23385485595481703</v>
      </c>
      <c r="AO428" s="26">
        <f t="shared" si="34"/>
        <v>3.1749104526928895</v>
      </c>
      <c r="AP428" s="27">
        <v>3.3966119723725208</v>
      </c>
      <c r="AQ428" s="11">
        <f t="shared" si="35"/>
        <v>6.5715224250654103</v>
      </c>
      <c r="AR428" s="21">
        <f t="shared" si="36"/>
        <v>10.622154779969652</v>
      </c>
      <c r="AS428" s="21"/>
      <c r="AT428" s="21"/>
    </row>
    <row r="429" spans="1:46" ht="16.8" x14ac:dyDescent="0.4">
      <c r="A429" s="32">
        <v>7104</v>
      </c>
      <c r="B429" s="32" t="s">
        <v>808</v>
      </c>
      <c r="C429" s="32" t="s">
        <v>815</v>
      </c>
      <c r="D429" s="32" t="s">
        <v>815</v>
      </c>
      <c r="E429" s="11">
        <f t="shared" si="20"/>
        <v>3.2799532562462845</v>
      </c>
      <c r="F429" s="34">
        <v>379</v>
      </c>
      <c r="G429" s="34"/>
      <c r="H429" s="33"/>
      <c r="I429" s="155"/>
      <c r="J429" s="35"/>
      <c r="K429" s="34"/>
      <c r="L429" s="155">
        <v>1</v>
      </c>
      <c r="M429" s="34"/>
      <c r="N429" s="34"/>
      <c r="O429" s="155">
        <v>1</v>
      </c>
      <c r="P429" s="34">
        <v>0</v>
      </c>
      <c r="Q429" s="34"/>
      <c r="R429" s="34">
        <v>455</v>
      </c>
      <c r="S429" s="33">
        <v>59</v>
      </c>
      <c r="T429" s="33">
        <v>387</v>
      </c>
      <c r="U429" s="33">
        <v>9</v>
      </c>
      <c r="V429" s="35"/>
      <c r="W429" s="35" t="s">
        <v>39</v>
      </c>
      <c r="X429" s="36">
        <v>44457</v>
      </c>
      <c r="Y429" s="37">
        <v>1240.4000000000001</v>
      </c>
      <c r="Z429" s="38">
        <v>92500</v>
      </c>
      <c r="AA429" s="39">
        <v>75</v>
      </c>
      <c r="AB429" s="19">
        <f t="shared" si="21"/>
        <v>0.87028629265471369</v>
      </c>
      <c r="AC429" s="19">
        <f t="shared" si="22"/>
        <v>0.85054945054945053</v>
      </c>
      <c r="AD429" s="19">
        <f t="shared" si="23"/>
        <v>1.9736842105263157E-2</v>
      </c>
      <c r="AE429" s="20">
        <f t="shared" si="24"/>
        <v>9.7297297297297298</v>
      </c>
      <c r="AF429" s="20">
        <f t="shared" si="25"/>
        <v>4.3956043956043956E-3</v>
      </c>
      <c r="AG429" s="21">
        <f t="shared" si="26"/>
        <v>491.89189189189187</v>
      </c>
      <c r="AH429" s="21">
        <f t="shared" si="27"/>
        <v>428.10810810810813</v>
      </c>
      <c r="AI429" s="22">
        <f t="shared" si="28"/>
        <v>492.97297297297297</v>
      </c>
      <c r="AJ429" s="22">
        <f t="shared" si="29"/>
        <v>428.10810810810813</v>
      </c>
      <c r="AK429" s="23">
        <f t="shared" si="30"/>
        <v>31.192514694602181</v>
      </c>
      <c r="AL429" s="24">
        <f t="shared" si="31"/>
        <v>14.630586251208598</v>
      </c>
      <c r="AM429" s="11">
        <f t="shared" si="32"/>
        <v>9.7306581776312337E-2</v>
      </c>
      <c r="AN429" s="25">
        <f t="shared" si="33"/>
        <v>0.16216216216216217</v>
      </c>
      <c r="AO429" s="26">
        <f t="shared" si="34"/>
        <v>2.2138569935863384E-2</v>
      </c>
      <c r="AP429" s="27">
        <v>3.2578146863104211</v>
      </c>
      <c r="AQ429" s="11">
        <f t="shared" si="35"/>
        <v>3.2799532562462845</v>
      </c>
      <c r="AR429" s="21">
        <f t="shared" si="36"/>
        <v>63.78378378378379</v>
      </c>
      <c r="AS429" s="21"/>
      <c r="AT429" s="21"/>
    </row>
    <row r="430" spans="1:46" ht="16.8" x14ac:dyDescent="0.4">
      <c r="A430" s="32">
        <v>7174</v>
      </c>
      <c r="B430" s="32" t="s">
        <v>808</v>
      </c>
      <c r="C430" s="32" t="s">
        <v>816</v>
      </c>
      <c r="D430" s="32" t="s">
        <v>816</v>
      </c>
      <c r="E430" s="11">
        <f t="shared" si="20"/>
        <v>5.360291048209981</v>
      </c>
      <c r="F430" s="34">
        <v>2966</v>
      </c>
      <c r="G430" s="34"/>
      <c r="H430" s="33"/>
      <c r="I430" s="155"/>
      <c r="J430" s="35"/>
      <c r="K430" s="34"/>
      <c r="L430" s="155">
        <v>2</v>
      </c>
      <c r="M430" s="34"/>
      <c r="N430" s="34"/>
      <c r="O430" s="155">
        <v>0</v>
      </c>
      <c r="P430" s="34">
        <v>0</v>
      </c>
      <c r="Q430" s="34"/>
      <c r="R430" s="34">
        <v>1526</v>
      </c>
      <c r="S430" s="33">
        <v>14</v>
      </c>
      <c r="T430" s="33">
        <v>1478</v>
      </c>
      <c r="U430" s="33">
        <v>34</v>
      </c>
      <c r="V430" s="35"/>
      <c r="W430" s="35" t="s">
        <v>39</v>
      </c>
      <c r="X430" s="36">
        <v>44457</v>
      </c>
      <c r="Y430" s="37">
        <v>68.06</v>
      </c>
      <c r="Z430" s="38">
        <v>130000</v>
      </c>
      <c r="AA430" s="39">
        <v>1910</v>
      </c>
      <c r="AB430" s="19">
        <f t="shared" si="21"/>
        <v>0.99082568807339444</v>
      </c>
      <c r="AC430" s="19">
        <f t="shared" si="22"/>
        <v>0.96854521625163825</v>
      </c>
      <c r="AD430" s="19">
        <f t="shared" si="23"/>
        <v>2.2280471821756225E-2</v>
      </c>
      <c r="AE430" s="20">
        <f t="shared" si="24"/>
        <v>26.153846153846153</v>
      </c>
      <c r="AF430" s="20">
        <f t="shared" si="25"/>
        <v>1.3106159895150721E-3</v>
      </c>
      <c r="AG430" s="21">
        <f t="shared" si="26"/>
        <v>1173.8461538461538</v>
      </c>
      <c r="AH430" s="21">
        <f t="shared" si="27"/>
        <v>1163.0769230769231</v>
      </c>
      <c r="AI430" s="22">
        <f t="shared" si="28"/>
        <v>1173.8461538461538</v>
      </c>
      <c r="AJ430" s="22">
        <f t="shared" si="29"/>
        <v>1163.0769230769231</v>
      </c>
      <c r="AK430" s="23">
        <f t="shared" si="30"/>
        <v>51.140831195675887</v>
      </c>
      <c r="AL430" s="24">
        <f t="shared" si="31"/>
        <v>24.115108574055011</v>
      </c>
      <c r="AM430" s="11">
        <f t="shared" si="32"/>
        <v>0.13456425758182758</v>
      </c>
      <c r="AN430" s="25">
        <f t="shared" si="33"/>
        <v>0.22426738057097309</v>
      </c>
      <c r="AO430" s="26">
        <f t="shared" si="34"/>
        <v>1.2990576366612396</v>
      </c>
      <c r="AP430" s="27">
        <v>4.0612334115487414</v>
      </c>
      <c r="AQ430" s="11">
        <f t="shared" si="35"/>
        <v>5.360291048209981</v>
      </c>
      <c r="AR430" s="21">
        <f t="shared" si="36"/>
        <v>10.76923076923077</v>
      </c>
      <c r="AS430" s="21"/>
      <c r="AT430" s="21"/>
    </row>
    <row r="431" spans="1:46" ht="16.8" x14ac:dyDescent="0.4">
      <c r="A431" s="32">
        <v>7171</v>
      </c>
      <c r="B431" s="32" t="s">
        <v>808</v>
      </c>
      <c r="C431" s="32" t="s">
        <v>817</v>
      </c>
      <c r="D431" s="32" t="s">
        <v>817</v>
      </c>
      <c r="E431" s="11">
        <f t="shared" si="20"/>
        <v>8.8182174490988867</v>
      </c>
      <c r="F431" s="34">
        <v>5908</v>
      </c>
      <c r="G431" s="34"/>
      <c r="H431" s="33"/>
      <c r="I431" s="155"/>
      <c r="J431" s="35"/>
      <c r="K431" s="34"/>
      <c r="L431" s="155">
        <v>54</v>
      </c>
      <c r="M431" s="34"/>
      <c r="N431" s="34"/>
      <c r="O431" s="155">
        <v>4</v>
      </c>
      <c r="P431" s="34">
        <v>0</v>
      </c>
      <c r="Q431" s="34"/>
      <c r="R431" s="34">
        <v>10029</v>
      </c>
      <c r="S431" s="33">
        <v>112</v>
      </c>
      <c r="T431" s="33">
        <v>9653</v>
      </c>
      <c r="U431" s="33">
        <v>264</v>
      </c>
      <c r="V431" s="35"/>
      <c r="W431" s="35" t="s">
        <v>39</v>
      </c>
      <c r="X431" s="36">
        <v>44457</v>
      </c>
      <c r="Y431" s="37">
        <v>157.27000000000001</v>
      </c>
      <c r="Z431" s="38">
        <v>432300</v>
      </c>
      <c r="AA431" s="39">
        <v>2749</v>
      </c>
      <c r="AB431" s="19">
        <f t="shared" si="21"/>
        <v>0.98882189124875841</v>
      </c>
      <c r="AC431" s="19">
        <f t="shared" si="22"/>
        <v>0.96250872469837467</v>
      </c>
      <c r="AD431" s="19">
        <f t="shared" si="23"/>
        <v>2.6313166550383734E-2</v>
      </c>
      <c r="AE431" s="20">
        <f t="shared" si="24"/>
        <v>61.068702290076338</v>
      </c>
      <c r="AF431" s="20">
        <f t="shared" si="25"/>
        <v>5.7832286369528365E-3</v>
      </c>
      <c r="AG431" s="21">
        <f t="shared" si="26"/>
        <v>2319.9167244968771</v>
      </c>
      <c r="AH431" s="21">
        <f t="shared" si="27"/>
        <v>2294.0087901919965</v>
      </c>
      <c r="AI431" s="22">
        <f t="shared" si="28"/>
        <v>2320.8420078649087</v>
      </c>
      <c r="AJ431" s="22">
        <f t="shared" si="29"/>
        <v>2294.0087901919965</v>
      </c>
      <c r="AK431" s="23">
        <f t="shared" si="30"/>
        <v>78.146466516456357</v>
      </c>
      <c r="AL431" s="24">
        <f t="shared" si="31"/>
        <v>33.867453330535469</v>
      </c>
      <c r="AM431" s="11">
        <f t="shared" si="32"/>
        <v>0.11276971925511717</v>
      </c>
      <c r="AN431" s="25">
        <f t="shared" si="33"/>
        <v>0.18792594042646218</v>
      </c>
      <c r="AO431" s="26">
        <f t="shared" si="34"/>
        <v>-0.14737655052234899</v>
      </c>
      <c r="AP431" s="27">
        <v>8.9655939996212357</v>
      </c>
      <c r="AQ431" s="11">
        <f t="shared" si="35"/>
        <v>8.8182174490988867</v>
      </c>
      <c r="AR431" s="21">
        <f t="shared" si="36"/>
        <v>25.907934304880872</v>
      </c>
      <c r="AS431" s="21"/>
      <c r="AT431" s="21"/>
    </row>
    <row r="432" spans="1:46" ht="16.8" x14ac:dyDescent="0.4">
      <c r="A432" s="32">
        <v>7102</v>
      </c>
      <c r="B432" s="32" t="s">
        <v>808</v>
      </c>
      <c r="C432" s="32" t="s">
        <v>818</v>
      </c>
      <c r="D432" s="32" t="s">
        <v>818</v>
      </c>
      <c r="E432" s="11">
        <f t="shared" si="20"/>
        <v>9.3571375243696693</v>
      </c>
      <c r="F432" s="34">
        <v>6118</v>
      </c>
      <c r="G432" s="34"/>
      <c r="H432" s="33"/>
      <c r="I432" s="155"/>
      <c r="J432" s="35"/>
      <c r="K432" s="34"/>
      <c r="L432" s="155">
        <v>16</v>
      </c>
      <c r="M432" s="34"/>
      <c r="N432" s="34"/>
      <c r="O432" s="155">
        <v>2</v>
      </c>
      <c r="P432" s="34">
        <v>0</v>
      </c>
      <c r="Q432" s="34"/>
      <c r="R432" s="34">
        <v>4147</v>
      </c>
      <c r="S432" s="33">
        <v>283</v>
      </c>
      <c r="T432" s="33">
        <v>3693</v>
      </c>
      <c r="U432" s="33">
        <v>171</v>
      </c>
      <c r="V432" s="35"/>
      <c r="W432" s="35" t="s">
        <v>39</v>
      </c>
      <c r="X432" s="36">
        <v>44457</v>
      </c>
      <c r="Y432" s="37">
        <v>1114.8699999999999</v>
      </c>
      <c r="Z432" s="38">
        <v>341500</v>
      </c>
      <c r="AA432" s="39">
        <v>306</v>
      </c>
      <c r="AB432" s="19">
        <f t="shared" si="21"/>
        <v>0.93173802037591402</v>
      </c>
      <c r="AC432" s="19">
        <f t="shared" si="22"/>
        <v>0.89052326983361463</v>
      </c>
      <c r="AD432" s="19">
        <f t="shared" si="23"/>
        <v>4.1214750542299353E-2</v>
      </c>
      <c r="AE432" s="20">
        <f t="shared" si="24"/>
        <v>50.073206442166914</v>
      </c>
      <c r="AF432" s="20">
        <f t="shared" si="25"/>
        <v>4.3404870991077885E-3</v>
      </c>
      <c r="AG432" s="21">
        <f t="shared" si="26"/>
        <v>1214.3484626647146</v>
      </c>
      <c r="AH432" s="21">
        <f t="shared" si="27"/>
        <v>1131.4787701317716</v>
      </c>
      <c r="AI432" s="22">
        <f t="shared" si="28"/>
        <v>1214.9341142020496</v>
      </c>
      <c r="AJ432" s="22">
        <f t="shared" si="29"/>
        <v>1131.4787701317716</v>
      </c>
      <c r="AK432" s="23">
        <f t="shared" si="30"/>
        <v>70.762423956621859</v>
      </c>
      <c r="AL432" s="24">
        <f t="shared" si="31"/>
        <v>23.785276644720486</v>
      </c>
      <c r="AM432" s="11">
        <f t="shared" si="32"/>
        <v>0.1148866385030631</v>
      </c>
      <c r="AN432" s="25">
        <f t="shared" si="33"/>
        <v>0.19145969005303107</v>
      </c>
      <c r="AO432" s="26">
        <f t="shared" si="34"/>
        <v>2.3752036163387924</v>
      </c>
      <c r="AP432" s="27">
        <v>6.9819339080308769</v>
      </c>
      <c r="AQ432" s="11">
        <f t="shared" si="35"/>
        <v>9.3571375243696693</v>
      </c>
      <c r="AR432" s="21">
        <f t="shared" si="36"/>
        <v>82.869692532942906</v>
      </c>
      <c r="AS432" s="21"/>
      <c r="AT432" s="21"/>
    </row>
    <row r="433" spans="1:46" ht="16.8" x14ac:dyDescent="0.4">
      <c r="A433" s="32">
        <v>7105</v>
      </c>
      <c r="B433" s="32" t="s">
        <v>808</v>
      </c>
      <c r="C433" s="32" t="s">
        <v>819</v>
      </c>
      <c r="D433" s="32" t="s">
        <v>819</v>
      </c>
      <c r="E433" s="11">
        <f t="shared" si="20"/>
        <v>5.7425778452018363</v>
      </c>
      <c r="F433" s="34">
        <v>0</v>
      </c>
      <c r="G433" s="34"/>
      <c r="H433" s="33"/>
      <c r="I433" s="155"/>
      <c r="J433" s="35"/>
      <c r="K433" s="34"/>
      <c r="L433" s="155">
        <v>6</v>
      </c>
      <c r="M433" s="34"/>
      <c r="N433" s="34"/>
      <c r="O433" s="155">
        <v>0</v>
      </c>
      <c r="P433" s="34">
        <v>0</v>
      </c>
      <c r="Q433" s="34"/>
      <c r="R433" s="34">
        <v>1719</v>
      </c>
      <c r="S433" s="33">
        <v>58</v>
      </c>
      <c r="T433" s="33">
        <v>1611</v>
      </c>
      <c r="U433" s="33">
        <v>50</v>
      </c>
      <c r="V433" s="35"/>
      <c r="W433" s="35" t="s">
        <v>39</v>
      </c>
      <c r="X433" s="36">
        <v>44457</v>
      </c>
      <c r="Y433" s="37">
        <v>1409.97</v>
      </c>
      <c r="Z433" s="38">
        <v>210400</v>
      </c>
      <c r="AA433" s="39">
        <v>149</v>
      </c>
      <c r="AB433" s="19">
        <f t="shared" si="21"/>
        <v>0.96625945317044803</v>
      </c>
      <c r="AC433" s="19">
        <f t="shared" si="22"/>
        <v>0.93717277486910999</v>
      </c>
      <c r="AD433" s="19">
        <f t="shared" si="23"/>
        <v>2.9086678301337987E-2</v>
      </c>
      <c r="AE433" s="20">
        <f t="shared" si="24"/>
        <v>23.764258555133079</v>
      </c>
      <c r="AF433" s="20">
        <f t="shared" si="25"/>
        <v>3.4904013961605585E-3</v>
      </c>
      <c r="AG433" s="21">
        <f t="shared" si="26"/>
        <v>817.01520912547517</v>
      </c>
      <c r="AH433" s="21">
        <f t="shared" si="27"/>
        <v>789.44866920152094</v>
      </c>
      <c r="AI433" s="22">
        <f t="shared" si="28"/>
        <v>817.01520912547517</v>
      </c>
      <c r="AJ433" s="22">
        <f t="shared" si="29"/>
        <v>789.44866920152094</v>
      </c>
      <c r="AK433" s="23">
        <f t="shared" si="30"/>
        <v>48.748598497939483</v>
      </c>
      <c r="AL433" s="24">
        <f t="shared" si="31"/>
        <v>19.86767058818825</v>
      </c>
      <c r="AM433" s="11">
        <f t="shared" si="32"/>
        <v>0.10083085032642748</v>
      </c>
      <c r="AN433" s="25">
        <f t="shared" si="33"/>
        <v>0.16803868374205028</v>
      </c>
      <c r="AO433" s="26">
        <f t="shared" si="34"/>
        <v>-0.68236314034636969</v>
      </c>
      <c r="AP433" s="27">
        <v>6.424940985548206</v>
      </c>
      <c r="AQ433" s="11">
        <f t="shared" si="35"/>
        <v>5.7425778452018363</v>
      </c>
      <c r="AR433" s="21">
        <f t="shared" si="36"/>
        <v>27.566539923954373</v>
      </c>
      <c r="AS433" s="21"/>
      <c r="AT433" s="21"/>
    </row>
    <row r="434" spans="1:46" ht="16.8" x14ac:dyDescent="0.4">
      <c r="A434" s="32">
        <v>7109</v>
      </c>
      <c r="B434" s="32" t="s">
        <v>808</v>
      </c>
      <c r="C434" s="32" t="s">
        <v>820</v>
      </c>
      <c r="D434" s="32" t="s">
        <v>820</v>
      </c>
      <c r="E434" s="11">
        <f t="shared" si="20"/>
        <v>10.745260405293225</v>
      </c>
      <c r="F434" s="34">
        <v>749</v>
      </c>
      <c r="G434" s="34"/>
      <c r="H434" s="33"/>
      <c r="I434" s="155"/>
      <c r="J434" s="35"/>
      <c r="K434" s="34"/>
      <c r="L434" s="155">
        <v>5</v>
      </c>
      <c r="M434" s="34"/>
      <c r="N434" s="34"/>
      <c r="O434" s="155">
        <v>0</v>
      </c>
      <c r="P434" s="34">
        <v>0</v>
      </c>
      <c r="Q434" s="34"/>
      <c r="R434" s="34">
        <v>1449</v>
      </c>
      <c r="S434" s="33">
        <v>32</v>
      </c>
      <c r="T434" s="33">
        <v>1349</v>
      </c>
      <c r="U434" s="33">
        <v>68</v>
      </c>
      <c r="V434" s="35"/>
      <c r="W434" s="35" t="s">
        <v>39</v>
      </c>
      <c r="X434" s="36">
        <v>44457</v>
      </c>
      <c r="Y434" s="37">
        <v>710.83</v>
      </c>
      <c r="Z434" s="38">
        <v>106500</v>
      </c>
      <c r="AA434" s="39">
        <v>150</v>
      </c>
      <c r="AB434" s="19">
        <f t="shared" si="21"/>
        <v>0.97791580400276057</v>
      </c>
      <c r="AC434" s="19">
        <f t="shared" si="22"/>
        <v>0.93098688750862668</v>
      </c>
      <c r="AD434" s="19">
        <f t="shared" si="23"/>
        <v>4.6928916494133888E-2</v>
      </c>
      <c r="AE434" s="20">
        <f t="shared" si="24"/>
        <v>63.849765258215967</v>
      </c>
      <c r="AF434" s="20">
        <f t="shared" si="25"/>
        <v>3.450655624568668E-3</v>
      </c>
      <c r="AG434" s="21">
        <f t="shared" si="26"/>
        <v>1360.5633802816901</v>
      </c>
      <c r="AH434" s="21">
        <f t="shared" si="27"/>
        <v>1330.5164319248827</v>
      </c>
      <c r="AI434" s="22">
        <f t="shared" si="28"/>
        <v>1360.5633802816901</v>
      </c>
      <c r="AJ434" s="22">
        <f t="shared" si="29"/>
        <v>1330.5164319248827</v>
      </c>
      <c r="AK434" s="23">
        <f t="shared" si="30"/>
        <v>79.906048117909052</v>
      </c>
      <c r="AL434" s="24">
        <f t="shared" si="31"/>
        <v>25.792600023309813</v>
      </c>
      <c r="AM434" s="11">
        <f t="shared" si="32"/>
        <v>0.23230504254677636</v>
      </c>
      <c r="AN434" s="25">
        <f t="shared" si="33"/>
        <v>0.3871460681331137</v>
      </c>
      <c r="AO434" s="26">
        <f t="shared" si="34"/>
        <v>3.8540100218529236</v>
      </c>
      <c r="AP434" s="27">
        <v>6.8912503834403012</v>
      </c>
      <c r="AQ434" s="11">
        <f t="shared" si="35"/>
        <v>10.745260405293225</v>
      </c>
      <c r="AR434" s="21">
        <f t="shared" si="36"/>
        <v>30.046948356807512</v>
      </c>
      <c r="AS434" s="21"/>
      <c r="AT434" s="21"/>
    </row>
    <row r="435" spans="1:46" ht="16.8" x14ac:dyDescent="0.4">
      <c r="A435" s="32">
        <v>7106</v>
      </c>
      <c r="B435" s="32" t="s">
        <v>808</v>
      </c>
      <c r="C435" s="32" t="s">
        <v>821</v>
      </c>
      <c r="D435" s="32" t="s">
        <v>821</v>
      </c>
      <c r="E435" s="11">
        <f t="shared" si="20"/>
        <v>8.9831490662777025</v>
      </c>
      <c r="F435" s="34">
        <v>602</v>
      </c>
      <c r="G435" s="34"/>
      <c r="H435" s="33"/>
      <c r="I435" s="155"/>
      <c r="J435" s="35"/>
      <c r="K435" s="34"/>
      <c r="L435" s="155">
        <v>7</v>
      </c>
      <c r="M435" s="34"/>
      <c r="N435" s="34"/>
      <c r="O435" s="155">
        <v>0</v>
      </c>
      <c r="P435" s="34">
        <v>0</v>
      </c>
      <c r="Q435" s="34"/>
      <c r="R435" s="34">
        <v>1464</v>
      </c>
      <c r="S435" s="33">
        <v>32</v>
      </c>
      <c r="T435" s="33">
        <v>1349</v>
      </c>
      <c r="U435" s="33">
        <v>83</v>
      </c>
      <c r="V435" s="33"/>
      <c r="W435" s="33" t="s">
        <v>39</v>
      </c>
      <c r="X435" s="36">
        <v>44457</v>
      </c>
      <c r="Y435" s="37">
        <v>918.49</v>
      </c>
      <c r="Z435" s="38">
        <v>203200</v>
      </c>
      <c r="AA435" s="39">
        <v>221</v>
      </c>
      <c r="AB435" s="19">
        <f t="shared" si="21"/>
        <v>0.97814207650273233</v>
      </c>
      <c r="AC435" s="19">
        <f t="shared" si="22"/>
        <v>0.92144808743169404</v>
      </c>
      <c r="AD435" s="19">
        <f t="shared" si="23"/>
        <v>5.6693989071038252E-2</v>
      </c>
      <c r="AE435" s="20">
        <f t="shared" si="24"/>
        <v>40.846456692913385</v>
      </c>
      <c r="AF435" s="20">
        <f t="shared" si="25"/>
        <v>4.7814207650273225E-3</v>
      </c>
      <c r="AG435" s="21">
        <f t="shared" si="26"/>
        <v>720.4724409448819</v>
      </c>
      <c r="AH435" s="21">
        <f t="shared" si="27"/>
        <v>704.72440944881896</v>
      </c>
      <c r="AI435" s="22">
        <f t="shared" si="28"/>
        <v>720.4724409448819</v>
      </c>
      <c r="AJ435" s="22">
        <f t="shared" si="29"/>
        <v>704.72440944881896</v>
      </c>
      <c r="AK435" s="23">
        <f t="shared" si="30"/>
        <v>63.911232731745507</v>
      </c>
      <c r="AL435" s="24">
        <f t="shared" si="31"/>
        <v>18.771313345752063</v>
      </c>
      <c r="AM435" s="11">
        <f t="shared" si="32"/>
        <v>0.13451839392381615</v>
      </c>
      <c r="AN435" s="25">
        <f t="shared" si="33"/>
        <v>0.22417405460492865</v>
      </c>
      <c r="AO435" s="26">
        <f t="shared" si="34"/>
        <v>1.078032044003451</v>
      </c>
      <c r="AP435" s="27">
        <v>7.9051170222742515</v>
      </c>
      <c r="AQ435" s="11">
        <f t="shared" si="35"/>
        <v>8.9831490662777025</v>
      </c>
      <c r="AR435" s="21">
        <f t="shared" si="36"/>
        <v>15.748031496062991</v>
      </c>
      <c r="AS435" s="21"/>
      <c r="AT435" s="21"/>
    </row>
    <row r="436" spans="1:46" ht="16.8" x14ac:dyDescent="0.4">
      <c r="A436" s="32">
        <v>7108</v>
      </c>
      <c r="B436" s="32" t="s">
        <v>808</v>
      </c>
      <c r="C436" s="32" t="s">
        <v>822</v>
      </c>
      <c r="D436" s="32" t="s">
        <v>823</v>
      </c>
      <c r="E436" s="11">
        <f t="shared" si="20"/>
        <v>11.797131072352412</v>
      </c>
      <c r="F436" s="34">
        <v>522</v>
      </c>
      <c r="G436" s="34"/>
      <c r="H436" s="33"/>
      <c r="I436" s="155"/>
      <c r="J436" s="35"/>
      <c r="K436" s="34"/>
      <c r="L436" s="155">
        <v>0</v>
      </c>
      <c r="M436" s="34"/>
      <c r="N436" s="34"/>
      <c r="O436" s="155">
        <v>0</v>
      </c>
      <c r="P436" s="34">
        <v>0</v>
      </c>
      <c r="Q436" s="34"/>
      <c r="R436" s="34">
        <v>431</v>
      </c>
      <c r="S436" s="33">
        <v>6</v>
      </c>
      <c r="T436" s="33">
        <v>385</v>
      </c>
      <c r="U436" s="33">
        <v>40</v>
      </c>
      <c r="V436" s="33"/>
      <c r="W436" s="33" t="s">
        <v>39</v>
      </c>
      <c r="X436" s="36">
        <v>44457</v>
      </c>
      <c r="Y436" s="37">
        <v>275.95999999999998</v>
      </c>
      <c r="Z436" s="38">
        <v>67000</v>
      </c>
      <c r="AA436" s="39">
        <v>243</v>
      </c>
      <c r="AB436" s="19">
        <f t="shared" si="21"/>
        <v>0.9860788863109049</v>
      </c>
      <c r="AC436" s="19">
        <f t="shared" si="22"/>
        <v>0.89327146171693739</v>
      </c>
      <c r="AD436" s="19">
        <f t="shared" si="23"/>
        <v>9.2807424593967514E-2</v>
      </c>
      <c r="AE436" s="20">
        <f t="shared" si="24"/>
        <v>59.701492537313435</v>
      </c>
      <c r="AF436" s="20">
        <f t="shared" si="25"/>
        <v>0</v>
      </c>
      <c r="AG436" s="21">
        <f t="shared" si="26"/>
        <v>643.28358208955217</v>
      </c>
      <c r="AH436" s="21">
        <f t="shared" si="27"/>
        <v>634.32835820895514</v>
      </c>
      <c r="AI436" s="22">
        <f t="shared" si="28"/>
        <v>643.28358208955217</v>
      </c>
      <c r="AJ436" s="22">
        <f t="shared" si="29"/>
        <v>634.32835820895514</v>
      </c>
      <c r="AK436" s="23">
        <f t="shared" si="30"/>
        <v>77.26674092862558</v>
      </c>
      <c r="AL436" s="24">
        <f t="shared" si="31"/>
        <v>17.809103826539886</v>
      </c>
      <c r="AM436" s="11">
        <f t="shared" si="32"/>
        <v>0.28318904419418323</v>
      </c>
      <c r="AN436" s="25">
        <f t="shared" si="33"/>
        <v>0.47198174032363877</v>
      </c>
      <c r="AO436" s="26">
        <f t="shared" si="34"/>
        <v>2.6839887167990302</v>
      </c>
      <c r="AP436" s="27">
        <v>9.1131423555533821</v>
      </c>
      <c r="AQ436" s="11">
        <f t="shared" si="35"/>
        <v>11.797131072352412</v>
      </c>
      <c r="AR436" s="21">
        <f t="shared" si="36"/>
        <v>8.9552238805970159</v>
      </c>
      <c r="AS436" s="21"/>
      <c r="AT436" s="21"/>
    </row>
    <row r="437" spans="1:46" ht="16.8" x14ac:dyDescent="0.4">
      <c r="A437" s="32">
        <v>7173</v>
      </c>
      <c r="B437" s="32" t="s">
        <v>808</v>
      </c>
      <c r="C437" s="32" t="s">
        <v>824</v>
      </c>
      <c r="D437" s="32" t="s">
        <v>824</v>
      </c>
      <c r="E437" s="11">
        <f t="shared" si="20"/>
        <v>14.826860420042856</v>
      </c>
      <c r="F437" s="34">
        <v>12151</v>
      </c>
      <c r="G437" s="34"/>
      <c r="H437" s="33"/>
      <c r="I437" s="155"/>
      <c r="J437" s="35"/>
      <c r="K437" s="34"/>
      <c r="L437" s="155">
        <v>2</v>
      </c>
      <c r="M437" s="34"/>
      <c r="N437" s="34"/>
      <c r="O437" s="155">
        <v>2</v>
      </c>
      <c r="P437" s="34">
        <v>0</v>
      </c>
      <c r="Q437" s="34"/>
      <c r="R437" s="34">
        <v>1490</v>
      </c>
      <c r="S437" s="33">
        <v>32</v>
      </c>
      <c r="T437" s="33">
        <v>1349</v>
      </c>
      <c r="U437" s="33">
        <v>109</v>
      </c>
      <c r="V437" s="33"/>
      <c r="W437" s="33" t="s">
        <v>39</v>
      </c>
      <c r="X437" s="36">
        <v>44457</v>
      </c>
      <c r="Y437" s="37">
        <v>114.2</v>
      </c>
      <c r="Z437" s="38">
        <v>107600</v>
      </c>
      <c r="AA437" s="39">
        <v>942</v>
      </c>
      <c r="AB437" s="19">
        <f t="shared" si="21"/>
        <v>0.97842542778487507</v>
      </c>
      <c r="AC437" s="19">
        <f t="shared" si="22"/>
        <v>0.90536912751677856</v>
      </c>
      <c r="AD437" s="19">
        <f t="shared" si="23"/>
        <v>7.3056300268096508E-2</v>
      </c>
      <c r="AE437" s="20">
        <f t="shared" si="24"/>
        <v>101.3011152416357</v>
      </c>
      <c r="AF437" s="20">
        <f t="shared" si="25"/>
        <v>2.6845637583892616E-3</v>
      </c>
      <c r="AG437" s="21">
        <f t="shared" si="26"/>
        <v>1384.7583643122678</v>
      </c>
      <c r="AH437" s="21">
        <f t="shared" si="27"/>
        <v>1355.0185873605947</v>
      </c>
      <c r="AI437" s="22">
        <f t="shared" si="28"/>
        <v>1386.6171003717473</v>
      </c>
      <c r="AJ437" s="22">
        <f t="shared" si="29"/>
        <v>1355.0185873605947</v>
      </c>
      <c r="AK437" s="23">
        <f t="shared" si="30"/>
        <v>100.64845515040739</v>
      </c>
      <c r="AL437" s="24">
        <f t="shared" si="31"/>
        <v>26.029008695689839</v>
      </c>
      <c r="AM437" s="11">
        <f t="shared" si="32"/>
        <v>0.29110357869665221</v>
      </c>
      <c r="AN437" s="25">
        <f t="shared" si="33"/>
        <v>0.48514435450327842</v>
      </c>
      <c r="AO437" s="26">
        <f t="shared" si="34"/>
        <v>3.6200359229284267</v>
      </c>
      <c r="AP437" s="27">
        <v>11.206824497114429</v>
      </c>
      <c r="AQ437" s="11">
        <f t="shared" si="35"/>
        <v>14.826860420042856</v>
      </c>
      <c r="AR437" s="21">
        <f t="shared" si="36"/>
        <v>29.739776951672862</v>
      </c>
      <c r="AS437" s="21"/>
      <c r="AT437" s="21"/>
    </row>
    <row r="438" spans="1:46" ht="16.8" x14ac:dyDescent="0.4">
      <c r="A438" s="56">
        <v>1307</v>
      </c>
      <c r="B438" s="56" t="s">
        <v>825</v>
      </c>
      <c r="C438" s="56" t="s">
        <v>826</v>
      </c>
      <c r="D438" s="56" t="s">
        <v>826</v>
      </c>
      <c r="E438" s="11">
        <f t="shared" si="20"/>
        <v>7.3045465205961833</v>
      </c>
      <c r="F438" s="58"/>
      <c r="G438" s="57">
        <v>785</v>
      </c>
      <c r="H438" s="58"/>
      <c r="I438" s="57">
        <v>85</v>
      </c>
      <c r="J438" s="58"/>
      <c r="K438" s="57"/>
      <c r="L438" s="57">
        <v>39</v>
      </c>
      <c r="M438" s="57"/>
      <c r="N438" s="57"/>
      <c r="O438" s="57"/>
      <c r="P438" s="57"/>
      <c r="Q438" s="57"/>
      <c r="R438" s="57">
        <v>7053</v>
      </c>
      <c r="S438" s="58">
        <v>120</v>
      </c>
      <c r="T438" s="58">
        <v>6739</v>
      </c>
      <c r="U438" s="58">
        <v>194</v>
      </c>
      <c r="V438" s="58"/>
      <c r="W438" s="58" t="s">
        <v>39</v>
      </c>
      <c r="X438" s="59">
        <v>44457</v>
      </c>
      <c r="Y438" s="60">
        <v>2232.3000000000002</v>
      </c>
      <c r="Z438" s="61">
        <v>476536</v>
      </c>
      <c r="AA438" s="62">
        <v>213</v>
      </c>
      <c r="AB438" s="19">
        <f t="shared" si="21"/>
        <v>0.98265841898252904</v>
      </c>
      <c r="AC438" s="19">
        <f t="shared" si="22"/>
        <v>0.95547993761519923</v>
      </c>
      <c r="AD438" s="19">
        <f t="shared" si="23"/>
        <v>2.7178481367329786E-2</v>
      </c>
      <c r="AE438" s="20">
        <f t="shared" si="24"/>
        <v>40.710460489868545</v>
      </c>
      <c r="AF438" s="20">
        <f t="shared" si="25"/>
        <v>0.12888132709485325</v>
      </c>
      <c r="AG438" s="21">
        <f t="shared" si="26"/>
        <v>1480.056071314654</v>
      </c>
      <c r="AH438" s="21">
        <f t="shared" si="27"/>
        <v>1454.8743431765911</v>
      </c>
      <c r="AI438" s="22">
        <f t="shared" si="28"/>
        <v>1497.893128745782</v>
      </c>
      <c r="AJ438" s="22">
        <f t="shared" si="29"/>
        <v>1472.711400607719</v>
      </c>
      <c r="AK438" s="23">
        <f t="shared" si="30"/>
        <v>63.804749423431289</v>
      </c>
      <c r="AL438" s="24">
        <f t="shared" si="31"/>
        <v>27.135874784201441</v>
      </c>
      <c r="AM438" s="11">
        <f t="shared" si="32"/>
        <v>8.7928713602997366E-2</v>
      </c>
      <c r="AN438" s="25">
        <f t="shared" si="33"/>
        <v>0.14614203624893102</v>
      </c>
      <c r="AO438" s="26">
        <f t="shared" si="34"/>
        <v>1.5162139361675298</v>
      </c>
      <c r="AP438" s="27">
        <v>5.7883325844286535</v>
      </c>
      <c r="AQ438" s="11">
        <f t="shared" si="35"/>
        <v>7.3045465205961833</v>
      </c>
      <c r="AR438" s="21">
        <f t="shared" si="36"/>
        <v>25.181728138063022</v>
      </c>
      <c r="AS438" s="21"/>
      <c r="AT438" s="21"/>
    </row>
    <row r="439" spans="1:46" ht="16.8" x14ac:dyDescent="0.4">
      <c r="A439" s="56">
        <v>1375</v>
      </c>
      <c r="B439" s="56" t="s">
        <v>825</v>
      </c>
      <c r="C439" s="56" t="s">
        <v>827</v>
      </c>
      <c r="D439" s="56" t="s">
        <v>828</v>
      </c>
      <c r="E439" s="11">
        <f t="shared" si="20"/>
        <v>9.1464616145251068</v>
      </c>
      <c r="F439" s="58"/>
      <c r="G439" s="57">
        <v>229</v>
      </c>
      <c r="H439" s="58"/>
      <c r="I439" s="57">
        <v>33</v>
      </c>
      <c r="J439" s="58"/>
      <c r="K439" s="57"/>
      <c r="L439" s="57">
        <v>216</v>
      </c>
      <c r="M439" s="57"/>
      <c r="N439" s="57"/>
      <c r="O439" s="57"/>
      <c r="P439" s="57"/>
      <c r="Q439" s="57"/>
      <c r="R439" s="57">
        <v>4358</v>
      </c>
      <c r="S439" s="58">
        <v>79</v>
      </c>
      <c r="T439" s="58">
        <v>4184</v>
      </c>
      <c r="U439" s="58">
        <v>95</v>
      </c>
      <c r="V439" s="58"/>
      <c r="W439" s="58" t="s">
        <v>39</v>
      </c>
      <c r="X439" s="59">
        <v>44457</v>
      </c>
      <c r="Y439" s="60">
        <v>25.24</v>
      </c>
      <c r="Z439" s="61">
        <v>122395</v>
      </c>
      <c r="AA439" s="62">
        <v>4849</v>
      </c>
      <c r="AB439" s="19">
        <f t="shared" si="21"/>
        <v>0.98170859101113095</v>
      </c>
      <c r="AC439" s="19">
        <f t="shared" si="22"/>
        <v>0.96007342817806329</v>
      </c>
      <c r="AD439" s="19">
        <f t="shared" si="23"/>
        <v>2.1635162833067639E-2</v>
      </c>
      <c r="AE439" s="20">
        <f t="shared" si="24"/>
        <v>77.617549736508835</v>
      </c>
      <c r="AF439" s="20">
        <f t="shared" si="25"/>
        <v>0.10968334098210188</v>
      </c>
      <c r="AG439" s="21">
        <f t="shared" si="26"/>
        <v>3560.6029658074267</v>
      </c>
      <c r="AH439" s="21">
        <f t="shared" si="27"/>
        <v>3496.0578455002251</v>
      </c>
      <c r="AI439" s="22">
        <f t="shared" si="28"/>
        <v>3587.5648515053717</v>
      </c>
      <c r="AJ439" s="22">
        <f t="shared" si="29"/>
        <v>3523.0197311981697</v>
      </c>
      <c r="AK439" s="23">
        <f t="shared" si="30"/>
        <v>88.100822775107403</v>
      </c>
      <c r="AL439" s="24">
        <f t="shared" si="31"/>
        <v>41.970345073624124</v>
      </c>
      <c r="AM439" s="11">
        <f t="shared" si="32"/>
        <v>0.23946701352443173</v>
      </c>
      <c r="AN439" s="25">
        <f t="shared" si="33"/>
        <v>0.39816962885775414</v>
      </c>
      <c r="AO439" s="26">
        <f t="shared" si="34"/>
        <v>1.6402433944939165</v>
      </c>
      <c r="AP439" s="27">
        <v>7.5062182200311902</v>
      </c>
      <c r="AQ439" s="11">
        <f t="shared" si="35"/>
        <v>9.1464616145251068</v>
      </c>
      <c r="AR439" s="21">
        <f t="shared" si="36"/>
        <v>64.545120307202097</v>
      </c>
      <c r="AS439" s="21"/>
      <c r="AT439" s="21"/>
    </row>
    <row r="440" spans="1:46" ht="16.8" x14ac:dyDescent="0.4">
      <c r="A440" s="56">
        <v>1311</v>
      </c>
      <c r="B440" s="56" t="s">
        <v>825</v>
      </c>
      <c r="C440" s="56" t="s">
        <v>829</v>
      </c>
      <c r="D440" s="56" t="s">
        <v>829</v>
      </c>
      <c r="E440" s="11">
        <f t="shared" si="20"/>
        <v>5.9262683178286428</v>
      </c>
      <c r="F440" s="58"/>
      <c r="G440" s="57">
        <v>490</v>
      </c>
      <c r="H440" s="58"/>
      <c r="I440" s="57">
        <v>39</v>
      </c>
      <c r="J440" s="58"/>
      <c r="K440" s="57"/>
      <c r="L440" s="57">
        <v>0</v>
      </c>
      <c r="M440" s="57"/>
      <c r="N440" s="57"/>
      <c r="O440" s="57"/>
      <c r="P440" s="57"/>
      <c r="Q440" s="57"/>
      <c r="R440" s="57">
        <v>2371</v>
      </c>
      <c r="S440" s="58">
        <v>148</v>
      </c>
      <c r="T440" s="58">
        <v>2162</v>
      </c>
      <c r="U440" s="58">
        <v>61</v>
      </c>
      <c r="V440" s="58"/>
      <c r="W440" s="58" t="s">
        <v>39</v>
      </c>
      <c r="X440" s="59">
        <v>44457</v>
      </c>
      <c r="Y440" s="60">
        <v>3346.2</v>
      </c>
      <c r="Z440" s="61">
        <v>222611</v>
      </c>
      <c r="AA440" s="62">
        <v>67</v>
      </c>
      <c r="AB440" s="19">
        <f t="shared" si="21"/>
        <v>0.93716274275433975</v>
      </c>
      <c r="AC440" s="19">
        <f t="shared" si="22"/>
        <v>0.91185153943483765</v>
      </c>
      <c r="AD440" s="19">
        <f t="shared" si="23"/>
        <v>2.5311203319502075E-2</v>
      </c>
      <c r="AE440" s="20">
        <f t="shared" si="24"/>
        <v>27.402060095862289</v>
      </c>
      <c r="AF440" s="20">
        <f t="shared" si="25"/>
        <v>0.22311261071277941</v>
      </c>
      <c r="AG440" s="21">
        <f t="shared" si="26"/>
        <v>1065.086630939172</v>
      </c>
      <c r="AH440" s="21">
        <f t="shared" si="27"/>
        <v>998.60294414921088</v>
      </c>
      <c r="AI440" s="22">
        <f t="shared" si="28"/>
        <v>1082.6059808365264</v>
      </c>
      <c r="AJ440" s="22">
        <f t="shared" si="29"/>
        <v>1016.1222940465656</v>
      </c>
      <c r="AK440" s="23">
        <f t="shared" si="30"/>
        <v>52.346977081644631</v>
      </c>
      <c r="AL440" s="24">
        <f t="shared" si="31"/>
        <v>22.540211778581025</v>
      </c>
      <c r="AM440" s="11">
        <f t="shared" si="32"/>
        <v>0.1057573590833831</v>
      </c>
      <c r="AN440" s="25">
        <f t="shared" si="33"/>
        <v>0.17542371392039602</v>
      </c>
      <c r="AO440" s="26">
        <f t="shared" si="34"/>
        <v>2.486648765035322</v>
      </c>
      <c r="AP440" s="27">
        <v>3.4396195527933209</v>
      </c>
      <c r="AQ440" s="11">
        <f t="shared" si="35"/>
        <v>5.9262683178286428</v>
      </c>
      <c r="AR440" s="21">
        <f t="shared" si="36"/>
        <v>66.48368678996097</v>
      </c>
      <c r="AS440" s="21"/>
      <c r="AT440" s="21"/>
    </row>
    <row r="441" spans="1:46" ht="16.8" x14ac:dyDescent="0.4">
      <c r="A441" s="56">
        <v>1301</v>
      </c>
      <c r="B441" s="56" t="s">
        <v>825</v>
      </c>
      <c r="C441" s="56" t="s">
        <v>830</v>
      </c>
      <c r="D441" s="56" t="s">
        <v>830</v>
      </c>
      <c r="E441" s="11">
        <f t="shared" si="20"/>
        <v>0</v>
      </c>
      <c r="F441" s="58"/>
      <c r="G441" s="57">
        <v>29</v>
      </c>
      <c r="H441" s="58"/>
      <c r="I441" s="57">
        <v>8</v>
      </c>
      <c r="J441" s="58"/>
      <c r="K441" s="57"/>
      <c r="L441" s="57">
        <v>0</v>
      </c>
      <c r="M441" s="57"/>
      <c r="N441" s="57"/>
      <c r="O441" s="57"/>
      <c r="P441" s="57"/>
      <c r="Q441" s="57"/>
      <c r="R441" s="57">
        <v>1590</v>
      </c>
      <c r="S441" s="58">
        <v>180</v>
      </c>
      <c r="T441" s="58">
        <v>1407</v>
      </c>
      <c r="U441" s="58">
        <v>3</v>
      </c>
      <c r="V441" s="58"/>
      <c r="W441" s="58" t="s">
        <v>39</v>
      </c>
      <c r="X441" s="59">
        <v>44457</v>
      </c>
      <c r="Y441" s="60">
        <v>6011.35</v>
      </c>
      <c r="Z441" s="61">
        <v>85156</v>
      </c>
      <c r="AA441" s="62">
        <v>14</v>
      </c>
      <c r="AB441" s="19">
        <f t="shared" si="21"/>
        <v>0.88678300706071267</v>
      </c>
      <c r="AC441" s="19">
        <f t="shared" si="22"/>
        <v>0.88490566037735852</v>
      </c>
      <c r="AD441" s="19">
        <f t="shared" si="23"/>
        <v>1.8773466833541927E-3</v>
      </c>
      <c r="AE441" s="20">
        <f t="shared" si="24"/>
        <v>3.5229461224106342</v>
      </c>
      <c r="AF441" s="20">
        <f t="shared" si="25"/>
        <v>2.3270440251572325E-2</v>
      </c>
      <c r="AG441" s="21">
        <f t="shared" si="26"/>
        <v>1867.1614448776363</v>
      </c>
      <c r="AH441" s="21">
        <f t="shared" si="27"/>
        <v>1655.7846775329981</v>
      </c>
      <c r="AI441" s="22">
        <f t="shared" si="28"/>
        <v>1876.5559678707314</v>
      </c>
      <c r="AJ441" s="22">
        <f t="shared" si="29"/>
        <v>1665.1792005260932</v>
      </c>
      <c r="AK441" s="23">
        <f t="shared" si="30"/>
        <v>18.769512839737303</v>
      </c>
      <c r="AL441" s="24">
        <f t="shared" si="31"/>
        <v>28.854628749354003</v>
      </c>
      <c r="AM441" s="11">
        <f t="shared" si="32"/>
        <v>6.1050006868027001E-2</v>
      </c>
      <c r="AN441" s="25">
        <f t="shared" si="33"/>
        <v>0.10169869460571641</v>
      </c>
      <c r="AO441" s="26">
        <f t="shared" si="34"/>
        <v>0</v>
      </c>
      <c r="AP441" s="27">
        <v>0</v>
      </c>
      <c r="AQ441" s="11">
        <f t="shared" si="35"/>
        <v>0</v>
      </c>
      <c r="AR441" s="21">
        <f t="shared" si="36"/>
        <v>211.37676734463807</v>
      </c>
      <c r="AS441" s="21"/>
      <c r="AT441" s="21"/>
    </row>
    <row r="442" spans="1:46" ht="16.8" x14ac:dyDescent="0.4">
      <c r="A442" s="56">
        <v>1308</v>
      </c>
      <c r="B442" s="56" t="s">
        <v>825</v>
      </c>
      <c r="C442" s="56" t="s">
        <v>831</v>
      </c>
      <c r="D442" s="56" t="s">
        <v>832</v>
      </c>
      <c r="E442" s="11">
        <f t="shared" si="20"/>
        <v>7.3334585549801705</v>
      </c>
      <c r="F442" s="58"/>
      <c r="G442" s="57">
        <v>337</v>
      </c>
      <c r="H442" s="58"/>
      <c r="I442" s="57">
        <v>90</v>
      </c>
      <c r="J442" s="58"/>
      <c r="K442" s="57"/>
      <c r="L442" s="57">
        <v>152</v>
      </c>
      <c r="M442" s="57"/>
      <c r="N442" s="57"/>
      <c r="O442" s="57"/>
      <c r="P442" s="57"/>
      <c r="Q442" s="57"/>
      <c r="R442" s="57">
        <v>2874</v>
      </c>
      <c r="S442" s="58">
        <v>84</v>
      </c>
      <c r="T442" s="58">
        <v>2672</v>
      </c>
      <c r="U442" s="58">
        <v>118</v>
      </c>
      <c r="V442" s="58"/>
      <c r="W442" s="58" t="s">
        <v>39</v>
      </c>
      <c r="X442" s="59">
        <v>44457</v>
      </c>
      <c r="Y442" s="60">
        <v>3354.3</v>
      </c>
      <c r="Z442" s="61">
        <v>368602</v>
      </c>
      <c r="AA442" s="62">
        <v>110</v>
      </c>
      <c r="AB442" s="19">
        <f t="shared" si="21"/>
        <v>0.9695257494949836</v>
      </c>
      <c r="AC442" s="19">
        <f t="shared" si="22"/>
        <v>0.92971468336812801</v>
      </c>
      <c r="AD442" s="19">
        <f t="shared" si="23"/>
        <v>3.9811066126855602E-2</v>
      </c>
      <c r="AE442" s="20">
        <f t="shared" si="24"/>
        <v>32.012848546670938</v>
      </c>
      <c r="AF442" s="20">
        <f t="shared" si="25"/>
        <v>0.20146137787056367</v>
      </c>
      <c r="AG442" s="21">
        <f t="shared" si="26"/>
        <v>779.702768840104</v>
      </c>
      <c r="AH442" s="21">
        <f t="shared" si="27"/>
        <v>756.9139614001009</v>
      </c>
      <c r="AI442" s="22">
        <f t="shared" si="28"/>
        <v>804.11934824010723</v>
      </c>
      <c r="AJ442" s="22">
        <f t="shared" si="29"/>
        <v>781.33054080010425</v>
      </c>
      <c r="AK442" s="23">
        <f t="shared" si="30"/>
        <v>56.579897973282819</v>
      </c>
      <c r="AL442" s="24">
        <f t="shared" si="31"/>
        <v>19.765254119288528</v>
      </c>
      <c r="AM442" s="11">
        <f t="shared" si="32"/>
        <v>8.8792745510334573E-2</v>
      </c>
      <c r="AN442" s="25">
        <f t="shared" si="33"/>
        <v>0.14735107909344247</v>
      </c>
      <c r="AO442" s="26">
        <f t="shared" si="34"/>
        <v>3.1506001082715445</v>
      </c>
      <c r="AP442" s="27">
        <v>4.1828584467086261</v>
      </c>
      <c r="AQ442" s="11">
        <f t="shared" si="35"/>
        <v>7.3334585549801705</v>
      </c>
      <c r="AR442" s="21">
        <f t="shared" si="36"/>
        <v>22.78880744000304</v>
      </c>
      <c r="AS442" s="21"/>
      <c r="AT442" s="21"/>
    </row>
    <row r="443" spans="1:46" ht="16.8" x14ac:dyDescent="0.4">
      <c r="A443" s="56">
        <v>1371</v>
      </c>
      <c r="B443" s="56" t="s">
        <v>825</v>
      </c>
      <c r="C443" s="56" t="s">
        <v>833</v>
      </c>
      <c r="D443" s="56" t="s">
        <v>834</v>
      </c>
      <c r="E443" s="11">
        <f t="shared" si="20"/>
        <v>5.8992232301716996</v>
      </c>
      <c r="F443" s="58"/>
      <c r="G443" s="57">
        <v>5377</v>
      </c>
      <c r="H443" s="58"/>
      <c r="I443" s="57">
        <v>562</v>
      </c>
      <c r="J443" s="58"/>
      <c r="K443" s="57"/>
      <c r="L443" s="57">
        <v>221</v>
      </c>
      <c r="M443" s="57"/>
      <c r="N443" s="57"/>
      <c r="O443" s="57"/>
      <c r="P443" s="57"/>
      <c r="Q443" s="57"/>
      <c r="R443" s="57">
        <v>41917</v>
      </c>
      <c r="S443" s="58">
        <v>341</v>
      </c>
      <c r="T443" s="58">
        <v>41028</v>
      </c>
      <c r="U443" s="58">
        <v>548</v>
      </c>
      <c r="V443" s="58"/>
      <c r="W443" s="58" t="s">
        <v>39</v>
      </c>
      <c r="X443" s="59">
        <v>44457</v>
      </c>
      <c r="Y443" s="60">
        <v>694.96</v>
      </c>
      <c r="Z443" s="61">
        <v>901305</v>
      </c>
      <c r="AA443" s="62">
        <v>1297</v>
      </c>
      <c r="AB443" s="19">
        <f t="shared" si="21"/>
        <v>0.99169191314959582</v>
      </c>
      <c r="AC443" s="19">
        <f t="shared" si="22"/>
        <v>0.97879142114178019</v>
      </c>
      <c r="AD443" s="19">
        <f t="shared" si="23"/>
        <v>1.2900492007815626E-2</v>
      </c>
      <c r="AE443" s="20">
        <f t="shared" si="24"/>
        <v>60.800727833530267</v>
      </c>
      <c r="AF443" s="20">
        <f t="shared" si="25"/>
        <v>0.1469570818522318</v>
      </c>
      <c r="AG443" s="21">
        <f t="shared" si="26"/>
        <v>4650.7009280987013</v>
      </c>
      <c r="AH443" s="21">
        <f t="shared" si="27"/>
        <v>4612.8668985526538</v>
      </c>
      <c r="AI443" s="22">
        <f t="shared" si="28"/>
        <v>4713.0549591980516</v>
      </c>
      <c r="AJ443" s="22">
        <f t="shared" si="29"/>
        <v>4675.220929652005</v>
      </c>
      <c r="AK443" s="23">
        <f t="shared" si="30"/>
        <v>77.974821470478702</v>
      </c>
      <c r="AL443" s="24">
        <f t="shared" si="31"/>
        <v>48.34884140107188</v>
      </c>
      <c r="AM443" s="11">
        <f t="shared" si="32"/>
        <v>7.8164799840072519E-2</v>
      </c>
      <c r="AN443" s="25">
        <f t="shared" si="33"/>
        <v>0.12986391854832299</v>
      </c>
      <c r="AO443" s="26">
        <f t="shared" si="34"/>
        <v>-0.56884567654600193</v>
      </c>
      <c r="AP443" s="27">
        <v>6.4680689067177015</v>
      </c>
      <c r="AQ443" s="11">
        <f t="shared" si="35"/>
        <v>5.8992232301716996</v>
      </c>
      <c r="AR443" s="21">
        <f t="shared" si="36"/>
        <v>37.83402954604712</v>
      </c>
      <c r="AS443" s="21"/>
      <c r="AT443" s="21"/>
    </row>
    <row r="444" spans="1:46" ht="16.8" x14ac:dyDescent="0.4">
      <c r="A444" s="56">
        <v>1374</v>
      </c>
      <c r="B444" s="56" t="s">
        <v>825</v>
      </c>
      <c r="C444" s="56" t="s">
        <v>835</v>
      </c>
      <c r="D444" s="56" t="s">
        <v>836</v>
      </c>
      <c r="E444" s="11">
        <f t="shared" si="20"/>
        <v>10.056090888771525</v>
      </c>
      <c r="F444" s="58"/>
      <c r="G444" s="57">
        <v>148</v>
      </c>
      <c r="H444" s="58"/>
      <c r="I444" s="57">
        <v>27</v>
      </c>
      <c r="J444" s="58"/>
      <c r="K444" s="57"/>
      <c r="L444" s="57">
        <v>94</v>
      </c>
      <c r="M444" s="57"/>
      <c r="N444" s="57"/>
      <c r="O444" s="57"/>
      <c r="P444" s="57"/>
      <c r="Q444" s="57"/>
      <c r="R444" s="57">
        <v>2607</v>
      </c>
      <c r="S444" s="58">
        <v>79</v>
      </c>
      <c r="T444" s="58">
        <v>2476</v>
      </c>
      <c r="U444" s="58">
        <v>52</v>
      </c>
      <c r="V444" s="58"/>
      <c r="W444" s="58" t="s">
        <v>39</v>
      </c>
      <c r="X444" s="59">
        <v>44457</v>
      </c>
      <c r="Y444" s="60">
        <v>23</v>
      </c>
      <c r="Z444" s="61">
        <v>50875</v>
      </c>
      <c r="AA444" s="62">
        <v>2212</v>
      </c>
      <c r="AB444" s="19">
        <f t="shared" si="21"/>
        <v>0.96949250877914994</v>
      </c>
      <c r="AC444" s="19">
        <f t="shared" si="22"/>
        <v>0.94975067126965862</v>
      </c>
      <c r="AD444" s="19">
        <f t="shared" si="23"/>
        <v>1.9741837509491267E-2</v>
      </c>
      <c r="AE444" s="20">
        <f t="shared" si="24"/>
        <v>102.21130221130223</v>
      </c>
      <c r="AF444" s="20">
        <f t="shared" si="25"/>
        <v>0.1031837360951285</v>
      </c>
      <c r="AG444" s="21">
        <f t="shared" si="26"/>
        <v>5124.3243243243242</v>
      </c>
      <c r="AH444" s="21">
        <f t="shared" si="27"/>
        <v>4969.0417690417689</v>
      </c>
      <c r="AI444" s="22">
        <f t="shared" si="28"/>
        <v>5177.3955773955768</v>
      </c>
      <c r="AJ444" s="22">
        <f t="shared" si="29"/>
        <v>5022.1130221130225</v>
      </c>
      <c r="AK444" s="23">
        <f t="shared" si="30"/>
        <v>101.09960544497797</v>
      </c>
      <c r="AL444" s="24">
        <f t="shared" si="31"/>
        <v>50.110443133707278</v>
      </c>
      <c r="AM444" s="11">
        <f t="shared" si="32"/>
        <v>0.42617154561908049</v>
      </c>
      <c r="AN444" s="25">
        <f t="shared" si="33"/>
        <v>0.70870786741306924</v>
      </c>
      <c r="AO444" s="26">
        <f t="shared" si="34"/>
        <v>2.3997149794190662</v>
      </c>
      <c r="AP444" s="27">
        <v>7.6563759093524588</v>
      </c>
      <c r="AQ444" s="11">
        <f t="shared" si="35"/>
        <v>10.056090888771525</v>
      </c>
      <c r="AR444" s="21">
        <f t="shared" si="36"/>
        <v>155.28255528255528</v>
      </c>
      <c r="AS444" s="21"/>
      <c r="AT444" s="21"/>
    </row>
    <row r="445" spans="1:46" ht="16.8" x14ac:dyDescent="0.4">
      <c r="A445" s="56">
        <v>1306</v>
      </c>
      <c r="B445" s="56" t="s">
        <v>825</v>
      </c>
      <c r="C445" s="56" t="s">
        <v>837</v>
      </c>
      <c r="D445" s="56" t="s">
        <v>837</v>
      </c>
      <c r="E445" s="11">
        <f t="shared" si="20"/>
        <v>7.4513956326713471</v>
      </c>
      <c r="F445" s="58"/>
      <c r="G445" s="57">
        <v>124</v>
      </c>
      <c r="H445" s="58"/>
      <c r="I445" s="57">
        <v>89</v>
      </c>
      <c r="J445" s="58"/>
      <c r="K445" s="57"/>
      <c r="L445" s="57">
        <v>0</v>
      </c>
      <c r="M445" s="57"/>
      <c r="N445" s="57"/>
      <c r="O445" s="57"/>
      <c r="P445" s="57"/>
      <c r="Q445" s="57"/>
      <c r="R445" s="57">
        <v>2917</v>
      </c>
      <c r="S445" s="58">
        <v>14</v>
      </c>
      <c r="T445" s="58">
        <v>2773</v>
      </c>
      <c r="U445" s="58">
        <v>130</v>
      </c>
      <c r="V445" s="58"/>
      <c r="W445" s="58" t="s">
        <v>39</v>
      </c>
      <c r="X445" s="59">
        <v>44457</v>
      </c>
      <c r="Y445" s="60">
        <v>1328.79</v>
      </c>
      <c r="Z445" s="61">
        <v>405845</v>
      </c>
      <c r="AA445" s="62">
        <v>305</v>
      </c>
      <c r="AB445" s="19">
        <f t="shared" si="21"/>
        <v>0.99388105288679873</v>
      </c>
      <c r="AC445" s="19">
        <f t="shared" si="22"/>
        <v>0.95063421323277342</v>
      </c>
      <c r="AD445" s="19">
        <f t="shared" si="23"/>
        <v>4.3246839654025281E-2</v>
      </c>
      <c r="AE445" s="20">
        <f t="shared" si="24"/>
        <v>32.031933373578582</v>
      </c>
      <c r="AF445" s="20">
        <f t="shared" si="25"/>
        <v>7.3020226259856019E-2</v>
      </c>
      <c r="AG445" s="21">
        <f t="shared" si="26"/>
        <v>718.74730500560565</v>
      </c>
      <c r="AH445" s="21">
        <f t="shared" si="27"/>
        <v>715.29771218075871</v>
      </c>
      <c r="AI445" s="22">
        <f t="shared" si="28"/>
        <v>740.67685939213243</v>
      </c>
      <c r="AJ445" s="22">
        <f t="shared" si="29"/>
        <v>737.2272665672856</v>
      </c>
      <c r="AK445" s="23">
        <f t="shared" si="30"/>
        <v>56.596760838036111</v>
      </c>
      <c r="AL445" s="24">
        <f t="shared" si="31"/>
        <v>19.199313354483351</v>
      </c>
      <c r="AM445" s="11">
        <f t="shared" si="32"/>
        <v>8.441463962887398E-2</v>
      </c>
      <c r="AN445" s="25">
        <f t="shared" si="33"/>
        <v>0.14046932019602779</v>
      </c>
      <c r="AO445" s="26">
        <f t="shared" si="34"/>
        <v>0.95145601004788904</v>
      </c>
      <c r="AP445" s="27">
        <v>6.499939622623458</v>
      </c>
      <c r="AQ445" s="11">
        <f t="shared" si="35"/>
        <v>7.4513956326713471</v>
      </c>
      <c r="AR445" s="21">
        <f t="shared" si="36"/>
        <v>3.4495928248469241</v>
      </c>
      <c r="AS445" s="21"/>
      <c r="AT445" s="21"/>
    </row>
    <row r="446" spans="1:46" ht="16.8" x14ac:dyDescent="0.4">
      <c r="A446" s="56">
        <v>1377</v>
      </c>
      <c r="B446" s="56" t="s">
        <v>825</v>
      </c>
      <c r="C446" s="56" t="s">
        <v>838</v>
      </c>
      <c r="D446" s="56" t="s">
        <v>839</v>
      </c>
      <c r="E446" s="11">
        <f t="shared" si="20"/>
        <v>7.1485723498604719</v>
      </c>
      <c r="F446" s="58"/>
      <c r="G446" s="57">
        <v>167</v>
      </c>
      <c r="H446" s="58"/>
      <c r="I446" s="57">
        <v>19</v>
      </c>
      <c r="J446" s="58"/>
      <c r="K446" s="57"/>
      <c r="L446" s="57">
        <v>0</v>
      </c>
      <c r="M446" s="57"/>
      <c r="N446" s="57"/>
      <c r="O446" s="57"/>
      <c r="P446" s="57"/>
      <c r="Q446" s="57"/>
      <c r="R446" s="57">
        <v>1530</v>
      </c>
      <c r="S446" s="58">
        <v>23</v>
      </c>
      <c r="T446" s="58">
        <v>1470</v>
      </c>
      <c r="U446" s="58">
        <v>37</v>
      </c>
      <c r="V446" s="58"/>
      <c r="W446" s="58" t="s">
        <v>39</v>
      </c>
      <c r="X446" s="59">
        <v>44457</v>
      </c>
      <c r="Y446" s="60">
        <v>73.36</v>
      </c>
      <c r="Z446" s="61">
        <v>84594</v>
      </c>
      <c r="AA446" s="62">
        <v>1153</v>
      </c>
      <c r="AB446" s="19">
        <f t="shared" si="21"/>
        <v>0.98467069203407642</v>
      </c>
      <c r="AC446" s="19">
        <f t="shared" si="22"/>
        <v>0.96078431372549022</v>
      </c>
      <c r="AD446" s="19">
        <f t="shared" si="23"/>
        <v>2.3886378308586184E-2</v>
      </c>
      <c r="AE446" s="20">
        <f t="shared" si="24"/>
        <v>43.738326595266805</v>
      </c>
      <c r="AF446" s="20">
        <f t="shared" si="25"/>
        <v>0.12156862745098039</v>
      </c>
      <c r="AG446" s="21">
        <f t="shared" si="26"/>
        <v>1808.6389105610328</v>
      </c>
      <c r="AH446" s="21">
        <f t="shared" si="27"/>
        <v>1781.4502210558667</v>
      </c>
      <c r="AI446" s="22">
        <f t="shared" si="28"/>
        <v>1831.0991323261696</v>
      </c>
      <c r="AJ446" s="22">
        <f t="shared" si="29"/>
        <v>1803.9104428210037</v>
      </c>
      <c r="AK446" s="23">
        <f t="shared" si="30"/>
        <v>66.134957923375737</v>
      </c>
      <c r="AL446" s="24">
        <f t="shared" si="31"/>
        <v>30.032569344138736</v>
      </c>
      <c r="AM446" s="11">
        <f t="shared" si="32"/>
        <v>0.21628137737936273</v>
      </c>
      <c r="AN446" s="25">
        <f t="shared" si="33"/>
        <v>0.35952682993464191</v>
      </c>
      <c r="AO446" s="26">
        <f t="shared" si="34"/>
        <v>2.053562119859115</v>
      </c>
      <c r="AP446" s="27">
        <v>5.0950102300013569</v>
      </c>
      <c r="AQ446" s="11">
        <f t="shared" si="35"/>
        <v>7.1485723498604719</v>
      </c>
      <c r="AR446" s="21">
        <f t="shared" si="36"/>
        <v>27.188689505165847</v>
      </c>
      <c r="AS446" s="21"/>
      <c r="AT446" s="21"/>
    </row>
    <row r="447" spans="1:46" ht="16.8" x14ac:dyDescent="0.4">
      <c r="A447" s="56">
        <v>1309</v>
      </c>
      <c r="B447" s="56" t="s">
        <v>825</v>
      </c>
      <c r="C447" s="56" t="s">
        <v>840</v>
      </c>
      <c r="D447" s="56" t="s">
        <v>840</v>
      </c>
      <c r="E447" s="11">
        <f t="shared" si="20"/>
        <v>6.6134547385319955</v>
      </c>
      <c r="F447" s="58"/>
      <c r="G447" s="57">
        <v>207</v>
      </c>
      <c r="H447" s="58"/>
      <c r="I447" s="57">
        <v>44</v>
      </c>
      <c r="J447" s="58"/>
      <c r="K447" s="57"/>
      <c r="L447" s="57">
        <v>0</v>
      </c>
      <c r="M447" s="57"/>
      <c r="N447" s="57"/>
      <c r="O447" s="57"/>
      <c r="P447" s="57"/>
      <c r="Q447" s="57"/>
      <c r="R447" s="57">
        <v>1515</v>
      </c>
      <c r="S447" s="58">
        <v>68</v>
      </c>
      <c r="T447" s="58">
        <v>1380</v>
      </c>
      <c r="U447" s="58">
        <v>67</v>
      </c>
      <c r="V447" s="58"/>
      <c r="W447" s="58" t="s">
        <v>39</v>
      </c>
      <c r="X447" s="59">
        <v>44457</v>
      </c>
      <c r="Y447" s="60">
        <v>3947.63</v>
      </c>
      <c r="Z447" s="61">
        <v>269656</v>
      </c>
      <c r="AA447" s="62">
        <v>68</v>
      </c>
      <c r="AB447" s="19">
        <f t="shared" si="21"/>
        <v>0.95386735594662742</v>
      </c>
      <c r="AC447" s="19">
        <f t="shared" si="22"/>
        <v>0.91089108910891092</v>
      </c>
      <c r="AD447" s="19">
        <f t="shared" si="23"/>
        <v>4.2976266837716486E-2</v>
      </c>
      <c r="AE447" s="20">
        <f t="shared" si="24"/>
        <v>24.846471059423855</v>
      </c>
      <c r="AF447" s="20">
        <f t="shared" si="25"/>
        <v>0.16567656765676567</v>
      </c>
      <c r="AG447" s="21">
        <f t="shared" si="26"/>
        <v>561.82692022428569</v>
      </c>
      <c r="AH447" s="21">
        <f t="shared" si="27"/>
        <v>536.60960631322871</v>
      </c>
      <c r="AI447" s="22">
        <f t="shared" si="28"/>
        <v>578.14400569614622</v>
      </c>
      <c r="AJ447" s="22">
        <f t="shared" si="29"/>
        <v>552.92669178508913</v>
      </c>
      <c r="AK447" s="23">
        <f t="shared" si="30"/>
        <v>49.846234621507627</v>
      </c>
      <c r="AL447" s="24">
        <f t="shared" si="31"/>
        <v>16.627186950670417</v>
      </c>
      <c r="AM447" s="11">
        <f t="shared" si="32"/>
        <v>9.1388740112389094E-2</v>
      </c>
      <c r="AN447" s="25">
        <f t="shared" si="33"/>
        <v>0.15177397817724156</v>
      </c>
      <c r="AO447" s="26">
        <f t="shared" si="34"/>
        <v>1.4417570862914575</v>
      </c>
      <c r="AP447" s="27">
        <v>5.171697652240538</v>
      </c>
      <c r="AQ447" s="11">
        <f t="shared" si="35"/>
        <v>6.6134547385319955</v>
      </c>
      <c r="AR447" s="21">
        <f t="shared" si="36"/>
        <v>25.217313911057051</v>
      </c>
      <c r="AS447" s="21"/>
      <c r="AT447" s="21"/>
    </row>
    <row r="448" spans="1:46" ht="16.8" x14ac:dyDescent="0.4">
      <c r="A448" s="56">
        <v>1312</v>
      </c>
      <c r="B448" s="56" t="s">
        <v>825</v>
      </c>
      <c r="C448" s="56" t="s">
        <v>841</v>
      </c>
      <c r="D448" s="56" t="s">
        <v>841</v>
      </c>
      <c r="E448" s="11">
        <f t="shared" si="20"/>
        <v>8.3921708884678043</v>
      </c>
      <c r="F448" s="58"/>
      <c r="G448" s="57">
        <v>280</v>
      </c>
      <c r="H448" s="60"/>
      <c r="I448" s="57">
        <v>35</v>
      </c>
      <c r="J448" s="60"/>
      <c r="K448" s="57"/>
      <c r="L448" s="57">
        <v>0</v>
      </c>
      <c r="M448" s="57"/>
      <c r="N448" s="57"/>
      <c r="O448" s="57"/>
      <c r="P448" s="57"/>
      <c r="Q448" s="57"/>
      <c r="R448" s="57">
        <v>2287</v>
      </c>
      <c r="S448" s="58">
        <v>73</v>
      </c>
      <c r="T448" s="58">
        <v>2073</v>
      </c>
      <c r="U448" s="58">
        <v>141</v>
      </c>
      <c r="V448" s="58"/>
      <c r="W448" s="58" t="s">
        <v>39</v>
      </c>
      <c r="X448" s="59">
        <v>44457</v>
      </c>
      <c r="Y448" s="60">
        <v>3887.77</v>
      </c>
      <c r="Z448" s="61">
        <v>409539</v>
      </c>
      <c r="AA448" s="62">
        <v>105</v>
      </c>
      <c r="AB448" s="19">
        <f t="shared" si="21"/>
        <v>0.96715114866750496</v>
      </c>
      <c r="AC448" s="19">
        <f t="shared" si="22"/>
        <v>0.90642763445561869</v>
      </c>
      <c r="AD448" s="19">
        <f t="shared" si="23"/>
        <v>6.0723514211886306E-2</v>
      </c>
      <c r="AE448" s="20">
        <f t="shared" si="24"/>
        <v>34.428955484093095</v>
      </c>
      <c r="AF448" s="20">
        <f t="shared" si="25"/>
        <v>0.13773502404897245</v>
      </c>
      <c r="AG448" s="21">
        <f t="shared" si="26"/>
        <v>558.43277441220494</v>
      </c>
      <c r="AH448" s="21">
        <f t="shared" si="27"/>
        <v>540.6078541970362</v>
      </c>
      <c r="AI448" s="22">
        <f t="shared" si="28"/>
        <v>566.97896903591607</v>
      </c>
      <c r="AJ448" s="22">
        <f t="shared" si="29"/>
        <v>549.15404882074722</v>
      </c>
      <c r="AK448" s="23">
        <f t="shared" si="30"/>
        <v>58.676192347572368</v>
      </c>
      <c r="AL448" s="24">
        <f t="shared" si="31"/>
        <v>16.570365850227134</v>
      </c>
      <c r="AM448" s="11">
        <f t="shared" si="32"/>
        <v>8.7241231277251557E-2</v>
      </c>
      <c r="AN448" s="25">
        <f t="shared" si="33"/>
        <v>0.14497205500621332</v>
      </c>
      <c r="AO448" s="26">
        <f t="shared" si="34"/>
        <v>2.1645176552472671</v>
      </c>
      <c r="AP448" s="27">
        <v>6.2276532332205372</v>
      </c>
      <c r="AQ448" s="11">
        <f t="shared" si="35"/>
        <v>8.3921708884678043</v>
      </c>
      <c r="AR448" s="21">
        <f t="shared" si="36"/>
        <v>17.824920215168763</v>
      </c>
      <c r="AS448" s="21"/>
      <c r="AT448" s="21"/>
    </row>
    <row r="449" spans="1:46" ht="16.8" x14ac:dyDescent="0.4">
      <c r="A449" s="56">
        <v>1376</v>
      </c>
      <c r="B449" s="56" t="s">
        <v>825</v>
      </c>
      <c r="C449" s="56" t="s">
        <v>842</v>
      </c>
      <c r="D449" s="56" t="s">
        <v>843</v>
      </c>
      <c r="E449" s="11">
        <f t="shared" si="20"/>
        <v>6.5689968097526634</v>
      </c>
      <c r="F449" s="58"/>
      <c r="G449" s="57">
        <v>223</v>
      </c>
      <c r="H449" s="58"/>
      <c r="I449" s="57">
        <v>34</v>
      </c>
      <c r="J449" s="58"/>
      <c r="K449" s="57"/>
      <c r="L449" s="57">
        <v>0</v>
      </c>
      <c r="M449" s="57"/>
      <c r="N449" s="57"/>
      <c r="O449" s="57"/>
      <c r="P449" s="57"/>
      <c r="Q449" s="57"/>
      <c r="R449" s="57">
        <v>2722</v>
      </c>
      <c r="S449" s="58">
        <v>156</v>
      </c>
      <c r="T449" s="58">
        <v>2512</v>
      </c>
      <c r="U449" s="58">
        <v>54</v>
      </c>
      <c r="V449" s="58"/>
      <c r="W449" s="58" t="s">
        <v>39</v>
      </c>
      <c r="X449" s="59">
        <v>44457</v>
      </c>
      <c r="Y449" s="60">
        <v>80.430000000000007</v>
      </c>
      <c r="Z449" s="61">
        <v>127615</v>
      </c>
      <c r="AA449" s="62">
        <v>1587</v>
      </c>
      <c r="AB449" s="19">
        <f t="shared" si="21"/>
        <v>0.94244445890017259</v>
      </c>
      <c r="AC449" s="19">
        <f t="shared" si="22"/>
        <v>0.92285084496693603</v>
      </c>
      <c r="AD449" s="19">
        <f t="shared" si="23"/>
        <v>1.9593613933236574E-2</v>
      </c>
      <c r="AE449" s="20">
        <f t="shared" si="24"/>
        <v>42.31477490890569</v>
      </c>
      <c r="AF449" s="20">
        <f t="shared" si="25"/>
        <v>9.4415870683321093E-2</v>
      </c>
      <c r="AG449" s="21">
        <f t="shared" si="26"/>
        <v>2132.9780981859499</v>
      </c>
      <c r="AH449" s="21">
        <f t="shared" si="27"/>
        <v>2010.7354151157779</v>
      </c>
      <c r="AI449" s="22">
        <f t="shared" si="28"/>
        <v>2159.6207342397056</v>
      </c>
      <c r="AJ449" s="22">
        <f t="shared" si="29"/>
        <v>2037.3780511695334</v>
      </c>
      <c r="AK449" s="23">
        <f t="shared" si="30"/>
        <v>65.049807769820262</v>
      </c>
      <c r="AL449" s="24">
        <f t="shared" si="31"/>
        <v>31.91690814575821</v>
      </c>
      <c r="AM449" s="11">
        <f t="shared" si="32"/>
        <v>0.17310149794222982</v>
      </c>
      <c r="AN449" s="25">
        <f t="shared" si="33"/>
        <v>0.28791557529873191</v>
      </c>
      <c r="AO449" s="26">
        <f t="shared" si="34"/>
        <v>2.1930996070904305</v>
      </c>
      <c r="AP449" s="27">
        <v>4.3758972026622329</v>
      </c>
      <c r="AQ449" s="11">
        <f t="shared" si="35"/>
        <v>6.5689968097526634</v>
      </c>
      <c r="AR449" s="21">
        <f t="shared" si="36"/>
        <v>122.24268307017201</v>
      </c>
      <c r="AS449" s="21"/>
      <c r="AT449" s="21"/>
    </row>
    <row r="450" spans="1:46" ht="16.8" x14ac:dyDescent="0.4">
      <c r="A450" s="56">
        <v>1302</v>
      </c>
      <c r="B450" s="56" t="s">
        <v>825</v>
      </c>
      <c r="C450" s="56" t="s">
        <v>844</v>
      </c>
      <c r="D450" s="56" t="s">
        <v>844</v>
      </c>
      <c r="E450" s="11">
        <f t="shared" si="20"/>
        <v>7.2689860218888187</v>
      </c>
      <c r="F450" s="58"/>
      <c r="G450" s="57">
        <v>366</v>
      </c>
      <c r="H450" s="60"/>
      <c r="I450" s="57">
        <v>108</v>
      </c>
      <c r="J450" s="58"/>
      <c r="K450" s="57"/>
      <c r="L450" s="57">
        <v>610</v>
      </c>
      <c r="M450" s="57"/>
      <c r="N450" s="57"/>
      <c r="O450" s="57"/>
      <c r="P450" s="57"/>
      <c r="Q450" s="57"/>
      <c r="R450" s="57">
        <v>3971</v>
      </c>
      <c r="S450" s="58">
        <v>157</v>
      </c>
      <c r="T450" s="58">
        <v>3666</v>
      </c>
      <c r="U450" s="58">
        <v>148</v>
      </c>
      <c r="V450" s="58"/>
      <c r="W450" s="58" t="s">
        <v>39</v>
      </c>
      <c r="X450" s="59">
        <v>44457</v>
      </c>
      <c r="Y450" s="60">
        <v>5794.95</v>
      </c>
      <c r="Z450" s="61">
        <v>449837</v>
      </c>
      <c r="AA450" s="62">
        <v>78</v>
      </c>
      <c r="AB450" s="19">
        <f t="shared" si="21"/>
        <v>0.95947655313476743</v>
      </c>
      <c r="AC450" s="19">
        <f t="shared" si="22"/>
        <v>0.92319315033996474</v>
      </c>
      <c r="AD450" s="19">
        <f t="shared" si="23"/>
        <v>3.6283402794802647E-2</v>
      </c>
      <c r="AE450" s="20">
        <f t="shared" si="24"/>
        <v>32.900806292056906</v>
      </c>
      <c r="AF450" s="20">
        <f t="shared" si="25"/>
        <v>0.27297909846386298</v>
      </c>
      <c r="AG450" s="21">
        <f t="shared" si="26"/>
        <v>882.76420125512141</v>
      </c>
      <c r="AH450" s="21">
        <f t="shared" si="27"/>
        <v>847.86267025611494</v>
      </c>
      <c r="AI450" s="22">
        <f t="shared" si="28"/>
        <v>906.77289773851419</v>
      </c>
      <c r="AJ450" s="22">
        <f t="shared" si="29"/>
        <v>871.87136673950783</v>
      </c>
      <c r="AK450" s="23">
        <f t="shared" si="30"/>
        <v>57.359224447386751</v>
      </c>
      <c r="AL450" s="24">
        <f t="shared" si="31"/>
        <v>20.879072857044058</v>
      </c>
      <c r="AM450" s="11">
        <f t="shared" si="32"/>
        <v>8.1605990703355197E-2</v>
      </c>
      <c r="AN450" s="25">
        <f t="shared" si="33"/>
        <v>0.13522148089859706</v>
      </c>
      <c r="AO450" s="26">
        <f t="shared" si="34"/>
        <v>1.7950787430648543</v>
      </c>
      <c r="AP450" s="27">
        <v>5.4739072788239644</v>
      </c>
      <c r="AQ450" s="11">
        <f t="shared" si="35"/>
        <v>7.2689860218888187</v>
      </c>
      <c r="AR450" s="21">
        <f t="shared" si="36"/>
        <v>34.901530999006305</v>
      </c>
      <c r="AS450" s="21"/>
      <c r="AT450" s="21"/>
    </row>
    <row r="451" spans="1:46" ht="16.8" x14ac:dyDescent="0.4">
      <c r="A451" s="56">
        <v>1373</v>
      </c>
      <c r="B451" s="56" t="s">
        <v>825</v>
      </c>
      <c r="C451" s="56" t="s">
        <v>845</v>
      </c>
      <c r="D451" s="56" t="s">
        <v>846</v>
      </c>
      <c r="E451" s="11">
        <f t="shared" si="20"/>
        <v>15.993766054339179</v>
      </c>
      <c r="F451" s="58"/>
      <c r="G451" s="57">
        <v>91</v>
      </c>
      <c r="H451" s="58"/>
      <c r="I451" s="57">
        <v>18</v>
      </c>
      <c r="J451" s="58"/>
      <c r="K451" s="57"/>
      <c r="L451" s="57">
        <v>12</v>
      </c>
      <c r="M451" s="57"/>
      <c r="N451" s="57"/>
      <c r="O451" s="57"/>
      <c r="P451" s="57"/>
      <c r="Q451" s="57"/>
      <c r="R451" s="57">
        <v>2635</v>
      </c>
      <c r="S451" s="58">
        <v>298</v>
      </c>
      <c r="T451" s="58">
        <v>2243</v>
      </c>
      <c r="U451" s="58">
        <v>94</v>
      </c>
      <c r="V451" s="58"/>
      <c r="W451" s="58" t="s">
        <v>39</v>
      </c>
      <c r="X451" s="59">
        <v>44457</v>
      </c>
      <c r="Y451" s="60">
        <v>273.45</v>
      </c>
      <c r="Z451" s="61">
        <v>60136</v>
      </c>
      <c r="AA451" s="62">
        <v>220</v>
      </c>
      <c r="AB451" s="19">
        <f t="shared" si="21"/>
        <v>0.88666498346721445</v>
      </c>
      <c r="AC451" s="19">
        <f t="shared" si="22"/>
        <v>0.85123339658444019</v>
      </c>
      <c r="AD451" s="19">
        <f t="shared" si="23"/>
        <v>3.5431586882774216E-2</v>
      </c>
      <c r="AE451" s="20">
        <f t="shared" si="24"/>
        <v>156.31235865371823</v>
      </c>
      <c r="AF451" s="20">
        <f t="shared" si="25"/>
        <v>4.5920303605313094E-2</v>
      </c>
      <c r="AG451" s="21">
        <f t="shared" si="26"/>
        <v>4381.7347346015695</v>
      </c>
      <c r="AH451" s="21">
        <f t="shared" si="27"/>
        <v>3886.1912997206332</v>
      </c>
      <c r="AI451" s="22">
        <f t="shared" si="28"/>
        <v>4411.666888386324</v>
      </c>
      <c r="AJ451" s="22">
        <f t="shared" si="29"/>
        <v>3916.1234535053877</v>
      </c>
      <c r="AK451" s="23">
        <f t="shared" si="30"/>
        <v>125.02494097327869</v>
      </c>
      <c r="AL451" s="24">
        <f t="shared" si="31"/>
        <v>44.249991262741439</v>
      </c>
      <c r="AM451" s="11">
        <f t="shared" si="32"/>
        <v>0.48415261182808528</v>
      </c>
      <c r="AN451" s="25">
        <f t="shared" si="33"/>
        <v>0.80611943884134785</v>
      </c>
      <c r="AO451" s="26">
        <f t="shared" si="34"/>
        <v>10.306121383202072</v>
      </c>
      <c r="AP451" s="27">
        <v>5.6876446711371074</v>
      </c>
      <c r="AQ451" s="11">
        <f t="shared" si="35"/>
        <v>15.993766054339179</v>
      </c>
      <c r="AR451" s="21">
        <f t="shared" si="36"/>
        <v>495.54343488093656</v>
      </c>
      <c r="AS451" s="21"/>
      <c r="AT451" s="21"/>
    </row>
    <row r="452" spans="1:46" ht="16.8" x14ac:dyDescent="0.4">
      <c r="A452" s="56">
        <v>1304</v>
      </c>
      <c r="B452" s="56" t="s">
        <v>825</v>
      </c>
      <c r="C452" s="56" t="s">
        <v>847</v>
      </c>
      <c r="D452" s="56" t="s">
        <v>847</v>
      </c>
      <c r="E452" s="11">
        <f t="shared" si="20"/>
        <v>6.3543648454381838</v>
      </c>
      <c r="F452" s="58"/>
      <c r="G452" s="57">
        <v>261</v>
      </c>
      <c r="H452" s="156"/>
      <c r="I452" s="57">
        <v>38</v>
      </c>
      <c r="J452" s="154"/>
      <c r="K452" s="57"/>
      <c r="L452" s="57">
        <v>9</v>
      </c>
      <c r="M452" s="57"/>
      <c r="N452" s="57"/>
      <c r="O452" s="57"/>
      <c r="P452" s="57"/>
      <c r="Q452" s="57"/>
      <c r="R452" s="57">
        <v>2226</v>
      </c>
      <c r="S452" s="58">
        <v>5</v>
      </c>
      <c r="T452" s="58">
        <v>2155</v>
      </c>
      <c r="U452" s="58">
        <v>66</v>
      </c>
      <c r="V452" s="58"/>
      <c r="W452" s="58" t="s">
        <v>39</v>
      </c>
      <c r="X452" s="59">
        <v>44457</v>
      </c>
      <c r="Y452" s="60">
        <v>2745.73</v>
      </c>
      <c r="Z452" s="61">
        <v>222196</v>
      </c>
      <c r="AA452" s="62">
        <v>81</v>
      </c>
      <c r="AB452" s="19">
        <f t="shared" si="21"/>
        <v>0.99725616628410152</v>
      </c>
      <c r="AC452" s="19">
        <f t="shared" si="22"/>
        <v>0.96810422282120401</v>
      </c>
      <c r="AD452" s="19">
        <f t="shared" si="23"/>
        <v>2.9151943462897525E-2</v>
      </c>
      <c r="AE452" s="20">
        <f t="shared" si="24"/>
        <v>29.703505013591606</v>
      </c>
      <c r="AF452" s="20">
        <f t="shared" si="25"/>
        <v>0.13836477987421383</v>
      </c>
      <c r="AG452" s="21">
        <f t="shared" si="26"/>
        <v>1001.8182145493168</v>
      </c>
      <c r="AH452" s="21">
        <f t="shared" si="27"/>
        <v>999.56794901798412</v>
      </c>
      <c r="AI452" s="22">
        <f t="shared" si="28"/>
        <v>1018.9202325874454</v>
      </c>
      <c r="AJ452" s="22">
        <f t="shared" si="29"/>
        <v>1016.6699670561127</v>
      </c>
      <c r="AK452" s="23">
        <f t="shared" si="30"/>
        <v>54.50092202301866</v>
      </c>
      <c r="AL452" s="24">
        <f t="shared" si="31"/>
        <v>22.546285359855986</v>
      </c>
      <c r="AM452" s="11">
        <f t="shared" si="32"/>
        <v>0.11001427732849516</v>
      </c>
      <c r="AN452" s="25">
        <f t="shared" si="33"/>
        <v>0.18281243597175378</v>
      </c>
      <c r="AO452" s="26">
        <f t="shared" si="34"/>
        <v>1.2305679794858566</v>
      </c>
      <c r="AP452" s="27">
        <v>5.1237968659523272</v>
      </c>
      <c r="AQ452" s="11">
        <f t="shared" si="35"/>
        <v>6.3543648454381838</v>
      </c>
      <c r="AR452" s="21">
        <f t="shared" si="36"/>
        <v>2.2502655313326971</v>
      </c>
      <c r="AS452" s="21"/>
      <c r="AT452" s="21"/>
    </row>
    <row r="453" spans="1:46" ht="16.8" x14ac:dyDescent="0.4">
      <c r="A453" s="56">
        <v>1303</v>
      </c>
      <c r="B453" s="56" t="s">
        <v>825</v>
      </c>
      <c r="C453" s="56" t="s">
        <v>848</v>
      </c>
      <c r="D453" s="56" t="s">
        <v>848</v>
      </c>
      <c r="E453" s="11">
        <f t="shared" si="20"/>
        <v>7.3429038595823091</v>
      </c>
      <c r="F453" s="58"/>
      <c r="G453" s="57">
        <v>326</v>
      </c>
      <c r="H453" s="58"/>
      <c r="I453" s="57">
        <v>109</v>
      </c>
      <c r="J453" s="58"/>
      <c r="K453" s="57"/>
      <c r="L453" s="57">
        <v>185</v>
      </c>
      <c r="M453" s="57"/>
      <c r="N453" s="57"/>
      <c r="O453" s="57"/>
      <c r="P453" s="57"/>
      <c r="Q453" s="57"/>
      <c r="R453" s="57">
        <v>3237</v>
      </c>
      <c r="S453" s="58">
        <v>119</v>
      </c>
      <c r="T453" s="58">
        <v>2996</v>
      </c>
      <c r="U453" s="58">
        <v>122</v>
      </c>
      <c r="V453" s="58"/>
      <c r="W453" s="58" t="s">
        <v>39</v>
      </c>
      <c r="X453" s="59">
        <v>44457</v>
      </c>
      <c r="Y453" s="60">
        <v>3875.15</v>
      </c>
      <c r="Z453" s="61">
        <v>363467</v>
      </c>
      <c r="AA453" s="62">
        <v>94</v>
      </c>
      <c r="AB453" s="19">
        <f t="shared" si="21"/>
        <v>0.9620097937383818</v>
      </c>
      <c r="AC453" s="19">
        <f t="shared" si="22"/>
        <v>0.92554834723509427</v>
      </c>
      <c r="AD453" s="19">
        <f t="shared" si="23"/>
        <v>3.646144650328751E-2</v>
      </c>
      <c r="AE453" s="20">
        <f t="shared" si="24"/>
        <v>33.565633193659941</v>
      </c>
      <c r="AF453" s="20">
        <f t="shared" si="25"/>
        <v>0.19153537225826384</v>
      </c>
      <c r="AG453" s="21">
        <f t="shared" si="26"/>
        <v>890.58979219571529</v>
      </c>
      <c r="AH453" s="21">
        <f t="shared" si="27"/>
        <v>857.84954342485014</v>
      </c>
      <c r="AI453" s="22">
        <f t="shared" si="28"/>
        <v>920.57875955726377</v>
      </c>
      <c r="AJ453" s="22">
        <f t="shared" si="29"/>
        <v>887.83851078639873</v>
      </c>
      <c r="AK453" s="23">
        <f t="shared" si="30"/>
        <v>57.935855213900091</v>
      </c>
      <c r="AL453" s="24">
        <f t="shared" si="31"/>
        <v>21.069391433859671</v>
      </c>
      <c r="AM453" s="11">
        <f t="shared" si="32"/>
        <v>9.1541508032898705E-2</v>
      </c>
      <c r="AN453" s="25">
        <f t="shared" si="33"/>
        <v>0.15194448212887635</v>
      </c>
      <c r="AO453" s="26">
        <f t="shared" si="34"/>
        <v>1.8506329897703484</v>
      </c>
      <c r="AP453" s="27">
        <v>5.4922708698119607</v>
      </c>
      <c r="AQ453" s="11">
        <f t="shared" si="35"/>
        <v>7.3429038595823091</v>
      </c>
      <c r="AR453" s="21">
        <f t="shared" si="36"/>
        <v>32.74024877086503</v>
      </c>
      <c r="AS453" s="21"/>
      <c r="AT453" s="21"/>
    </row>
    <row r="454" spans="1:46" ht="16.8" x14ac:dyDescent="0.4">
      <c r="A454" s="56">
        <v>1372</v>
      </c>
      <c r="B454" s="56" t="s">
        <v>825</v>
      </c>
      <c r="C454" s="56" t="s">
        <v>849</v>
      </c>
      <c r="D454" s="56" t="s">
        <v>850</v>
      </c>
      <c r="E454" s="11">
        <f t="shared" si="20"/>
        <v>11.144781941316099</v>
      </c>
      <c r="F454" s="58"/>
      <c r="G454" s="57">
        <v>148</v>
      </c>
      <c r="H454" s="58"/>
      <c r="I454" s="57">
        <v>10</v>
      </c>
      <c r="J454" s="58"/>
      <c r="K454" s="57"/>
      <c r="L454" s="57">
        <v>0</v>
      </c>
      <c r="M454" s="57"/>
      <c r="N454" s="57"/>
      <c r="O454" s="57"/>
      <c r="P454" s="57"/>
      <c r="Q454" s="57"/>
      <c r="R454" s="57">
        <v>2314</v>
      </c>
      <c r="S454" s="58">
        <v>62</v>
      </c>
      <c r="T454" s="58">
        <v>2189</v>
      </c>
      <c r="U454" s="58">
        <v>63</v>
      </c>
      <c r="V454" s="58"/>
      <c r="W454" s="58" t="s">
        <v>39</v>
      </c>
      <c r="X454" s="59">
        <v>44457</v>
      </c>
      <c r="Y454" s="60">
        <v>57.64</v>
      </c>
      <c r="Z454" s="61">
        <v>65951</v>
      </c>
      <c r="AA454" s="62">
        <v>1144</v>
      </c>
      <c r="AB454" s="19">
        <f t="shared" si="21"/>
        <v>0.97308941904176771</v>
      </c>
      <c r="AC454" s="19">
        <f t="shared" si="22"/>
        <v>0.94598098530682795</v>
      </c>
      <c r="AD454" s="19">
        <f t="shared" si="23"/>
        <v>2.710843373493976E-2</v>
      </c>
      <c r="AE454" s="20">
        <f t="shared" si="24"/>
        <v>95.525465876180803</v>
      </c>
      <c r="AF454" s="20">
        <f t="shared" si="25"/>
        <v>6.8280034572169399E-2</v>
      </c>
      <c r="AG454" s="21">
        <f t="shared" si="26"/>
        <v>3508.6655244044819</v>
      </c>
      <c r="AH454" s="21">
        <f t="shared" si="27"/>
        <v>3414.6563357644313</v>
      </c>
      <c r="AI454" s="22">
        <f t="shared" si="28"/>
        <v>3523.8282967657806</v>
      </c>
      <c r="AJ454" s="22">
        <f t="shared" si="29"/>
        <v>3429.8191081257296</v>
      </c>
      <c r="AK454" s="23">
        <f t="shared" si="30"/>
        <v>97.73713003571406</v>
      </c>
      <c r="AL454" s="24">
        <f t="shared" si="31"/>
        <v>41.411466456319374</v>
      </c>
      <c r="AM454" s="11">
        <f t="shared" si="32"/>
        <v>0.36158543659917824</v>
      </c>
      <c r="AN454" s="25">
        <f t="shared" si="33"/>
        <v>0.60175387281419335</v>
      </c>
      <c r="AO454" s="26">
        <f t="shared" si="34"/>
        <v>1.7634499848720573</v>
      </c>
      <c r="AP454" s="27">
        <v>9.3813319564440416</v>
      </c>
      <c r="AQ454" s="11">
        <f t="shared" si="35"/>
        <v>11.144781941316099</v>
      </c>
      <c r="AR454" s="21">
        <f t="shared" si="36"/>
        <v>94.009188640050951</v>
      </c>
      <c r="AS454" s="21"/>
      <c r="AT454" s="21"/>
    </row>
    <row r="455" spans="1:46" ht="16.8" x14ac:dyDescent="0.4">
      <c r="A455" s="56">
        <v>1310</v>
      </c>
      <c r="B455" s="56" t="s">
        <v>825</v>
      </c>
      <c r="C455" s="56" t="s">
        <v>851</v>
      </c>
      <c r="D455" s="56" t="s">
        <v>851</v>
      </c>
      <c r="E455" s="11">
        <f t="shared" si="20"/>
        <v>5.2188482890635637</v>
      </c>
      <c r="F455" s="58"/>
      <c r="G455" s="57">
        <v>165</v>
      </c>
      <c r="H455" s="57"/>
      <c r="I455" s="57">
        <v>41</v>
      </c>
      <c r="J455" s="58"/>
      <c r="K455" s="57"/>
      <c r="L455" s="57">
        <v>0</v>
      </c>
      <c r="M455" s="57"/>
      <c r="N455" s="57"/>
      <c r="O455" s="57"/>
      <c r="P455" s="57"/>
      <c r="Q455" s="57"/>
      <c r="R455" s="57">
        <v>1850</v>
      </c>
      <c r="S455" s="58">
        <v>181</v>
      </c>
      <c r="T455" s="58">
        <v>1630</v>
      </c>
      <c r="U455" s="58">
        <v>39</v>
      </c>
      <c r="V455" s="58"/>
      <c r="W455" s="58" t="s">
        <v>39</v>
      </c>
      <c r="X455" s="59">
        <v>44457</v>
      </c>
      <c r="Y455" s="60">
        <v>3209.05</v>
      </c>
      <c r="Z455" s="61">
        <v>159569</v>
      </c>
      <c r="AA455" s="62">
        <v>50</v>
      </c>
      <c r="AB455" s="19">
        <f t="shared" si="21"/>
        <v>0.90170508954221273</v>
      </c>
      <c r="AC455" s="19">
        <f t="shared" si="22"/>
        <v>0.88108108108108107</v>
      </c>
      <c r="AD455" s="19">
        <f t="shared" si="23"/>
        <v>2.0624008461131677E-2</v>
      </c>
      <c r="AE455" s="20">
        <f t="shared" si="24"/>
        <v>24.440837506031873</v>
      </c>
      <c r="AF455" s="20">
        <f t="shared" si="25"/>
        <v>0.11135135135135135</v>
      </c>
      <c r="AG455" s="21">
        <f t="shared" si="26"/>
        <v>1159.3730611835633</v>
      </c>
      <c r="AH455" s="21">
        <f t="shared" si="27"/>
        <v>1045.9425076299281</v>
      </c>
      <c r="AI455" s="22">
        <f t="shared" si="28"/>
        <v>1185.0672749719556</v>
      </c>
      <c r="AJ455" s="22">
        <f t="shared" si="29"/>
        <v>1071.6367214183206</v>
      </c>
      <c r="AK455" s="23">
        <f t="shared" si="30"/>
        <v>49.437675416661605</v>
      </c>
      <c r="AL455" s="24">
        <f t="shared" si="31"/>
        <v>23.147750661979238</v>
      </c>
      <c r="AM455" s="11">
        <f t="shared" si="32"/>
        <v>0.11769197113978745</v>
      </c>
      <c r="AN455" s="25">
        <f t="shared" si="33"/>
        <v>0.19568330936455069</v>
      </c>
      <c r="AO455" s="26">
        <f t="shared" si="34"/>
        <v>2.124683383142203</v>
      </c>
      <c r="AP455" s="27">
        <v>3.0941649059213607</v>
      </c>
      <c r="AQ455" s="11">
        <f t="shared" si="35"/>
        <v>5.2188482890635637</v>
      </c>
      <c r="AR455" s="21">
        <f t="shared" si="36"/>
        <v>113.43055355363511</v>
      </c>
      <c r="AS455" s="21"/>
      <c r="AT455" s="21"/>
    </row>
    <row r="456" spans="1:46" ht="16.8" x14ac:dyDescent="0.4">
      <c r="A456" s="56">
        <v>1305</v>
      </c>
      <c r="B456" s="56" t="s">
        <v>825</v>
      </c>
      <c r="C456" s="56" t="s">
        <v>852</v>
      </c>
      <c r="D456" s="56" t="s">
        <v>852</v>
      </c>
      <c r="E456" s="11">
        <f t="shared" si="20"/>
        <v>8.5087089746941675</v>
      </c>
      <c r="F456" s="58"/>
      <c r="G456" s="57">
        <v>457</v>
      </c>
      <c r="H456" s="157"/>
      <c r="I456" s="57">
        <v>76</v>
      </c>
      <c r="J456" s="157"/>
      <c r="K456" s="57"/>
      <c r="L456" s="57">
        <v>113</v>
      </c>
      <c r="M456" s="57"/>
      <c r="N456" s="57"/>
      <c r="O456" s="57"/>
      <c r="P456" s="57"/>
      <c r="Q456" s="57"/>
      <c r="R456" s="57">
        <v>4504</v>
      </c>
      <c r="S456" s="58">
        <v>131</v>
      </c>
      <c r="T456" s="58">
        <v>4213</v>
      </c>
      <c r="U456" s="58">
        <v>160</v>
      </c>
      <c r="V456" s="58"/>
      <c r="W456" s="58" t="s">
        <v>39</v>
      </c>
      <c r="X456" s="59">
        <v>44457</v>
      </c>
      <c r="Y456" s="60">
        <v>1336.6</v>
      </c>
      <c r="Z456" s="61">
        <v>344692</v>
      </c>
      <c r="AA456" s="62">
        <v>258</v>
      </c>
      <c r="AB456" s="19">
        <f t="shared" si="21"/>
        <v>0.97032526158213561</v>
      </c>
      <c r="AC456" s="19">
        <f t="shared" si="22"/>
        <v>0.93539076376554176</v>
      </c>
      <c r="AD456" s="19">
        <f t="shared" si="23"/>
        <v>3.4934497816593885E-2</v>
      </c>
      <c r="AE456" s="20">
        <f t="shared" si="24"/>
        <v>46.418251656551355</v>
      </c>
      <c r="AF456" s="20">
        <f t="shared" si="25"/>
        <v>0.14342806394316163</v>
      </c>
      <c r="AG456" s="21">
        <f t="shared" si="26"/>
        <v>1306.6737841319207</v>
      </c>
      <c r="AH456" s="21">
        <f t="shared" si="27"/>
        <v>1268.6688405881193</v>
      </c>
      <c r="AI456" s="22">
        <f t="shared" si="28"/>
        <v>1328.7224536687827</v>
      </c>
      <c r="AJ456" s="22">
        <f t="shared" si="29"/>
        <v>1290.7175101249811</v>
      </c>
      <c r="AK456" s="23">
        <f t="shared" si="30"/>
        <v>68.130941323712349</v>
      </c>
      <c r="AL456" s="24">
        <f t="shared" si="31"/>
        <v>25.403912199944532</v>
      </c>
      <c r="AM456" s="11">
        <f t="shared" si="32"/>
        <v>0.1104304668753632</v>
      </c>
      <c r="AN456" s="25">
        <f t="shared" si="33"/>
        <v>0.18348425029698279</v>
      </c>
      <c r="AO456" s="26">
        <f t="shared" si="34"/>
        <v>2.2934860007450819</v>
      </c>
      <c r="AP456" s="27">
        <v>6.2152229739490856</v>
      </c>
      <c r="AQ456" s="11">
        <f t="shared" si="35"/>
        <v>8.5087089746941675</v>
      </c>
      <c r="AR456" s="21">
        <f t="shared" si="36"/>
        <v>38.004943543801424</v>
      </c>
      <c r="AS456" s="21"/>
      <c r="AT456" s="21"/>
    </row>
    <row r="457" spans="1:46" ht="16.8" x14ac:dyDescent="0.4">
      <c r="A457" s="127">
        <v>1607</v>
      </c>
      <c r="B457" s="127" t="s">
        <v>853</v>
      </c>
      <c r="C457" s="127" t="s">
        <v>854</v>
      </c>
      <c r="D457" s="127" t="s">
        <v>855</v>
      </c>
      <c r="E457" s="11">
        <f t="shared" si="20"/>
        <v>6.7182070151775966</v>
      </c>
      <c r="F457" s="128"/>
      <c r="G457" s="129"/>
      <c r="H457" s="128"/>
      <c r="I457" s="129"/>
      <c r="J457" s="128"/>
      <c r="K457" s="129"/>
      <c r="L457" s="129">
        <v>5040</v>
      </c>
      <c r="M457" s="129">
        <v>2260</v>
      </c>
      <c r="N457" s="129"/>
      <c r="O457" s="129">
        <v>22</v>
      </c>
      <c r="P457" s="129"/>
      <c r="Q457" s="129">
        <v>22</v>
      </c>
      <c r="R457" s="129">
        <v>3267</v>
      </c>
      <c r="S457" s="128">
        <v>67</v>
      </c>
      <c r="T457" s="128">
        <v>3037</v>
      </c>
      <c r="U457" s="128">
        <v>163</v>
      </c>
      <c r="V457" s="128"/>
      <c r="W457" s="128" t="s">
        <v>39</v>
      </c>
      <c r="X457" s="130">
        <v>44457</v>
      </c>
      <c r="Y457" s="131">
        <v>12142.73</v>
      </c>
      <c r="Z457" s="132">
        <v>810624</v>
      </c>
      <c r="AA457" s="133">
        <v>67</v>
      </c>
      <c r="AB457" s="19">
        <f t="shared" si="21"/>
        <v>0.98584712023447196</v>
      </c>
      <c r="AC457" s="19">
        <f t="shared" si="22"/>
        <v>0.92959902050811138</v>
      </c>
      <c r="AD457" s="19">
        <f t="shared" si="23"/>
        <v>5.6248099726360593E-2</v>
      </c>
      <c r="AE457" s="20">
        <f t="shared" si="24"/>
        <v>22.821924838149375</v>
      </c>
      <c r="AF457" s="20">
        <f t="shared" si="25"/>
        <v>1.5494337312519131</v>
      </c>
      <c r="AG457" s="21">
        <f t="shared" si="26"/>
        <v>403.02285646612978</v>
      </c>
      <c r="AH457" s="21">
        <f t="shared" si="27"/>
        <v>394.75761882204324</v>
      </c>
      <c r="AI457" s="22">
        <f t="shared" si="28"/>
        <v>405.73681509553137</v>
      </c>
      <c r="AJ457" s="22">
        <f t="shared" si="29"/>
        <v>397.47157745144483</v>
      </c>
      <c r="AK457" s="23">
        <f t="shared" si="30"/>
        <v>47.772298289018273</v>
      </c>
      <c r="AL457" s="24">
        <f t="shared" si="31"/>
        <v>14.097368148903625</v>
      </c>
      <c r="AM457" s="11">
        <f t="shared" si="32"/>
        <v>5.1887713572322601E-2</v>
      </c>
      <c r="AN457" s="25">
        <f t="shared" si="33"/>
        <v>8.3895064226666385E-2</v>
      </c>
      <c r="AO457" s="26">
        <f t="shared" si="34"/>
        <v>0.84829726038739217</v>
      </c>
      <c r="AP457" s="27">
        <v>5.8699097547902044</v>
      </c>
      <c r="AQ457" s="11">
        <f t="shared" si="35"/>
        <v>6.7182070151775966</v>
      </c>
      <c r="AR457" s="21">
        <f t="shared" si="36"/>
        <v>8.2652376440865307</v>
      </c>
      <c r="AS457" s="21"/>
      <c r="AT457" s="21"/>
    </row>
    <row r="458" spans="1:46" ht="16.8" x14ac:dyDescent="0.4">
      <c r="A458" s="158">
        <v>1611</v>
      </c>
      <c r="B458" s="158" t="s">
        <v>853</v>
      </c>
      <c r="C458" s="127" t="s">
        <v>856</v>
      </c>
      <c r="D458" s="127" t="s">
        <v>857</v>
      </c>
      <c r="E458" s="11">
        <f t="shared" si="20"/>
        <v>7.9342731273536744</v>
      </c>
      <c r="F458" s="128"/>
      <c r="G458" s="129"/>
      <c r="H458" s="128"/>
      <c r="I458" s="129"/>
      <c r="J458" s="128"/>
      <c r="K458" s="129"/>
      <c r="L458" s="129">
        <v>497</v>
      </c>
      <c r="M458" s="129">
        <v>183</v>
      </c>
      <c r="N458" s="129"/>
      <c r="O458" s="129">
        <v>23</v>
      </c>
      <c r="P458" s="129"/>
      <c r="Q458" s="129">
        <v>23</v>
      </c>
      <c r="R458" s="129">
        <v>375</v>
      </c>
      <c r="S458" s="128">
        <v>2</v>
      </c>
      <c r="T458" s="128">
        <v>339</v>
      </c>
      <c r="U458" s="128">
        <v>34</v>
      </c>
      <c r="V458" s="128"/>
      <c r="W458" s="128" t="s">
        <v>39</v>
      </c>
      <c r="X458" s="130">
        <v>44457</v>
      </c>
      <c r="Y458" s="131">
        <v>2556.44</v>
      </c>
      <c r="Z458" s="132">
        <v>237847</v>
      </c>
      <c r="AA458" s="133">
        <v>93</v>
      </c>
      <c r="AB458" s="19">
        <f t="shared" si="21"/>
        <v>1.0472160804020101</v>
      </c>
      <c r="AC458" s="19">
        <f t="shared" si="22"/>
        <v>0.90400000000000003</v>
      </c>
      <c r="AD458" s="19">
        <f t="shared" si="23"/>
        <v>0.14321608040201006</v>
      </c>
      <c r="AE458" s="20">
        <f t="shared" si="24"/>
        <v>23.964985894293392</v>
      </c>
      <c r="AF458" s="20">
        <f t="shared" si="25"/>
        <v>1.3866666666666667</v>
      </c>
      <c r="AG458" s="21">
        <f t="shared" si="26"/>
        <v>157.66438088350915</v>
      </c>
      <c r="AH458" s="21">
        <f t="shared" si="27"/>
        <v>156.82350418546378</v>
      </c>
      <c r="AI458" s="22">
        <f t="shared" si="28"/>
        <v>167.33446291103104</v>
      </c>
      <c r="AJ458" s="22">
        <f t="shared" si="29"/>
        <v>166.49358621298566</v>
      </c>
      <c r="AK458" s="23">
        <f t="shared" si="30"/>
        <v>48.954045690109609</v>
      </c>
      <c r="AL458" s="24">
        <f t="shared" si="31"/>
        <v>9.12396805707324</v>
      </c>
      <c r="AM458" s="11">
        <f t="shared" si="32"/>
        <v>9.7875614890065979E-2</v>
      </c>
      <c r="AN458" s="25">
        <f t="shared" si="33"/>
        <v>0.15871199626799476</v>
      </c>
      <c r="AO458" s="26">
        <f t="shared" si="34"/>
        <v>1.0989556058981806</v>
      </c>
      <c r="AP458" s="27">
        <v>6.8353175214554938</v>
      </c>
      <c r="AQ458" s="11">
        <f t="shared" si="35"/>
        <v>7.9342731273536744</v>
      </c>
      <c r="AR458" s="21">
        <f t="shared" si="36"/>
        <v>0.84087669804538212</v>
      </c>
      <c r="AS458" s="21"/>
      <c r="AT458" s="21"/>
    </row>
    <row r="459" spans="1:46" ht="16.8" x14ac:dyDescent="0.4">
      <c r="A459" s="158">
        <v>1604</v>
      </c>
      <c r="B459" s="158" t="s">
        <v>853</v>
      </c>
      <c r="C459" s="127" t="s">
        <v>858</v>
      </c>
      <c r="D459" s="127" t="s">
        <v>859</v>
      </c>
      <c r="E459" s="11">
        <f t="shared" si="20"/>
        <v>8.9253217975203629</v>
      </c>
      <c r="F459" s="128"/>
      <c r="G459" s="129"/>
      <c r="H459" s="128"/>
      <c r="I459" s="129"/>
      <c r="J459" s="128"/>
      <c r="K459" s="129"/>
      <c r="L459" s="129">
        <v>1646</v>
      </c>
      <c r="M459" s="129">
        <v>614</v>
      </c>
      <c r="N459" s="129"/>
      <c r="O459" s="129">
        <v>26</v>
      </c>
      <c r="P459" s="129"/>
      <c r="Q459" s="129">
        <v>26</v>
      </c>
      <c r="R459" s="129">
        <v>2500</v>
      </c>
      <c r="S459" s="128">
        <v>29</v>
      </c>
      <c r="T459" s="128">
        <v>2343</v>
      </c>
      <c r="U459" s="128">
        <v>128</v>
      </c>
      <c r="V459" s="128"/>
      <c r="W459" s="128" t="s">
        <v>39</v>
      </c>
      <c r="X459" s="130">
        <v>44457</v>
      </c>
      <c r="Y459" s="131">
        <v>4076.06</v>
      </c>
      <c r="Z459" s="132">
        <v>392829</v>
      </c>
      <c r="AA459" s="133">
        <v>96</v>
      </c>
      <c r="AB459" s="19">
        <f t="shared" si="21"/>
        <v>0.99816595407759312</v>
      </c>
      <c r="AC459" s="19">
        <f t="shared" si="22"/>
        <v>0.93720000000000003</v>
      </c>
      <c r="AD459" s="19">
        <f t="shared" si="23"/>
        <v>6.0965954077593032E-2</v>
      </c>
      <c r="AE459" s="20">
        <f t="shared" si="24"/>
        <v>39.202808346634285</v>
      </c>
      <c r="AF459" s="20">
        <f t="shared" si="25"/>
        <v>0.66879999999999995</v>
      </c>
      <c r="AG459" s="21">
        <f t="shared" si="26"/>
        <v>636.40922640640076</v>
      </c>
      <c r="AH459" s="21">
        <f t="shared" si="27"/>
        <v>629.02687938008648</v>
      </c>
      <c r="AI459" s="22">
        <f t="shared" si="28"/>
        <v>643.02788236102731</v>
      </c>
      <c r="AJ459" s="22">
        <f t="shared" si="29"/>
        <v>635.64553533471303</v>
      </c>
      <c r="AK459" s="23">
        <f t="shared" si="30"/>
        <v>62.612146063391158</v>
      </c>
      <c r="AL459" s="24">
        <f t="shared" si="31"/>
        <v>17.82758445968933</v>
      </c>
      <c r="AM459" s="11">
        <f t="shared" si="32"/>
        <v>9.6094613121865666E-2</v>
      </c>
      <c r="AN459" s="25">
        <f t="shared" si="33"/>
        <v>0.15795261610001882</v>
      </c>
      <c r="AO459" s="26">
        <f t="shared" si="34"/>
        <v>1.3731411776644622</v>
      </c>
      <c r="AP459" s="27">
        <v>7.5521806198559007</v>
      </c>
      <c r="AQ459" s="11">
        <f t="shared" si="35"/>
        <v>8.9253217975203629</v>
      </c>
      <c r="AR459" s="21">
        <f t="shared" si="36"/>
        <v>7.3823470263142488</v>
      </c>
      <c r="AS459" s="21"/>
      <c r="AT459" s="21"/>
    </row>
    <row r="460" spans="1:46" ht="16.8" x14ac:dyDescent="0.4">
      <c r="A460" s="158">
        <v>1674</v>
      </c>
      <c r="B460" s="158" t="s">
        <v>853</v>
      </c>
      <c r="C460" s="127" t="s">
        <v>860</v>
      </c>
      <c r="D460" s="127" t="s">
        <v>861</v>
      </c>
      <c r="E460" s="11">
        <f t="shared" si="20"/>
        <v>8.3280888501479033</v>
      </c>
      <c r="F460" s="128"/>
      <c r="G460" s="129"/>
      <c r="H460" s="128"/>
      <c r="I460" s="129"/>
      <c r="J460" s="128"/>
      <c r="K460" s="129"/>
      <c r="L460" s="129">
        <v>5343</v>
      </c>
      <c r="M460" s="129">
        <v>3104</v>
      </c>
      <c r="N460" s="129"/>
      <c r="O460" s="129">
        <v>22</v>
      </c>
      <c r="P460" s="129"/>
      <c r="Q460" s="129">
        <v>22</v>
      </c>
      <c r="R460" s="129">
        <v>3041</v>
      </c>
      <c r="S460" s="128">
        <v>20</v>
      </c>
      <c r="T460" s="128">
        <v>2941</v>
      </c>
      <c r="U460" s="128">
        <v>80</v>
      </c>
      <c r="V460" s="128"/>
      <c r="W460" s="128" t="s">
        <v>39</v>
      </c>
      <c r="X460" s="130">
        <v>44457</v>
      </c>
      <c r="Y460" s="131">
        <v>419.8</v>
      </c>
      <c r="Z460" s="132">
        <v>219180</v>
      </c>
      <c r="AA460" s="133">
        <v>522</v>
      </c>
      <c r="AB460" s="19">
        <f t="shared" si="21"/>
        <v>1.0004167658391148</v>
      </c>
      <c r="AC460" s="19">
        <f t="shared" si="22"/>
        <v>0.96711608023676421</v>
      </c>
      <c r="AD460" s="19">
        <f t="shared" si="23"/>
        <v>3.3300685602350638E-2</v>
      </c>
      <c r="AE460" s="20">
        <f t="shared" si="24"/>
        <v>46.537092800437996</v>
      </c>
      <c r="AF460" s="20">
        <f t="shared" si="25"/>
        <v>1.7642222952975994</v>
      </c>
      <c r="AG460" s="21">
        <f t="shared" si="26"/>
        <v>1387.4441098640386</v>
      </c>
      <c r="AH460" s="21">
        <f t="shared" si="27"/>
        <v>1378.3191897070901</v>
      </c>
      <c r="AI460" s="22">
        <f t="shared" si="28"/>
        <v>1397.4815220366822</v>
      </c>
      <c r="AJ460" s="22">
        <f t="shared" si="29"/>
        <v>1388.3566018797335</v>
      </c>
      <c r="AK460" s="23">
        <f t="shared" si="30"/>
        <v>68.218100824076018</v>
      </c>
      <c r="AL460" s="24">
        <f t="shared" si="31"/>
        <v>26.347263632868344</v>
      </c>
      <c r="AM460" s="11">
        <f t="shared" si="32"/>
        <v>0.14302981531527995</v>
      </c>
      <c r="AN460" s="25">
        <f t="shared" si="33"/>
        <v>0.23039294046815584</v>
      </c>
      <c r="AO460" s="26">
        <f t="shared" si="34"/>
        <v>0.13180121397978972</v>
      </c>
      <c r="AP460" s="27">
        <v>8.1962876361681136</v>
      </c>
      <c r="AQ460" s="11">
        <f t="shared" si="35"/>
        <v>8.3280888501479033</v>
      </c>
      <c r="AR460" s="21">
        <f t="shared" si="36"/>
        <v>9.124920156948626</v>
      </c>
      <c r="AS460" s="21"/>
      <c r="AT460" s="21"/>
    </row>
    <row r="461" spans="1:46" ht="16.8" x14ac:dyDescent="0.4">
      <c r="A461" s="127">
        <v>1603</v>
      </c>
      <c r="B461" s="127" t="s">
        <v>853</v>
      </c>
      <c r="C461" s="127" t="s">
        <v>862</v>
      </c>
      <c r="D461" s="127" t="s">
        <v>863</v>
      </c>
      <c r="E461" s="11">
        <f t="shared" si="20"/>
        <v>10.439380401223255</v>
      </c>
      <c r="F461" s="128"/>
      <c r="G461" s="129"/>
      <c r="H461" s="128"/>
      <c r="I461" s="129"/>
      <c r="J461" s="128"/>
      <c r="K461" s="129"/>
      <c r="L461" s="129">
        <v>8211</v>
      </c>
      <c r="M461" s="129">
        <v>6496</v>
      </c>
      <c r="N461" s="129"/>
      <c r="O461" s="129">
        <v>59</v>
      </c>
      <c r="P461" s="129"/>
      <c r="Q461" s="129">
        <v>59</v>
      </c>
      <c r="R461" s="129">
        <v>3820</v>
      </c>
      <c r="S461" s="128">
        <v>29</v>
      </c>
      <c r="T461" s="128">
        <v>3554</v>
      </c>
      <c r="U461" s="128">
        <v>237</v>
      </c>
      <c r="V461" s="128"/>
      <c r="W461" s="128" t="s">
        <v>39</v>
      </c>
      <c r="X461" s="130">
        <v>44457</v>
      </c>
      <c r="Y461" s="131">
        <v>8587.9410000000007</v>
      </c>
      <c r="Z461" s="132">
        <v>599668</v>
      </c>
      <c r="AA461" s="133">
        <v>70</v>
      </c>
      <c r="AB461" s="19">
        <f t="shared" si="21"/>
        <v>1.0066748190349701</v>
      </c>
      <c r="AC461" s="19">
        <f t="shared" si="22"/>
        <v>0.93036649214659684</v>
      </c>
      <c r="AD461" s="19">
        <f t="shared" si="23"/>
        <v>7.6308326888373287E-2</v>
      </c>
      <c r="AE461" s="20">
        <f t="shared" si="24"/>
        <v>49.360646224244078</v>
      </c>
      <c r="AF461" s="20">
        <f t="shared" si="25"/>
        <v>2.1649214659685865</v>
      </c>
      <c r="AG461" s="21">
        <f t="shared" si="26"/>
        <v>637.01915059666351</v>
      </c>
      <c r="AH461" s="21">
        <f t="shared" si="27"/>
        <v>632.18314133820718</v>
      </c>
      <c r="AI461" s="22">
        <f t="shared" si="28"/>
        <v>646.85792805352287</v>
      </c>
      <c r="AJ461" s="22">
        <f t="shared" si="29"/>
        <v>642.02191879506654</v>
      </c>
      <c r="AK461" s="23">
        <f t="shared" si="30"/>
        <v>70.257132181896012</v>
      </c>
      <c r="AL461" s="24">
        <f t="shared" si="31"/>
        <v>17.916778711518798</v>
      </c>
      <c r="AM461" s="11">
        <f t="shared" si="32"/>
        <v>8.96588121365023E-2</v>
      </c>
      <c r="AN461" s="25">
        <f t="shared" si="33"/>
        <v>0.14345146426093483</v>
      </c>
      <c r="AO461" s="26">
        <f t="shared" si="34"/>
        <v>2.1842116953155539</v>
      </c>
      <c r="AP461" s="27">
        <v>8.2551687059077015</v>
      </c>
      <c r="AQ461" s="11">
        <f t="shared" si="35"/>
        <v>10.439380401223255</v>
      </c>
      <c r="AR461" s="21">
        <f t="shared" si="36"/>
        <v>4.8360092584563459</v>
      </c>
      <c r="AS461" s="21"/>
      <c r="AT461" s="21"/>
    </row>
    <row r="462" spans="1:46" ht="16.8" x14ac:dyDescent="0.4">
      <c r="A462" s="127">
        <v>1606</v>
      </c>
      <c r="B462" s="127" t="s">
        <v>853</v>
      </c>
      <c r="C462" s="127" t="s">
        <v>864</v>
      </c>
      <c r="D462" s="127" t="s">
        <v>865</v>
      </c>
      <c r="E462" s="11">
        <f t="shared" si="20"/>
        <v>6.44028541230443</v>
      </c>
      <c r="F462" s="128"/>
      <c r="G462" s="129"/>
      <c r="H462" s="128"/>
      <c r="I462" s="129"/>
      <c r="J462" s="128"/>
      <c r="K462" s="129"/>
      <c r="L462" s="129">
        <v>2671</v>
      </c>
      <c r="M462" s="129">
        <v>1057</v>
      </c>
      <c r="N462" s="129"/>
      <c r="O462" s="129">
        <v>0</v>
      </c>
      <c r="P462" s="129"/>
      <c r="Q462" s="129">
        <v>0</v>
      </c>
      <c r="R462" s="129">
        <v>2933</v>
      </c>
      <c r="S462" s="128">
        <v>32</v>
      </c>
      <c r="T462" s="128">
        <v>2762</v>
      </c>
      <c r="U462" s="128">
        <v>139</v>
      </c>
      <c r="V462" s="128"/>
      <c r="W462" s="128" t="s">
        <v>39</v>
      </c>
      <c r="X462" s="130">
        <v>44457</v>
      </c>
      <c r="Y462" s="131">
        <v>14477</v>
      </c>
      <c r="Z462" s="132">
        <v>610654</v>
      </c>
      <c r="AA462" s="133">
        <v>42</v>
      </c>
      <c r="AB462" s="19">
        <f t="shared" si="21"/>
        <v>0.98908966928060005</v>
      </c>
      <c r="AC462" s="19">
        <f t="shared" si="22"/>
        <v>0.94169792021820664</v>
      </c>
      <c r="AD462" s="19">
        <f t="shared" si="23"/>
        <v>4.7391749062393455E-2</v>
      </c>
      <c r="AE462" s="20">
        <f t="shared" si="24"/>
        <v>22.76248088115365</v>
      </c>
      <c r="AF462" s="20">
        <f t="shared" si="25"/>
        <v>0.91067166723491311</v>
      </c>
      <c r="AG462" s="21">
        <f t="shared" si="26"/>
        <v>480.30472247786798</v>
      </c>
      <c r="AH462" s="21">
        <f t="shared" si="27"/>
        <v>475.06443910954488</v>
      </c>
      <c r="AI462" s="22">
        <f t="shared" si="28"/>
        <v>480.30472247786798</v>
      </c>
      <c r="AJ462" s="22">
        <f t="shared" si="29"/>
        <v>475.06443910954488</v>
      </c>
      <c r="AK462" s="23">
        <f t="shared" si="30"/>
        <v>47.710041795363843</v>
      </c>
      <c r="AL462" s="24">
        <f t="shared" si="31"/>
        <v>15.412080312364468</v>
      </c>
      <c r="AM462" s="11">
        <f t="shared" si="32"/>
        <v>5.9006662976859511E-2</v>
      </c>
      <c r="AN462" s="25">
        <f t="shared" si="33"/>
        <v>9.6534421477232582E-2</v>
      </c>
      <c r="AO462" s="26">
        <f t="shared" si="34"/>
        <v>0.88103662747278122</v>
      </c>
      <c r="AP462" s="27">
        <v>5.5592487848316487</v>
      </c>
      <c r="AQ462" s="11">
        <f t="shared" si="35"/>
        <v>6.44028541230443</v>
      </c>
      <c r="AR462" s="21">
        <f t="shared" si="36"/>
        <v>5.2402833683231425</v>
      </c>
      <c r="AS462" s="21"/>
      <c r="AT462" s="21"/>
    </row>
    <row r="463" spans="1:46" ht="16.8" x14ac:dyDescent="0.4">
      <c r="A463" s="158">
        <v>1605</v>
      </c>
      <c r="B463" s="158" t="s">
        <v>853</v>
      </c>
      <c r="C463" s="127" t="s">
        <v>866</v>
      </c>
      <c r="D463" s="127" t="s">
        <v>867</v>
      </c>
      <c r="E463" s="11">
        <f t="shared" si="20"/>
        <v>6.0185624725615376</v>
      </c>
      <c r="F463" s="128"/>
      <c r="G463" s="129"/>
      <c r="H463" s="128"/>
      <c r="I463" s="129"/>
      <c r="J463" s="128"/>
      <c r="K463" s="129"/>
      <c r="L463" s="129">
        <v>1039</v>
      </c>
      <c r="M463" s="129">
        <v>82</v>
      </c>
      <c r="N463" s="129"/>
      <c r="O463" s="129">
        <v>4</v>
      </c>
      <c r="P463" s="129"/>
      <c r="Q463" s="129">
        <v>4</v>
      </c>
      <c r="R463" s="129">
        <v>2421</v>
      </c>
      <c r="S463" s="128">
        <v>30</v>
      </c>
      <c r="T463" s="128">
        <v>2307</v>
      </c>
      <c r="U463" s="128">
        <v>84</v>
      </c>
      <c r="V463" s="128"/>
      <c r="W463" s="128" t="s">
        <v>39</v>
      </c>
      <c r="X463" s="130">
        <v>44457</v>
      </c>
      <c r="Y463" s="131">
        <v>6357.15</v>
      </c>
      <c r="Z463" s="132">
        <v>383927</v>
      </c>
      <c r="AA463" s="133">
        <v>60</v>
      </c>
      <c r="AB463" s="19">
        <f t="shared" si="21"/>
        <v>0.98920067962033242</v>
      </c>
      <c r="AC463" s="19">
        <f t="shared" si="22"/>
        <v>0.95291201982651796</v>
      </c>
      <c r="AD463" s="19">
        <f t="shared" si="23"/>
        <v>3.6288659793814432E-2</v>
      </c>
      <c r="AE463" s="20">
        <f t="shared" si="24"/>
        <v>22.921024048842618</v>
      </c>
      <c r="AF463" s="20">
        <f t="shared" si="25"/>
        <v>0.43081371334159441</v>
      </c>
      <c r="AG463" s="21">
        <f t="shared" si="26"/>
        <v>630.58862752554523</v>
      </c>
      <c r="AH463" s="21">
        <f t="shared" si="27"/>
        <v>622.77464205434887</v>
      </c>
      <c r="AI463" s="22">
        <f t="shared" si="28"/>
        <v>631.63049225503812</v>
      </c>
      <c r="AJ463" s="22">
        <f t="shared" si="29"/>
        <v>623.81650678384176</v>
      </c>
      <c r="AK463" s="23">
        <f t="shared" si="30"/>
        <v>47.875906308750565</v>
      </c>
      <c r="AL463" s="24">
        <f t="shared" si="31"/>
        <v>17.660924477272442</v>
      </c>
      <c r="AM463" s="11">
        <f t="shared" si="32"/>
        <v>7.3970011477456632E-2</v>
      </c>
      <c r="AN463" s="25">
        <f t="shared" si="33"/>
        <v>0.12216946867043553</v>
      </c>
      <c r="AO463" s="26">
        <f t="shared" si="34"/>
        <v>1.4920464965864761</v>
      </c>
      <c r="AP463" s="27">
        <v>4.5265159759750615</v>
      </c>
      <c r="AQ463" s="11">
        <f t="shared" si="35"/>
        <v>6.0185624725615376</v>
      </c>
      <c r="AR463" s="21">
        <f t="shared" si="36"/>
        <v>7.8139854711963466</v>
      </c>
      <c r="AS463" s="21"/>
      <c r="AT463" s="21"/>
    </row>
    <row r="464" spans="1:46" ht="16.8" x14ac:dyDescent="0.4">
      <c r="A464" s="127">
        <v>1613</v>
      </c>
      <c r="B464" s="127" t="s">
        <v>853</v>
      </c>
      <c r="C464" s="127" t="s">
        <v>868</v>
      </c>
      <c r="D464" s="127" t="s">
        <v>869</v>
      </c>
      <c r="E464" s="11">
        <f t="shared" si="20"/>
        <v>9.101827108637961</v>
      </c>
      <c r="F464" s="128"/>
      <c r="G464" s="129"/>
      <c r="H464" s="128"/>
      <c r="I464" s="129"/>
      <c r="J464" s="128"/>
      <c r="K464" s="129"/>
      <c r="L464" s="129">
        <v>1359</v>
      </c>
      <c r="M464" s="129">
        <v>615</v>
      </c>
      <c r="N464" s="129"/>
      <c r="O464" s="129">
        <v>15</v>
      </c>
      <c r="P464" s="129"/>
      <c r="Q464" s="129">
        <v>15</v>
      </c>
      <c r="R464" s="129">
        <v>797</v>
      </c>
      <c r="S464" s="128">
        <v>7</v>
      </c>
      <c r="T464" s="128">
        <v>738</v>
      </c>
      <c r="U464" s="128">
        <v>52</v>
      </c>
      <c r="V464" s="128"/>
      <c r="W464" s="128" t="s">
        <v>39</v>
      </c>
      <c r="X464" s="130">
        <v>44457</v>
      </c>
      <c r="Y464" s="131">
        <v>5777.42</v>
      </c>
      <c r="Z464" s="132">
        <v>182552</v>
      </c>
      <c r="AA464" s="133">
        <v>32</v>
      </c>
      <c r="AB464" s="19">
        <f t="shared" si="21"/>
        <v>1.0084847117577616</v>
      </c>
      <c r="AC464" s="19">
        <f t="shared" si="22"/>
        <v>0.92597239648682561</v>
      </c>
      <c r="AD464" s="19">
        <f t="shared" si="23"/>
        <v>8.2512315270935957E-2</v>
      </c>
      <c r="AE464" s="20">
        <f t="shared" si="24"/>
        <v>36.701871247644505</v>
      </c>
      <c r="AF464" s="20">
        <f t="shared" si="25"/>
        <v>1.7239648682559598</v>
      </c>
      <c r="AG464" s="21">
        <f t="shared" si="26"/>
        <v>436.58793111003985</v>
      </c>
      <c r="AH464" s="21">
        <f t="shared" si="27"/>
        <v>432.7534072483457</v>
      </c>
      <c r="AI464" s="22">
        <f t="shared" si="28"/>
        <v>444.80476795652748</v>
      </c>
      <c r="AJ464" s="22">
        <f t="shared" si="29"/>
        <v>440.97024409483322</v>
      </c>
      <c r="AK464" s="23">
        <f t="shared" si="30"/>
        <v>60.582069333792575</v>
      </c>
      <c r="AL464" s="24">
        <f t="shared" si="31"/>
        <v>14.848741429744697</v>
      </c>
      <c r="AM464" s="11">
        <f t="shared" si="32"/>
        <v>0.13908363985954611</v>
      </c>
      <c r="AN464" s="25">
        <f t="shared" si="33"/>
        <v>0.22419236085806921</v>
      </c>
      <c r="AO464" s="26">
        <f t="shared" si="34"/>
        <v>1.5185805998360786</v>
      </c>
      <c r="AP464" s="27">
        <v>7.5832465088018823</v>
      </c>
      <c r="AQ464" s="11">
        <f t="shared" si="35"/>
        <v>9.101827108637961</v>
      </c>
      <c r="AR464" s="21">
        <f t="shared" si="36"/>
        <v>3.8345238616942021</v>
      </c>
      <c r="AS464" s="21"/>
      <c r="AT464" s="21"/>
    </row>
    <row r="465" spans="1:46" ht="16.8" x14ac:dyDescent="0.4">
      <c r="A465" s="127">
        <v>1610</v>
      </c>
      <c r="B465" s="127" t="s">
        <v>853</v>
      </c>
      <c r="C465" s="127" t="s">
        <v>870</v>
      </c>
      <c r="D465" s="127" t="s">
        <v>871</v>
      </c>
      <c r="E465" s="11">
        <f t="shared" si="20"/>
        <v>7.2197236589139058</v>
      </c>
      <c r="F465" s="128"/>
      <c r="G465" s="129"/>
      <c r="H465" s="128"/>
      <c r="I465" s="129"/>
      <c r="J465" s="128"/>
      <c r="K465" s="129"/>
      <c r="L465" s="129">
        <v>2991</v>
      </c>
      <c r="M465" s="129">
        <v>1817</v>
      </c>
      <c r="N465" s="129"/>
      <c r="O465" s="129">
        <v>13</v>
      </c>
      <c r="P465" s="129"/>
      <c r="Q465" s="129">
        <v>13</v>
      </c>
      <c r="R465" s="129">
        <v>1262</v>
      </c>
      <c r="S465" s="128">
        <v>49</v>
      </c>
      <c r="T465" s="128">
        <v>1130</v>
      </c>
      <c r="U465" s="128">
        <v>83</v>
      </c>
      <c r="V465" s="128"/>
      <c r="W465" s="128" t="s">
        <v>39</v>
      </c>
      <c r="X465" s="130">
        <v>44457</v>
      </c>
      <c r="Y465" s="131">
        <v>2513.09</v>
      </c>
      <c r="Z465" s="132">
        <v>408703</v>
      </c>
      <c r="AA465" s="133">
        <v>163</v>
      </c>
      <c r="AB465" s="19">
        <f t="shared" si="21"/>
        <v>0.97069823809079891</v>
      </c>
      <c r="AC465" s="19">
        <f t="shared" si="22"/>
        <v>0.89540412044374007</v>
      </c>
      <c r="AD465" s="19">
        <f t="shared" si="23"/>
        <v>7.5294117647058817E-2</v>
      </c>
      <c r="AE465" s="20">
        <f t="shared" si="24"/>
        <v>23.48893940098311</v>
      </c>
      <c r="AF465" s="20">
        <f t="shared" si="25"/>
        <v>2.380348652931854</v>
      </c>
      <c r="AG465" s="21">
        <f t="shared" si="26"/>
        <v>308.78168254209044</v>
      </c>
      <c r="AH465" s="21">
        <f t="shared" si="27"/>
        <v>296.79253638950536</v>
      </c>
      <c r="AI465" s="22">
        <f t="shared" si="28"/>
        <v>311.96247641930694</v>
      </c>
      <c r="AJ465" s="22">
        <f t="shared" si="29"/>
        <v>299.9733302667218</v>
      </c>
      <c r="AK465" s="23">
        <f t="shared" si="30"/>
        <v>48.465389094675707</v>
      </c>
      <c r="AL465" s="24">
        <f t="shared" si="31"/>
        <v>12.246904308165428</v>
      </c>
      <c r="AM465" s="11">
        <f t="shared" si="32"/>
        <v>7.5180645506609925E-2</v>
      </c>
      <c r="AN465" s="25">
        <f t="shared" si="33"/>
        <v>0.11986649194075788</v>
      </c>
      <c r="AO465" s="26">
        <f t="shared" si="34"/>
        <v>1.7977918117963911</v>
      </c>
      <c r="AP465" s="27">
        <v>5.4219318471175146</v>
      </c>
      <c r="AQ465" s="11">
        <f t="shared" si="35"/>
        <v>7.2197236589139058</v>
      </c>
      <c r="AR465" s="21">
        <f t="shared" si="36"/>
        <v>11.989146152585128</v>
      </c>
      <c r="AS465" s="21"/>
      <c r="AT465" s="21"/>
    </row>
    <row r="466" spans="1:46" ht="16.8" x14ac:dyDescent="0.4">
      <c r="A466" s="127">
        <v>1602</v>
      </c>
      <c r="B466" s="127" t="s">
        <v>853</v>
      </c>
      <c r="C466" s="127" t="s">
        <v>872</v>
      </c>
      <c r="D466" s="127" t="s">
        <v>873</v>
      </c>
      <c r="E466" s="11">
        <f t="shared" si="20"/>
        <v>5.4746070512016711</v>
      </c>
      <c r="F466" s="128"/>
      <c r="G466" s="129"/>
      <c r="H466" s="128"/>
      <c r="I466" s="129"/>
      <c r="J466" s="128"/>
      <c r="K466" s="129"/>
      <c r="L466" s="129">
        <v>1042</v>
      </c>
      <c r="M466" s="129">
        <v>356</v>
      </c>
      <c r="N466" s="129"/>
      <c r="O466" s="129">
        <v>0</v>
      </c>
      <c r="P466" s="129"/>
      <c r="Q466" s="129">
        <v>0</v>
      </c>
      <c r="R466" s="129">
        <v>789</v>
      </c>
      <c r="S466" s="128">
        <v>29</v>
      </c>
      <c r="T466" s="128">
        <v>667</v>
      </c>
      <c r="U466" s="128">
        <v>93</v>
      </c>
      <c r="V466" s="128"/>
      <c r="W466" s="128" t="s">
        <v>39</v>
      </c>
      <c r="X466" s="130">
        <v>44457</v>
      </c>
      <c r="Y466" s="131">
        <v>17058.32</v>
      </c>
      <c r="Z466" s="132">
        <v>786590</v>
      </c>
      <c r="AA466" s="133">
        <v>46</v>
      </c>
      <c r="AB466" s="19">
        <f t="shared" si="21"/>
        <v>0.96324461343472756</v>
      </c>
      <c r="AC466" s="19">
        <f t="shared" si="22"/>
        <v>0.84537389100126747</v>
      </c>
      <c r="AD466" s="19">
        <f t="shared" si="23"/>
        <v>0.11787072243346007</v>
      </c>
      <c r="AE466" s="20">
        <f t="shared" si="24"/>
        <v>11.823186157973023</v>
      </c>
      <c r="AF466" s="20">
        <f t="shared" si="25"/>
        <v>1.3206590621039289</v>
      </c>
      <c r="AG466" s="21">
        <f t="shared" si="26"/>
        <v>100.30638579183564</v>
      </c>
      <c r="AH466" s="21">
        <f t="shared" si="27"/>
        <v>96.619585807091369</v>
      </c>
      <c r="AI466" s="22">
        <f t="shared" si="28"/>
        <v>100.30638579183564</v>
      </c>
      <c r="AJ466" s="22">
        <f t="shared" si="29"/>
        <v>96.619585807091369</v>
      </c>
      <c r="AK466" s="23">
        <f t="shared" si="30"/>
        <v>34.384860270143633</v>
      </c>
      <c r="AL466" s="24">
        <f t="shared" si="31"/>
        <v>6.9505246495171633</v>
      </c>
      <c r="AM466" s="11">
        <f t="shared" si="32"/>
        <v>3.7757930403204923E-2</v>
      </c>
      <c r="AN466" s="25">
        <f t="shared" si="33"/>
        <v>6.1300364618117158E-2</v>
      </c>
      <c r="AO466" s="26">
        <f t="shared" si="34"/>
        <v>1.7504614203617148</v>
      </c>
      <c r="AP466" s="27">
        <v>3.7241456308399563</v>
      </c>
      <c r="AQ466" s="11">
        <f t="shared" si="35"/>
        <v>5.4746070512016711</v>
      </c>
      <c r="AR466" s="21">
        <f t="shared" si="36"/>
        <v>3.6867999847442761</v>
      </c>
      <c r="AS466" s="21"/>
      <c r="AT466" s="21"/>
    </row>
    <row r="467" spans="1:46" ht="16.8" x14ac:dyDescent="0.4">
      <c r="A467" s="127">
        <v>1601</v>
      </c>
      <c r="B467" s="127" t="s">
        <v>853</v>
      </c>
      <c r="C467" s="127" t="s">
        <v>874</v>
      </c>
      <c r="D467" s="127" t="s">
        <v>875</v>
      </c>
      <c r="E467" s="11">
        <f t="shared" si="20"/>
        <v>8.9310011251427337</v>
      </c>
      <c r="F467" s="128"/>
      <c r="G467" s="129"/>
      <c r="H467" s="128"/>
      <c r="I467" s="129"/>
      <c r="J467" s="128"/>
      <c r="K467" s="129"/>
      <c r="L467" s="129">
        <v>850</v>
      </c>
      <c r="M467" s="129">
        <v>187</v>
      </c>
      <c r="N467" s="129"/>
      <c r="O467" s="129">
        <v>3</v>
      </c>
      <c r="P467" s="129"/>
      <c r="Q467" s="129">
        <v>3</v>
      </c>
      <c r="R467" s="129">
        <v>815</v>
      </c>
      <c r="S467" s="128">
        <v>4</v>
      </c>
      <c r="T467" s="128">
        <v>706</v>
      </c>
      <c r="U467" s="128">
        <v>105</v>
      </c>
      <c r="V467" s="128"/>
      <c r="W467" s="128" t="s">
        <v>39</v>
      </c>
      <c r="X467" s="130">
        <v>44457</v>
      </c>
      <c r="Y467" s="131">
        <v>2772.56</v>
      </c>
      <c r="Z467" s="132">
        <v>349405</v>
      </c>
      <c r="AA467" s="133">
        <v>126</v>
      </c>
      <c r="AB467" s="19">
        <f t="shared" si="21"/>
        <v>0.99828700856495711</v>
      </c>
      <c r="AC467" s="19">
        <f t="shared" si="22"/>
        <v>0.86625766871165644</v>
      </c>
      <c r="AD467" s="19">
        <f t="shared" si="23"/>
        <v>0.13202933985330073</v>
      </c>
      <c r="AE467" s="20">
        <f t="shared" si="24"/>
        <v>30.909689329002163</v>
      </c>
      <c r="AF467" s="20">
        <f t="shared" si="25"/>
        <v>1.0466257668711656</v>
      </c>
      <c r="AG467" s="21">
        <f t="shared" si="26"/>
        <v>233.25367410311813</v>
      </c>
      <c r="AH467" s="21">
        <f t="shared" si="27"/>
        <v>232.10887079463657</v>
      </c>
      <c r="AI467" s="22">
        <f t="shared" si="28"/>
        <v>234.1122765844793</v>
      </c>
      <c r="AJ467" s="22">
        <f t="shared" si="29"/>
        <v>232.96747327599775</v>
      </c>
      <c r="AK467" s="23">
        <f t="shared" si="30"/>
        <v>55.596483098305917</v>
      </c>
      <c r="AL467" s="24">
        <f t="shared" si="31"/>
        <v>10.792763160470022</v>
      </c>
      <c r="AM467" s="11">
        <f t="shared" si="32"/>
        <v>9.1136842089049236E-2</v>
      </c>
      <c r="AN467" s="25">
        <f t="shared" si="33"/>
        <v>0.14871431212222583</v>
      </c>
      <c r="AO467" s="26">
        <f t="shared" si="34"/>
        <v>2.5218016013390887</v>
      </c>
      <c r="AP467" s="27">
        <v>6.409199523803645</v>
      </c>
      <c r="AQ467" s="11">
        <f t="shared" si="35"/>
        <v>8.9310011251427337</v>
      </c>
      <c r="AR467" s="21">
        <f t="shared" si="36"/>
        <v>1.1448033084815614</v>
      </c>
      <c r="AS467" s="21"/>
      <c r="AT467" s="21"/>
    </row>
    <row r="468" spans="1:46" ht="16.8" x14ac:dyDescent="0.4">
      <c r="A468" s="127">
        <v>1608</v>
      </c>
      <c r="B468" s="127" t="s">
        <v>853</v>
      </c>
      <c r="C468" s="127" t="s">
        <v>876</v>
      </c>
      <c r="D468" s="127" t="s">
        <v>877</v>
      </c>
      <c r="E468" s="11">
        <f t="shared" si="20"/>
        <v>7.8512229601084247</v>
      </c>
      <c r="F468" s="128"/>
      <c r="G468" s="129"/>
      <c r="H468" s="128"/>
      <c r="I468" s="129"/>
      <c r="J468" s="128"/>
      <c r="K468" s="129"/>
      <c r="L468" s="129">
        <v>1568</v>
      </c>
      <c r="M468" s="129">
        <v>942</v>
      </c>
      <c r="N468" s="129"/>
      <c r="O468" s="129">
        <v>2</v>
      </c>
      <c r="P468" s="129"/>
      <c r="Q468" s="129">
        <v>2</v>
      </c>
      <c r="R468" s="129">
        <v>668</v>
      </c>
      <c r="S468" s="128">
        <v>16</v>
      </c>
      <c r="T468" s="128">
        <v>571</v>
      </c>
      <c r="U468" s="128">
        <v>81</v>
      </c>
      <c r="V468" s="128"/>
      <c r="W468" s="128" t="s">
        <v>39</v>
      </c>
      <c r="X468" s="130">
        <v>44457</v>
      </c>
      <c r="Y468" s="131">
        <v>5493.94</v>
      </c>
      <c r="Z468" s="132">
        <v>343681</v>
      </c>
      <c r="AA468" s="133">
        <v>63</v>
      </c>
      <c r="AB468" s="19">
        <f t="shared" si="21"/>
        <v>0.97867101617660202</v>
      </c>
      <c r="AC468" s="19">
        <f t="shared" si="22"/>
        <v>0.85479041916167664</v>
      </c>
      <c r="AD468" s="19">
        <f t="shared" si="23"/>
        <v>0.12388059701492538</v>
      </c>
      <c r="AE468" s="20">
        <f t="shared" si="24"/>
        <v>24.150302169744617</v>
      </c>
      <c r="AF468" s="20">
        <f t="shared" si="25"/>
        <v>2.3502994011976046</v>
      </c>
      <c r="AG468" s="21">
        <f t="shared" si="26"/>
        <v>194.36628734204103</v>
      </c>
      <c r="AH468" s="21">
        <f t="shared" si="27"/>
        <v>189.71080740570471</v>
      </c>
      <c r="AI468" s="22">
        <f t="shared" si="28"/>
        <v>194.94822233408306</v>
      </c>
      <c r="AJ468" s="22">
        <f t="shared" si="29"/>
        <v>190.29274239774676</v>
      </c>
      <c r="AK468" s="23">
        <f t="shared" si="30"/>
        <v>49.142956941706935</v>
      </c>
      <c r="AL468" s="24">
        <f t="shared" si="31"/>
        <v>9.7543001388553439</v>
      </c>
      <c r="AM468" s="11">
        <f t="shared" si="32"/>
        <v>8.3090611374391818E-2</v>
      </c>
      <c r="AN468" s="25">
        <f t="shared" si="33"/>
        <v>0.13254200230947155</v>
      </c>
      <c r="AO468" s="26">
        <f t="shared" si="34"/>
        <v>1.8637962577698577</v>
      </c>
      <c r="AP468" s="27">
        <v>5.987426702338567</v>
      </c>
      <c r="AQ468" s="11">
        <f t="shared" si="35"/>
        <v>7.8512229601084247</v>
      </c>
      <c r="AR468" s="21">
        <f t="shared" si="36"/>
        <v>4.6554799363363122</v>
      </c>
      <c r="AS468" s="21"/>
      <c r="AT468" s="21"/>
    </row>
    <row r="469" spans="1:46" ht="16.8" x14ac:dyDescent="0.4">
      <c r="A469" s="127">
        <v>1609</v>
      </c>
      <c r="B469" s="127" t="s">
        <v>853</v>
      </c>
      <c r="C469" s="127" t="s">
        <v>878</v>
      </c>
      <c r="D469" s="127" t="s">
        <v>879</v>
      </c>
      <c r="E469" s="11">
        <f t="shared" si="20"/>
        <v>10.311699121213863</v>
      </c>
      <c r="F469" s="128"/>
      <c r="G469" s="129"/>
      <c r="H469" s="128"/>
      <c r="I469" s="129"/>
      <c r="J469" s="128"/>
      <c r="K469" s="129"/>
      <c r="L469" s="129">
        <v>3079</v>
      </c>
      <c r="M469" s="129">
        <v>1615</v>
      </c>
      <c r="N469" s="129"/>
      <c r="O469" s="129">
        <v>25</v>
      </c>
      <c r="P469" s="129"/>
      <c r="Q469" s="129">
        <v>25</v>
      </c>
      <c r="R469" s="129">
        <v>2509</v>
      </c>
      <c r="S469" s="128">
        <v>31</v>
      </c>
      <c r="T469" s="128">
        <v>2224</v>
      </c>
      <c r="U469" s="128">
        <v>254</v>
      </c>
      <c r="V469" s="128"/>
      <c r="W469" s="128" t="s">
        <v>39</v>
      </c>
      <c r="X469" s="130">
        <v>44457</v>
      </c>
      <c r="Y469" s="131">
        <v>3410.15</v>
      </c>
      <c r="Z469" s="132">
        <v>648810</v>
      </c>
      <c r="AA469" s="133">
        <v>190</v>
      </c>
      <c r="AB469" s="19">
        <f t="shared" si="21"/>
        <v>0.99651153243744772</v>
      </c>
      <c r="AC469" s="19">
        <f t="shared" si="22"/>
        <v>0.88640892785970504</v>
      </c>
      <c r="AD469" s="19">
        <f t="shared" si="23"/>
        <v>0.11010260457774269</v>
      </c>
      <c r="AE469" s="20">
        <f t="shared" si="24"/>
        <v>43.001803301428772</v>
      </c>
      <c r="AF469" s="20">
        <f t="shared" si="25"/>
        <v>1.2371462734157035</v>
      </c>
      <c r="AG469" s="21">
        <f t="shared" si="26"/>
        <v>386.7079730583684</v>
      </c>
      <c r="AH469" s="21">
        <f t="shared" si="27"/>
        <v>381.9299949137652</v>
      </c>
      <c r="AI469" s="22">
        <f t="shared" si="28"/>
        <v>390.5611812395</v>
      </c>
      <c r="AJ469" s="22">
        <f t="shared" si="29"/>
        <v>385.78320309489681</v>
      </c>
      <c r="AK469" s="23">
        <f t="shared" si="30"/>
        <v>65.57576023305316</v>
      </c>
      <c r="AL469" s="24">
        <f t="shared" si="31"/>
        <v>13.888542095823031</v>
      </c>
      <c r="AM469" s="11">
        <f t="shared" si="32"/>
        <v>7.9165525861182931E-2</v>
      </c>
      <c r="AN469" s="25">
        <f t="shared" si="33"/>
        <v>0.12872253116081803</v>
      </c>
      <c r="AO469" s="26">
        <f t="shared" si="34"/>
        <v>2.7384671623432277</v>
      </c>
      <c r="AP469" s="27">
        <v>7.5732319588706352</v>
      </c>
      <c r="AQ469" s="11">
        <f t="shared" si="35"/>
        <v>10.311699121213863</v>
      </c>
      <c r="AR469" s="21">
        <f t="shared" si="36"/>
        <v>4.7779781446031961</v>
      </c>
      <c r="AS469" s="21"/>
      <c r="AT469" s="21"/>
    </row>
    <row r="470" spans="1:46" ht="16.8" x14ac:dyDescent="0.4">
      <c r="A470" s="127">
        <v>1673</v>
      </c>
      <c r="B470" s="127" t="s">
        <v>853</v>
      </c>
      <c r="C470" s="127" t="s">
        <v>880</v>
      </c>
      <c r="D470" s="127" t="s">
        <v>881</v>
      </c>
      <c r="E470" s="11">
        <f t="shared" si="20"/>
        <v>8.5254514575724425</v>
      </c>
      <c r="F470" s="128"/>
      <c r="G470" s="129"/>
      <c r="H470" s="128"/>
      <c r="I470" s="129"/>
      <c r="J470" s="128"/>
      <c r="K470" s="129"/>
      <c r="L470" s="129">
        <v>830</v>
      </c>
      <c r="M470" s="129">
        <v>357</v>
      </c>
      <c r="N470" s="129"/>
      <c r="O470" s="129">
        <v>2</v>
      </c>
      <c r="P470" s="129"/>
      <c r="Q470" s="129">
        <v>2</v>
      </c>
      <c r="R470" s="129">
        <v>728</v>
      </c>
      <c r="S470" s="128">
        <v>11</v>
      </c>
      <c r="T470" s="128">
        <v>672</v>
      </c>
      <c r="U470" s="128">
        <v>45</v>
      </c>
      <c r="V470" s="128"/>
      <c r="W470" s="128" t="s">
        <v>39</v>
      </c>
      <c r="X470" s="130">
        <v>44457</v>
      </c>
      <c r="Y470" s="131">
        <v>570.16</v>
      </c>
      <c r="Z470" s="132">
        <v>133756</v>
      </c>
      <c r="AA470" s="133">
        <v>235</v>
      </c>
      <c r="AB470" s="19">
        <f t="shared" si="21"/>
        <v>0.98746048472075876</v>
      </c>
      <c r="AC470" s="19">
        <f t="shared" si="22"/>
        <v>0.92307692307692313</v>
      </c>
      <c r="AD470" s="19">
        <f t="shared" si="23"/>
        <v>6.4383561643835616E-2</v>
      </c>
      <c r="AE470" s="20">
        <f t="shared" si="24"/>
        <v>35.138610604384098</v>
      </c>
      <c r="AF470" s="20">
        <f t="shared" si="25"/>
        <v>1.1428571428571428</v>
      </c>
      <c r="AG470" s="21">
        <f t="shared" si="26"/>
        <v>544.27464936152398</v>
      </c>
      <c r="AH470" s="21">
        <f t="shared" si="27"/>
        <v>536.05071922007232</v>
      </c>
      <c r="AI470" s="22">
        <f t="shared" si="28"/>
        <v>545.76990938724248</v>
      </c>
      <c r="AJ470" s="22">
        <f t="shared" si="29"/>
        <v>537.54597924579082</v>
      </c>
      <c r="AK470" s="23">
        <f t="shared" si="30"/>
        <v>59.277829417400319</v>
      </c>
      <c r="AL470" s="24">
        <f t="shared" si="31"/>
        <v>16.394297472685295</v>
      </c>
      <c r="AM470" s="11">
        <f t="shared" si="32"/>
        <v>0.15733651959143735</v>
      </c>
      <c r="AN470" s="25">
        <f t="shared" si="33"/>
        <v>0.25627465685281575</v>
      </c>
      <c r="AO470" s="26">
        <f t="shared" si="34"/>
        <v>2.5879329839291136</v>
      </c>
      <c r="AP470" s="27">
        <v>5.9375184736433289</v>
      </c>
      <c r="AQ470" s="11">
        <f t="shared" si="35"/>
        <v>8.5254514575724425</v>
      </c>
      <c r="AR470" s="21">
        <f t="shared" si="36"/>
        <v>8.2239301414515982</v>
      </c>
      <c r="AS470" s="21"/>
      <c r="AT470" s="21"/>
    </row>
    <row r="471" spans="1:46" ht="16.8" x14ac:dyDescent="0.4">
      <c r="A471" s="127">
        <v>1671</v>
      </c>
      <c r="B471" s="127" t="s">
        <v>853</v>
      </c>
      <c r="C471" s="127" t="s">
        <v>882</v>
      </c>
      <c r="D471" s="127" t="s">
        <v>883</v>
      </c>
      <c r="E471" s="11">
        <f t="shared" si="20"/>
        <v>12.131033160853496</v>
      </c>
      <c r="F471" s="128"/>
      <c r="G471" s="129"/>
      <c r="H471" s="128"/>
      <c r="I471" s="129"/>
      <c r="J471" s="128"/>
      <c r="K471" s="129"/>
      <c r="L471" s="129">
        <v>51729</v>
      </c>
      <c r="M471" s="129">
        <v>25458</v>
      </c>
      <c r="N471" s="129"/>
      <c r="O471" s="129">
        <v>157</v>
      </c>
      <c r="P471" s="129"/>
      <c r="Q471" s="129">
        <v>157</v>
      </c>
      <c r="R471" s="129">
        <v>30221</v>
      </c>
      <c r="S471" s="128">
        <v>338</v>
      </c>
      <c r="T471" s="128">
        <v>28715</v>
      </c>
      <c r="U471" s="128">
        <v>1168</v>
      </c>
      <c r="V471" s="128"/>
      <c r="W471" s="128" t="s">
        <v>39</v>
      </c>
      <c r="X471" s="130">
        <v>44457</v>
      </c>
      <c r="Y471" s="131">
        <v>374.03</v>
      </c>
      <c r="Z471" s="132">
        <v>1578582</v>
      </c>
      <c r="AA471" s="133">
        <v>4220</v>
      </c>
      <c r="AB471" s="19">
        <f t="shared" si="21"/>
        <v>0.99378419366213477</v>
      </c>
      <c r="AC471" s="19">
        <f t="shared" si="22"/>
        <v>0.95016710234605073</v>
      </c>
      <c r="AD471" s="19">
        <f t="shared" si="23"/>
        <v>4.361709131608401E-2</v>
      </c>
      <c r="AE471" s="20">
        <f t="shared" si="24"/>
        <v>83.936089477771816</v>
      </c>
      <c r="AF471" s="20">
        <f t="shared" si="25"/>
        <v>1.7168856093444955</v>
      </c>
      <c r="AG471" s="21">
        <f t="shared" si="26"/>
        <v>1914.439668005843</v>
      </c>
      <c r="AH471" s="21">
        <f t="shared" si="27"/>
        <v>1893.028046690004</v>
      </c>
      <c r="AI471" s="22">
        <f t="shared" si="28"/>
        <v>1924.3853027590585</v>
      </c>
      <c r="AJ471" s="22">
        <f t="shared" si="29"/>
        <v>1902.9736814432194</v>
      </c>
      <c r="AK471" s="23">
        <f t="shared" si="30"/>
        <v>91.616641216414294</v>
      </c>
      <c r="AL471" s="24">
        <f t="shared" si="31"/>
        <v>30.846180326283669</v>
      </c>
      <c r="AM471" s="11">
        <f t="shared" si="32"/>
        <v>7.1517569491819574E-2</v>
      </c>
      <c r="AN471" s="25">
        <f t="shared" si="33"/>
        <v>0.11529508586314359</v>
      </c>
      <c r="AO471" s="26">
        <f t="shared" si="34"/>
        <v>1.2171860754968229</v>
      </c>
      <c r="AP471" s="27">
        <v>10.913847085356673</v>
      </c>
      <c r="AQ471" s="11">
        <f t="shared" si="35"/>
        <v>12.131033160853496</v>
      </c>
      <c r="AR471" s="21">
        <f t="shared" si="36"/>
        <v>21.411621315839152</v>
      </c>
      <c r="AS471" s="21"/>
      <c r="AT471" s="21"/>
    </row>
    <row r="472" spans="1:46" ht="16.8" x14ac:dyDescent="0.4">
      <c r="A472" s="127">
        <v>1612</v>
      </c>
      <c r="B472" s="127" t="s">
        <v>853</v>
      </c>
      <c r="C472" s="127" t="s">
        <v>884</v>
      </c>
      <c r="D472" s="127" t="s">
        <v>885</v>
      </c>
      <c r="E472" s="11">
        <f t="shared" si="20"/>
        <v>12.304852009385034</v>
      </c>
      <c r="F472" s="128"/>
      <c r="G472" s="129"/>
      <c r="H472" s="128"/>
      <c r="I472" s="129"/>
      <c r="J472" s="128"/>
      <c r="K472" s="129"/>
      <c r="L472" s="129">
        <v>622</v>
      </c>
      <c r="M472" s="129">
        <v>231</v>
      </c>
      <c r="N472" s="129"/>
      <c r="O472" s="129">
        <v>28</v>
      </c>
      <c r="P472" s="129"/>
      <c r="Q472" s="129">
        <v>28</v>
      </c>
      <c r="R472" s="129">
        <v>827</v>
      </c>
      <c r="S472" s="128">
        <v>1</v>
      </c>
      <c r="T472" s="128">
        <v>747</v>
      </c>
      <c r="U472" s="128">
        <v>79</v>
      </c>
      <c r="V472" s="128"/>
      <c r="W472" s="128" t="s">
        <v>39</v>
      </c>
      <c r="X472" s="130">
        <v>44457</v>
      </c>
      <c r="Y472" s="131">
        <v>1840</v>
      </c>
      <c r="Z472" s="132">
        <v>179334</v>
      </c>
      <c r="AA472" s="133">
        <v>97</v>
      </c>
      <c r="AB472" s="19">
        <f t="shared" si="21"/>
        <v>1.0284110114059837</v>
      </c>
      <c r="AC472" s="19">
        <f t="shared" si="22"/>
        <v>0.90326481257557434</v>
      </c>
      <c r="AD472" s="19">
        <f t="shared" si="23"/>
        <v>0.12514619883040937</v>
      </c>
      <c r="AE472" s="20">
        <f t="shared" si="24"/>
        <v>59.665205705554996</v>
      </c>
      <c r="AF472" s="20">
        <f t="shared" si="25"/>
        <v>0.78597339782345832</v>
      </c>
      <c r="AG472" s="21">
        <f t="shared" si="26"/>
        <v>461.15070204199981</v>
      </c>
      <c r="AH472" s="21">
        <f t="shared" si="27"/>
        <v>460.59308329708807</v>
      </c>
      <c r="AI472" s="22">
        <f t="shared" si="28"/>
        <v>476.76402689952829</v>
      </c>
      <c r="AJ472" s="22">
        <f t="shared" si="29"/>
        <v>476.20640815461655</v>
      </c>
      <c r="AK472" s="23">
        <f t="shared" si="30"/>
        <v>77.243255825706242</v>
      </c>
      <c r="AL472" s="24">
        <f t="shared" si="31"/>
        <v>15.430593121371203</v>
      </c>
      <c r="AM472" s="11">
        <f t="shared" si="32"/>
        <v>0.17586163224985368</v>
      </c>
      <c r="AN472" s="25">
        <f t="shared" si="33"/>
        <v>0.28840265740987769</v>
      </c>
      <c r="AO472" s="26">
        <f t="shared" si="34"/>
        <v>1.7765822120340253</v>
      </c>
      <c r="AP472" s="27">
        <v>10.528269797351008</v>
      </c>
      <c r="AQ472" s="11">
        <f t="shared" si="35"/>
        <v>12.304852009385034</v>
      </c>
      <c r="AR472" s="21">
        <f t="shared" si="36"/>
        <v>0.55761874491172891</v>
      </c>
      <c r="AS472" s="21"/>
      <c r="AT472" s="21"/>
    </row>
    <row r="473" spans="1:46" ht="16.8" x14ac:dyDescent="0.4">
      <c r="A473" s="127">
        <v>1672</v>
      </c>
      <c r="B473" s="127" t="s">
        <v>853</v>
      </c>
      <c r="C473" s="127" t="s">
        <v>886</v>
      </c>
      <c r="D473" s="127" t="s">
        <v>887</v>
      </c>
      <c r="E473" s="11">
        <f t="shared" si="20"/>
        <v>17.064952684070811</v>
      </c>
      <c r="F473" s="128"/>
      <c r="G473" s="129"/>
      <c r="H473" s="128"/>
      <c r="I473" s="129"/>
      <c r="J473" s="128"/>
      <c r="K473" s="129"/>
      <c r="L473" s="129">
        <v>3028</v>
      </c>
      <c r="M473" s="129">
        <v>1125</v>
      </c>
      <c r="N473" s="129"/>
      <c r="O473" s="129">
        <v>33</v>
      </c>
      <c r="P473" s="129"/>
      <c r="Q473" s="129">
        <v>33</v>
      </c>
      <c r="R473" s="129">
        <v>2277</v>
      </c>
      <c r="S473" s="128">
        <v>51</v>
      </c>
      <c r="T473" s="128">
        <v>2041</v>
      </c>
      <c r="U473" s="128">
        <v>185</v>
      </c>
      <c r="V473" s="128"/>
      <c r="W473" s="128" t="s">
        <v>39</v>
      </c>
      <c r="X473" s="130">
        <v>44457</v>
      </c>
      <c r="Y473" s="131">
        <v>421.62</v>
      </c>
      <c r="Z473" s="132">
        <v>176900</v>
      </c>
      <c r="AA473" s="133">
        <v>420</v>
      </c>
      <c r="AB473" s="19">
        <f t="shared" si="21"/>
        <v>0.99072714724888633</v>
      </c>
      <c r="AC473" s="19">
        <f t="shared" si="22"/>
        <v>0.896354852876592</v>
      </c>
      <c r="AD473" s="19">
        <f t="shared" si="23"/>
        <v>9.4372294372294371E-2</v>
      </c>
      <c r="AE473" s="20">
        <f t="shared" si="24"/>
        <v>123.23346523459581</v>
      </c>
      <c r="AF473" s="20">
        <f t="shared" si="25"/>
        <v>1.3443126921387791</v>
      </c>
      <c r="AG473" s="21">
        <f t="shared" si="26"/>
        <v>1287.1678914641041</v>
      </c>
      <c r="AH473" s="21">
        <f t="shared" si="27"/>
        <v>1258.3380440927078</v>
      </c>
      <c r="AI473" s="22">
        <f t="shared" si="28"/>
        <v>1305.8224985867721</v>
      </c>
      <c r="AJ473" s="22">
        <f t="shared" si="29"/>
        <v>1276.9926512153759</v>
      </c>
      <c r="AK473" s="23">
        <f t="shared" si="30"/>
        <v>111.0105694222833</v>
      </c>
      <c r="AL473" s="24">
        <f t="shared" si="31"/>
        <v>25.268484830074161</v>
      </c>
      <c r="AM473" s="11">
        <f t="shared" si="32"/>
        <v>0.25715930238405282</v>
      </c>
      <c r="AN473" s="25">
        <f t="shared" si="33"/>
        <v>0.41732117185509898</v>
      </c>
      <c r="AO473" s="26">
        <f t="shared" si="34"/>
        <v>3.4890819696981552</v>
      </c>
      <c r="AP473" s="27">
        <v>13.575870714372655</v>
      </c>
      <c r="AQ473" s="11">
        <f t="shared" si="35"/>
        <v>17.064952684070811</v>
      </c>
      <c r="AR473" s="21">
        <f t="shared" si="36"/>
        <v>28.829847371396269</v>
      </c>
      <c r="AS473" s="21"/>
      <c r="AT473" s="21"/>
    </row>
    <row r="474" spans="1:46" ht="16.8" x14ac:dyDescent="0.4">
      <c r="A474" s="98">
        <v>1208</v>
      </c>
      <c r="B474" s="98" t="s">
        <v>888</v>
      </c>
      <c r="C474" s="98" t="s">
        <v>889</v>
      </c>
      <c r="D474" s="98" t="s">
        <v>890</v>
      </c>
      <c r="E474" s="11">
        <f t="shared" si="20"/>
        <v>9.1655893347996837</v>
      </c>
      <c r="F474" s="100">
        <v>0</v>
      </c>
      <c r="G474" s="101">
        <v>19</v>
      </c>
      <c r="H474" s="100">
        <v>0</v>
      </c>
      <c r="I474" s="101">
        <v>36</v>
      </c>
      <c r="J474" s="100">
        <v>9</v>
      </c>
      <c r="K474" s="101">
        <v>0</v>
      </c>
      <c r="L474" s="101">
        <v>619</v>
      </c>
      <c r="M474" s="101">
        <v>243</v>
      </c>
      <c r="N474" s="101">
        <v>0</v>
      </c>
      <c r="O474" s="101">
        <v>0</v>
      </c>
      <c r="P474" s="101">
        <v>0</v>
      </c>
      <c r="Q474" s="101"/>
      <c r="R474" s="101">
        <v>3063</v>
      </c>
      <c r="S474" s="100">
        <v>209</v>
      </c>
      <c r="T474" s="100">
        <v>2598</v>
      </c>
      <c r="U474" s="100">
        <v>256</v>
      </c>
      <c r="V474" s="100"/>
      <c r="W474" s="100" t="s">
        <v>39</v>
      </c>
      <c r="X474" s="102">
        <v>44457</v>
      </c>
      <c r="Y474" s="103">
        <v>3702.7</v>
      </c>
      <c r="Z474" s="104">
        <v>705734</v>
      </c>
      <c r="AA474" s="105">
        <v>191</v>
      </c>
      <c r="AB474" s="19">
        <f t="shared" si="21"/>
        <v>0.93079534360551686</v>
      </c>
      <c r="AC474" s="19">
        <f t="shared" si="22"/>
        <v>0.84818805093046035</v>
      </c>
      <c r="AD474" s="19">
        <f t="shared" si="23"/>
        <v>8.2607292675056468E-2</v>
      </c>
      <c r="AE474" s="20">
        <f t="shared" si="24"/>
        <v>36.274290313347521</v>
      </c>
      <c r="AF474" s="20">
        <f t="shared" si="25"/>
        <v>0.22004570682337576</v>
      </c>
      <c r="AG474" s="21">
        <f t="shared" si="26"/>
        <v>434.01621574134163</v>
      </c>
      <c r="AH474" s="21">
        <f t="shared" si="27"/>
        <v>404.40165841521025</v>
      </c>
      <c r="AI474" s="22">
        <f t="shared" si="28"/>
        <v>439.11728781665619</v>
      </c>
      <c r="AJ474" s="22">
        <f t="shared" si="29"/>
        <v>408.22746247169619</v>
      </c>
      <c r="AK474" s="23">
        <f t="shared" si="30"/>
        <v>60.228141523167999</v>
      </c>
      <c r="AL474" s="24">
        <f t="shared" si="31"/>
        <v>14.286837691940372</v>
      </c>
      <c r="AM474" s="11">
        <f t="shared" si="32"/>
        <v>6.8335002276088325E-2</v>
      </c>
      <c r="AN474" s="25">
        <f t="shared" si="33"/>
        <v>0.11335715722921101</v>
      </c>
      <c r="AO474" s="26">
        <f t="shared" si="34"/>
        <v>3.4502711743878285</v>
      </c>
      <c r="AP474" s="27">
        <v>5.7153181604118553</v>
      </c>
      <c r="AQ474" s="11">
        <f t="shared" si="35"/>
        <v>9.1655893347996837</v>
      </c>
      <c r="AR474" s="21">
        <f t="shared" si="36"/>
        <v>29.614557326131372</v>
      </c>
      <c r="AS474" s="21"/>
      <c r="AT474" s="21"/>
    </row>
    <row r="475" spans="1:46" ht="16.8" x14ac:dyDescent="0.4">
      <c r="A475" s="98">
        <v>1219</v>
      </c>
      <c r="B475" s="98" t="s">
        <v>888</v>
      </c>
      <c r="C475" s="98" t="s">
        <v>891</v>
      </c>
      <c r="D475" s="98" t="s">
        <v>892</v>
      </c>
      <c r="E475" s="11">
        <f t="shared" si="20"/>
        <v>5.7801464274826913</v>
      </c>
      <c r="F475" s="100">
        <v>867</v>
      </c>
      <c r="G475" s="101">
        <v>417</v>
      </c>
      <c r="H475" s="100">
        <v>5</v>
      </c>
      <c r="I475" s="101">
        <v>2</v>
      </c>
      <c r="J475" s="100">
        <v>1</v>
      </c>
      <c r="K475" s="101">
        <v>0</v>
      </c>
      <c r="L475" s="101">
        <v>134</v>
      </c>
      <c r="M475" s="101">
        <v>66</v>
      </c>
      <c r="N475" s="101">
        <v>0</v>
      </c>
      <c r="O475" s="101">
        <v>0</v>
      </c>
      <c r="P475" s="101">
        <v>0</v>
      </c>
      <c r="Q475" s="101"/>
      <c r="R475" s="101">
        <v>1425</v>
      </c>
      <c r="S475" s="100">
        <v>54</v>
      </c>
      <c r="T475" s="100">
        <v>1300</v>
      </c>
      <c r="U475" s="100">
        <v>71</v>
      </c>
      <c r="V475" s="100"/>
      <c r="W475" s="100" t="s">
        <v>39</v>
      </c>
      <c r="X475" s="102">
        <v>44457</v>
      </c>
      <c r="Y475" s="103">
        <v>922.2</v>
      </c>
      <c r="Z475" s="104">
        <v>400803</v>
      </c>
      <c r="AA475" s="105">
        <v>435</v>
      </c>
      <c r="AB475" s="19">
        <f t="shared" si="21"/>
        <v>0.96203543195760943</v>
      </c>
      <c r="AC475" s="19">
        <f t="shared" si="22"/>
        <v>0.91228070175438591</v>
      </c>
      <c r="AD475" s="19">
        <f t="shared" si="23"/>
        <v>4.9754730203223546E-2</v>
      </c>
      <c r="AE475" s="20">
        <f t="shared" si="24"/>
        <v>17.714438265182647</v>
      </c>
      <c r="AF475" s="20">
        <f t="shared" si="25"/>
        <v>0.38807017543859651</v>
      </c>
      <c r="AG475" s="21">
        <f t="shared" si="26"/>
        <v>355.5362609561306</v>
      </c>
      <c r="AH475" s="21">
        <f t="shared" si="27"/>
        <v>342.06330790937193</v>
      </c>
      <c r="AI475" s="22">
        <f t="shared" si="28"/>
        <v>356.03525921712162</v>
      </c>
      <c r="AJ475" s="22">
        <f t="shared" si="29"/>
        <v>342.31280703986749</v>
      </c>
      <c r="AK475" s="23">
        <f t="shared" si="30"/>
        <v>42.088523691361097</v>
      </c>
      <c r="AL475" s="24">
        <f t="shared" si="31"/>
        <v>13.082675701856013</v>
      </c>
      <c r="AM475" s="11">
        <f t="shared" si="32"/>
        <v>6.3588796711703907E-2</v>
      </c>
      <c r="AN475" s="25">
        <f t="shared" si="33"/>
        <v>0.10511585209163055</v>
      </c>
      <c r="AO475" s="26">
        <f t="shared" si="34"/>
        <v>2.7612777774721975</v>
      </c>
      <c r="AP475" s="27">
        <v>3.0188686500104938</v>
      </c>
      <c r="AQ475" s="11">
        <f t="shared" si="35"/>
        <v>5.7801464274826913</v>
      </c>
      <c r="AR475" s="21">
        <f t="shared" si="36"/>
        <v>13.472953046758633</v>
      </c>
      <c r="AS475" s="21"/>
      <c r="AT475" s="21"/>
    </row>
    <row r="476" spans="1:46" ht="16.8" x14ac:dyDescent="0.4">
      <c r="A476" s="98">
        <v>1276</v>
      </c>
      <c r="B476" s="98" t="s">
        <v>888</v>
      </c>
      <c r="C476" s="98" t="s">
        <v>893</v>
      </c>
      <c r="D476" s="98" t="s">
        <v>894</v>
      </c>
      <c r="E476" s="11">
        <f t="shared" si="20"/>
        <v>10.589865451052265</v>
      </c>
      <c r="F476" s="100">
        <v>0</v>
      </c>
      <c r="G476" s="101">
        <v>1436</v>
      </c>
      <c r="H476" s="100">
        <v>21</v>
      </c>
      <c r="I476" s="101">
        <v>21</v>
      </c>
      <c r="J476" s="100">
        <v>2</v>
      </c>
      <c r="K476" s="101">
        <v>9</v>
      </c>
      <c r="L476" s="101">
        <v>53</v>
      </c>
      <c r="M476" s="101">
        <v>24</v>
      </c>
      <c r="N476" s="101">
        <v>29</v>
      </c>
      <c r="O476" s="101">
        <v>0</v>
      </c>
      <c r="P476" s="101">
        <v>0</v>
      </c>
      <c r="Q476" s="101"/>
      <c r="R476" s="101">
        <v>2523</v>
      </c>
      <c r="S476" s="100">
        <v>135</v>
      </c>
      <c r="T476" s="100">
        <v>2250</v>
      </c>
      <c r="U476" s="100">
        <v>138</v>
      </c>
      <c r="V476" s="100"/>
      <c r="W476" s="100" t="s">
        <v>39</v>
      </c>
      <c r="X476" s="102">
        <v>44457</v>
      </c>
      <c r="Y476" s="103">
        <v>59.19</v>
      </c>
      <c r="Z476" s="104">
        <v>264687</v>
      </c>
      <c r="AA476" s="105">
        <v>4472</v>
      </c>
      <c r="AB476" s="19">
        <f t="shared" si="21"/>
        <v>0.9495785004374846</v>
      </c>
      <c r="AC476" s="19">
        <f t="shared" si="22"/>
        <v>0.89179548156956001</v>
      </c>
      <c r="AD476" s="19">
        <f t="shared" si="23"/>
        <v>5.7783018867924529E-2</v>
      </c>
      <c r="AE476" s="20">
        <f t="shared" si="24"/>
        <v>66.493632101312116</v>
      </c>
      <c r="AF476" s="20">
        <f t="shared" si="25"/>
        <v>0.59849385652001585</v>
      </c>
      <c r="AG476" s="21">
        <f t="shared" si="26"/>
        <v>953.20132836142318</v>
      </c>
      <c r="AH476" s="21">
        <f t="shared" si="27"/>
        <v>902.19769010189395</v>
      </c>
      <c r="AI476" s="22">
        <f t="shared" si="28"/>
        <v>961.13522764623883</v>
      </c>
      <c r="AJ476" s="22">
        <f t="shared" si="29"/>
        <v>909.37597993101281</v>
      </c>
      <c r="AK476" s="23">
        <f t="shared" si="30"/>
        <v>74.523348685971939</v>
      </c>
      <c r="AL476" s="24">
        <f t="shared" si="31"/>
        <v>21.323414125451542</v>
      </c>
      <c r="AM476" s="11">
        <f t="shared" si="32"/>
        <v>0.15225046491184682</v>
      </c>
      <c r="AN476" s="25">
        <f t="shared" si="33"/>
        <v>0.25060730525907199</v>
      </c>
      <c r="AO476" s="26">
        <f t="shared" si="34"/>
        <v>0.82457546791778391</v>
      </c>
      <c r="AP476" s="27">
        <v>9.7652899831344815</v>
      </c>
      <c r="AQ476" s="11">
        <f t="shared" si="35"/>
        <v>10.589865451052265</v>
      </c>
      <c r="AR476" s="21">
        <f t="shared" si="36"/>
        <v>51.003638259529176</v>
      </c>
      <c r="AS476" s="21"/>
      <c r="AT476" s="21"/>
    </row>
    <row r="477" spans="1:46" ht="16.8" x14ac:dyDescent="0.4">
      <c r="A477" s="98">
        <v>1210</v>
      </c>
      <c r="B477" s="98" t="s">
        <v>888</v>
      </c>
      <c r="C477" s="98" t="s">
        <v>895</v>
      </c>
      <c r="D477" s="98" t="s">
        <v>896</v>
      </c>
      <c r="E477" s="11">
        <f t="shared" si="20"/>
        <v>7.5584829026591684</v>
      </c>
      <c r="F477" s="100">
        <v>0</v>
      </c>
      <c r="G477" s="101">
        <v>0</v>
      </c>
      <c r="H477" s="100">
        <v>0</v>
      </c>
      <c r="I477" s="101">
        <v>5</v>
      </c>
      <c r="J477" s="100">
        <v>0</v>
      </c>
      <c r="K477" s="101">
        <v>0</v>
      </c>
      <c r="L477" s="101">
        <v>9</v>
      </c>
      <c r="M477" s="101">
        <v>6</v>
      </c>
      <c r="N477" s="101">
        <v>0</v>
      </c>
      <c r="O477" s="101">
        <v>0</v>
      </c>
      <c r="P477" s="101">
        <v>0</v>
      </c>
      <c r="Q477" s="101"/>
      <c r="R477" s="101">
        <v>2025</v>
      </c>
      <c r="S477" s="100">
        <v>51</v>
      </c>
      <c r="T477" s="100">
        <v>1884</v>
      </c>
      <c r="U477" s="100">
        <v>90</v>
      </c>
      <c r="V477" s="100"/>
      <c r="W477" s="100" t="s">
        <v>39</v>
      </c>
      <c r="X477" s="102">
        <v>44457</v>
      </c>
      <c r="Y477" s="103">
        <v>1927.8</v>
      </c>
      <c r="Z477" s="104">
        <v>279020</v>
      </c>
      <c r="AA477" s="105">
        <v>145</v>
      </c>
      <c r="AB477" s="19">
        <f t="shared" si="21"/>
        <v>0.97470534573982848</v>
      </c>
      <c r="AC477" s="19">
        <f t="shared" si="22"/>
        <v>0.9303703703703704</v>
      </c>
      <c r="AD477" s="19">
        <f t="shared" si="23"/>
        <v>4.4334975369458129E-2</v>
      </c>
      <c r="AE477" s="20">
        <f t="shared" si="24"/>
        <v>32.255752275822523</v>
      </c>
      <c r="AF477" s="20">
        <f t="shared" si="25"/>
        <v>6.9135802469135806E-3</v>
      </c>
      <c r="AG477" s="21">
        <f t="shared" si="26"/>
        <v>725.75442620600677</v>
      </c>
      <c r="AH477" s="21">
        <f t="shared" si="27"/>
        <v>707.47616658304059</v>
      </c>
      <c r="AI477" s="22">
        <f t="shared" si="28"/>
        <v>727.54641244355241</v>
      </c>
      <c r="AJ477" s="22">
        <f t="shared" si="29"/>
        <v>709.26815282058635</v>
      </c>
      <c r="AK477" s="23">
        <f t="shared" si="30"/>
        <v>56.794147828647382</v>
      </c>
      <c r="AL477" s="24">
        <f t="shared" si="31"/>
        <v>18.831730573961948</v>
      </c>
      <c r="AM477" s="11">
        <f t="shared" si="32"/>
        <v>0.10201695154294066</v>
      </c>
      <c r="AN477" s="25">
        <f t="shared" si="33"/>
        <v>0.17000274138959823</v>
      </c>
      <c r="AO477" s="26">
        <f t="shared" si="34"/>
        <v>1.5279885507790008</v>
      </c>
      <c r="AP477" s="27">
        <v>6.0304943518801677</v>
      </c>
      <c r="AQ477" s="11">
        <f t="shared" si="35"/>
        <v>7.5584829026591684</v>
      </c>
      <c r="AR477" s="21">
        <f t="shared" si="36"/>
        <v>18.278259622966097</v>
      </c>
      <c r="AS477" s="21"/>
      <c r="AT477" s="21"/>
    </row>
    <row r="478" spans="1:46" ht="16.8" x14ac:dyDescent="0.4">
      <c r="A478" s="98">
        <v>1212</v>
      </c>
      <c r="B478" s="98" t="s">
        <v>888</v>
      </c>
      <c r="C478" s="98" t="s">
        <v>897</v>
      </c>
      <c r="D478" s="98" t="s">
        <v>898</v>
      </c>
      <c r="E478" s="11">
        <f t="shared" si="20"/>
        <v>5.0568666330226231</v>
      </c>
      <c r="F478" s="100">
        <v>0</v>
      </c>
      <c r="G478" s="101">
        <v>35</v>
      </c>
      <c r="H478" s="100">
        <v>2</v>
      </c>
      <c r="I478" s="101">
        <v>81</v>
      </c>
      <c r="J478" s="100">
        <v>44</v>
      </c>
      <c r="K478" s="101">
        <v>0</v>
      </c>
      <c r="L478" s="101">
        <v>253</v>
      </c>
      <c r="M478" s="101">
        <v>126</v>
      </c>
      <c r="N478" s="101">
        <v>0</v>
      </c>
      <c r="O478" s="101">
        <v>0</v>
      </c>
      <c r="P478" s="101">
        <v>0</v>
      </c>
      <c r="Q478" s="101"/>
      <c r="R478" s="101">
        <v>16345</v>
      </c>
      <c r="S478" s="100">
        <v>680</v>
      </c>
      <c r="T478" s="100">
        <v>15254</v>
      </c>
      <c r="U478" s="100">
        <v>411</v>
      </c>
      <c r="V478" s="100"/>
      <c r="W478" s="100" t="s">
        <v>39</v>
      </c>
      <c r="X478" s="102">
        <v>44457</v>
      </c>
      <c r="Y478" s="103">
        <v>2241.6799999999998</v>
      </c>
      <c r="Z478" s="104">
        <v>2029308</v>
      </c>
      <c r="AA478" s="105">
        <v>905</v>
      </c>
      <c r="AB478" s="19">
        <f t="shared" si="21"/>
        <v>0.95827306663063205</v>
      </c>
      <c r="AC478" s="19">
        <f t="shared" si="22"/>
        <v>0.93325175894769041</v>
      </c>
      <c r="AD478" s="19">
        <f t="shared" si="23"/>
        <v>2.5021307682941678E-2</v>
      </c>
      <c r="AE478" s="20">
        <f t="shared" si="24"/>
        <v>20.253209468449342</v>
      </c>
      <c r="AF478" s="20">
        <f t="shared" si="25"/>
        <v>2.2575711226674823E-2</v>
      </c>
      <c r="AG478" s="21">
        <f t="shared" si="26"/>
        <v>805.44697995572881</v>
      </c>
      <c r="AH478" s="21">
        <f t="shared" si="27"/>
        <v>771.9380202512383</v>
      </c>
      <c r="AI478" s="22">
        <f t="shared" si="28"/>
        <v>809.43848839111661</v>
      </c>
      <c r="AJ478" s="22">
        <f t="shared" si="29"/>
        <v>773.76130188221794</v>
      </c>
      <c r="AK478" s="23">
        <f t="shared" si="30"/>
        <v>45.003565934767153</v>
      </c>
      <c r="AL478" s="24">
        <f t="shared" si="31"/>
        <v>19.669281912187568</v>
      </c>
      <c r="AM478" s="11">
        <f t="shared" si="32"/>
        <v>2.9985186634605962E-2</v>
      </c>
      <c r="AN478" s="25">
        <f t="shared" si="33"/>
        <v>4.9950857466469586E-2</v>
      </c>
      <c r="AO478" s="26">
        <f t="shared" si="34"/>
        <v>0.83439721772571485</v>
      </c>
      <c r="AP478" s="27">
        <v>4.2224694152969082</v>
      </c>
      <c r="AQ478" s="11">
        <f t="shared" si="35"/>
        <v>5.0568666330226231</v>
      </c>
      <c r="AR478" s="21">
        <f t="shared" si="36"/>
        <v>33.508959704490394</v>
      </c>
      <c r="AS478" s="21"/>
      <c r="AT478" s="21"/>
    </row>
    <row r="479" spans="1:46" ht="16.8" x14ac:dyDescent="0.4">
      <c r="A479" s="98">
        <v>1278</v>
      </c>
      <c r="B479" s="98" t="s">
        <v>888</v>
      </c>
      <c r="C479" s="98" t="s">
        <v>899</v>
      </c>
      <c r="D479" s="98" t="s">
        <v>900</v>
      </c>
      <c r="E479" s="11">
        <f t="shared" si="20"/>
        <v>4.2088841200510814</v>
      </c>
      <c r="F479" s="100">
        <v>3527</v>
      </c>
      <c r="G479" s="101">
        <v>3038</v>
      </c>
      <c r="H479" s="100">
        <v>1216</v>
      </c>
      <c r="I479" s="101">
        <v>2</v>
      </c>
      <c r="J479" s="100">
        <v>0</v>
      </c>
      <c r="K479" s="101">
        <v>0</v>
      </c>
      <c r="L479" s="101">
        <v>466</v>
      </c>
      <c r="M479" s="101">
        <v>466</v>
      </c>
      <c r="N479" s="101">
        <v>0</v>
      </c>
      <c r="O479" s="101">
        <v>0</v>
      </c>
      <c r="P479" s="101">
        <v>0</v>
      </c>
      <c r="Q479" s="101"/>
      <c r="R479" s="101">
        <v>1201</v>
      </c>
      <c r="S479" s="100">
        <v>28</v>
      </c>
      <c r="T479" s="100">
        <v>1149</v>
      </c>
      <c r="U479" s="100">
        <v>24</v>
      </c>
      <c r="V479" s="100"/>
      <c r="W479" s="100" t="s">
        <v>39</v>
      </c>
      <c r="X479" s="102">
        <v>44457</v>
      </c>
      <c r="Y479" s="103">
        <v>280.77999999999997</v>
      </c>
      <c r="Z479" s="104">
        <v>135995</v>
      </c>
      <c r="AA479" s="105">
        <v>484</v>
      </c>
      <c r="AB479" s="19">
        <f t="shared" si="21"/>
        <v>0.97665287239852072</v>
      </c>
      <c r="AC479" s="19">
        <f t="shared" si="22"/>
        <v>0.95670274771024144</v>
      </c>
      <c r="AD479" s="19">
        <f t="shared" si="23"/>
        <v>1.9950124688279301E-2</v>
      </c>
      <c r="AE479" s="20">
        <f t="shared" si="24"/>
        <v>17.647707636310159</v>
      </c>
      <c r="AF479" s="20">
        <f t="shared" si="25"/>
        <v>2.9192339716902582</v>
      </c>
      <c r="AG479" s="21">
        <f t="shared" si="26"/>
        <v>883.12070296702075</v>
      </c>
      <c r="AH479" s="21">
        <f t="shared" si="27"/>
        <v>862.53171072465909</v>
      </c>
      <c r="AI479" s="22">
        <f t="shared" si="28"/>
        <v>884.59134527004676</v>
      </c>
      <c r="AJ479" s="22">
        <f t="shared" si="29"/>
        <v>864.00235302768488</v>
      </c>
      <c r="AK479" s="23">
        <f t="shared" si="30"/>
        <v>42.009174755415224</v>
      </c>
      <c r="AL479" s="24">
        <f t="shared" si="31"/>
        <v>20.784637993331575</v>
      </c>
      <c r="AM479" s="11">
        <f t="shared" si="32"/>
        <v>0.11392190396366153</v>
      </c>
      <c r="AN479" s="25">
        <f t="shared" si="33"/>
        <v>0.18011616182824208</v>
      </c>
      <c r="AO479" s="26">
        <f t="shared" si="34"/>
        <v>0.32335672980925878</v>
      </c>
      <c r="AP479" s="27">
        <v>3.8855273902418226</v>
      </c>
      <c r="AQ479" s="11">
        <f t="shared" si="35"/>
        <v>4.2088841200510814</v>
      </c>
      <c r="AR479" s="21">
        <f t="shared" si="36"/>
        <v>20.588992242361851</v>
      </c>
      <c r="AS479" s="21"/>
      <c r="AT479" s="21"/>
    </row>
    <row r="480" spans="1:46" ht="16.8" x14ac:dyDescent="0.4">
      <c r="A480" s="98">
        <v>1215</v>
      </c>
      <c r="B480" s="98" t="s">
        <v>888</v>
      </c>
      <c r="C480" s="98" t="s">
        <v>901</v>
      </c>
      <c r="D480" s="98" t="s">
        <v>902</v>
      </c>
      <c r="E480" s="11">
        <f t="shared" si="20"/>
        <v>6.0893355718088804</v>
      </c>
      <c r="F480" s="100">
        <v>18</v>
      </c>
      <c r="G480" s="101">
        <v>7</v>
      </c>
      <c r="H480" s="100">
        <v>1</v>
      </c>
      <c r="I480" s="101">
        <v>4</v>
      </c>
      <c r="J480" s="100">
        <v>0</v>
      </c>
      <c r="K480" s="101">
        <v>0</v>
      </c>
      <c r="L480" s="101">
        <v>43</v>
      </c>
      <c r="M480" s="101">
        <v>43</v>
      </c>
      <c r="N480" s="101">
        <v>0</v>
      </c>
      <c r="O480" s="101">
        <v>14</v>
      </c>
      <c r="P480" s="101">
        <v>0</v>
      </c>
      <c r="Q480" s="101"/>
      <c r="R480" s="101">
        <v>529</v>
      </c>
      <c r="S480" s="100">
        <v>18</v>
      </c>
      <c r="T480" s="100">
        <v>478</v>
      </c>
      <c r="U480" s="100">
        <v>33</v>
      </c>
      <c r="V480" s="100"/>
      <c r="W480" s="100" t="s">
        <v>39</v>
      </c>
      <c r="X480" s="102">
        <v>44457</v>
      </c>
      <c r="Y480" s="103">
        <v>2335.33</v>
      </c>
      <c r="Z480" s="104">
        <v>182991</v>
      </c>
      <c r="AA480" s="105">
        <v>78</v>
      </c>
      <c r="AB480" s="19">
        <f t="shared" si="21"/>
        <v>0.96392075006134159</v>
      </c>
      <c r="AC480" s="19">
        <f t="shared" si="22"/>
        <v>0.9035916824196597</v>
      </c>
      <c r="AD480" s="19">
        <f t="shared" si="23"/>
        <v>6.0329067641681902E-2</v>
      </c>
      <c r="AE480" s="20">
        <f t="shared" si="24"/>
        <v>18.033673787235436</v>
      </c>
      <c r="AF480" s="20">
        <f t="shared" si="25"/>
        <v>0.12854442344045369</v>
      </c>
      <c r="AG480" s="21">
        <f t="shared" si="26"/>
        <v>289.08525555901656</v>
      </c>
      <c r="AH480" s="21">
        <f t="shared" si="27"/>
        <v>279.24870622052453</v>
      </c>
      <c r="AI480" s="22">
        <f t="shared" si="28"/>
        <v>298.92180489750865</v>
      </c>
      <c r="AJ480" s="22">
        <f t="shared" si="29"/>
        <v>281.43460607352273</v>
      </c>
      <c r="AK480" s="23">
        <f t="shared" si="30"/>
        <v>42.466073267062782</v>
      </c>
      <c r="AL480" s="24">
        <f t="shared" si="31"/>
        <v>11.862432424960799</v>
      </c>
      <c r="AM480" s="11">
        <f t="shared" si="32"/>
        <v>9.4438632462403124E-2</v>
      </c>
      <c r="AN480" s="25">
        <f t="shared" si="33"/>
        <v>0.15696298305758286</v>
      </c>
      <c r="AO480" s="26">
        <f t="shared" si="34"/>
        <v>2.3114914826696182</v>
      </c>
      <c r="AP480" s="27">
        <v>3.7778440891392622</v>
      </c>
      <c r="AQ480" s="11">
        <f t="shared" si="35"/>
        <v>6.0893355718088804</v>
      </c>
      <c r="AR480" s="21">
        <f t="shared" si="36"/>
        <v>9.8365493384920555</v>
      </c>
      <c r="AS480" s="21"/>
      <c r="AT480" s="21"/>
    </row>
    <row r="481" spans="1:46" ht="16.8" x14ac:dyDescent="0.4">
      <c r="A481" s="98">
        <v>1211</v>
      </c>
      <c r="B481" s="98" t="s">
        <v>888</v>
      </c>
      <c r="C481" s="98" t="s">
        <v>903</v>
      </c>
      <c r="D481" s="98" t="s">
        <v>904</v>
      </c>
      <c r="E481" s="11">
        <f t="shared" si="20"/>
        <v>4.3155445031459525</v>
      </c>
      <c r="F481" s="100">
        <v>145</v>
      </c>
      <c r="G481" s="101">
        <v>26</v>
      </c>
      <c r="H481" s="100">
        <v>0</v>
      </c>
      <c r="I481" s="101">
        <v>30</v>
      </c>
      <c r="J481" s="100">
        <v>13</v>
      </c>
      <c r="K481" s="101">
        <v>0</v>
      </c>
      <c r="L481" s="101">
        <v>76</v>
      </c>
      <c r="M481" s="101">
        <v>76</v>
      </c>
      <c r="N481" s="101">
        <v>0</v>
      </c>
      <c r="O481" s="101">
        <v>6</v>
      </c>
      <c r="P481" s="101">
        <v>0</v>
      </c>
      <c r="Q481" s="101"/>
      <c r="R481" s="101">
        <v>1979</v>
      </c>
      <c r="S481" s="100">
        <v>110</v>
      </c>
      <c r="T481" s="100">
        <v>1815</v>
      </c>
      <c r="U481" s="100">
        <v>54</v>
      </c>
      <c r="V481" s="100"/>
      <c r="W481" s="100" t="s">
        <v>39</v>
      </c>
      <c r="X481" s="102">
        <v>44457</v>
      </c>
      <c r="Y481" s="103">
        <v>2127</v>
      </c>
      <c r="Z481" s="104">
        <v>389591</v>
      </c>
      <c r="AA481" s="105">
        <v>183</v>
      </c>
      <c r="AB481" s="19">
        <f t="shared" si="21"/>
        <v>0.94392887101162704</v>
      </c>
      <c r="AC481" s="19">
        <f t="shared" si="22"/>
        <v>0.91712986356745829</v>
      </c>
      <c r="AD481" s="19">
        <f t="shared" si="23"/>
        <v>2.6799007444168736E-2</v>
      </c>
      <c r="AE481" s="20">
        <f t="shared" si="24"/>
        <v>13.860689800329062</v>
      </c>
      <c r="AF481" s="20">
        <f t="shared" si="25"/>
        <v>6.9732187973724102E-2</v>
      </c>
      <c r="AG481" s="21">
        <f t="shared" si="26"/>
        <v>507.96861323798544</v>
      </c>
      <c r="AH481" s="21">
        <f t="shared" si="27"/>
        <v>479.73387475583371</v>
      </c>
      <c r="AI481" s="22">
        <f t="shared" si="28"/>
        <v>517.20907310487155</v>
      </c>
      <c r="AJ481" s="22">
        <f t="shared" si="29"/>
        <v>484.09742524852987</v>
      </c>
      <c r="AK481" s="23">
        <f t="shared" si="30"/>
        <v>37.229947354688889</v>
      </c>
      <c r="AL481" s="24">
        <f t="shared" si="31"/>
        <v>15.557914790365222</v>
      </c>
      <c r="AM481" s="11">
        <f t="shared" si="32"/>
        <v>5.6671350894953246E-2</v>
      </c>
      <c r="AN481" s="25">
        <f t="shared" si="33"/>
        <v>9.4310048593904058E-2</v>
      </c>
      <c r="AO481" s="26">
        <f t="shared" si="34"/>
        <v>-0.76569139842836886</v>
      </c>
      <c r="AP481" s="27">
        <v>5.0812359015743214</v>
      </c>
      <c r="AQ481" s="11">
        <f t="shared" si="35"/>
        <v>4.3155445031459525</v>
      </c>
      <c r="AR481" s="21">
        <f t="shared" si="36"/>
        <v>28.234738482151794</v>
      </c>
      <c r="AS481" s="21"/>
      <c r="AT481" s="21"/>
    </row>
    <row r="482" spans="1:46" ht="16.8" x14ac:dyDescent="0.4">
      <c r="A482" s="98">
        <v>1207</v>
      </c>
      <c r="B482" s="98" t="s">
        <v>888</v>
      </c>
      <c r="C482" s="98" t="s">
        <v>905</v>
      </c>
      <c r="D482" s="98" t="s">
        <v>906</v>
      </c>
      <c r="E482" s="11">
        <f t="shared" si="20"/>
        <v>5.1593704577648509</v>
      </c>
      <c r="F482" s="100">
        <v>0</v>
      </c>
      <c r="G482" s="101">
        <v>139</v>
      </c>
      <c r="H482" s="100">
        <v>23</v>
      </c>
      <c r="I482" s="101">
        <v>21</v>
      </c>
      <c r="J482" s="100">
        <v>1</v>
      </c>
      <c r="K482" s="101">
        <v>2</v>
      </c>
      <c r="L482" s="101">
        <v>38</v>
      </c>
      <c r="M482" s="101">
        <v>33</v>
      </c>
      <c r="N482" s="101">
        <v>5</v>
      </c>
      <c r="O482" s="101">
        <v>2</v>
      </c>
      <c r="P482" s="101">
        <v>2</v>
      </c>
      <c r="Q482" s="101"/>
      <c r="R482" s="101">
        <v>1770</v>
      </c>
      <c r="S482" s="100">
        <v>88</v>
      </c>
      <c r="T482" s="100">
        <v>1612</v>
      </c>
      <c r="U482" s="100">
        <v>70</v>
      </c>
      <c r="V482" s="100"/>
      <c r="W482" s="100" t="s">
        <v>39</v>
      </c>
      <c r="X482" s="102">
        <v>44457</v>
      </c>
      <c r="Y482" s="103">
        <v>2156.02</v>
      </c>
      <c r="Z482" s="104">
        <v>462191</v>
      </c>
      <c r="AA482" s="105">
        <v>214</v>
      </c>
      <c r="AB482" s="19">
        <f t="shared" si="21"/>
        <v>0.95089062613238551</v>
      </c>
      <c r="AC482" s="19">
        <f t="shared" si="22"/>
        <v>0.91073446327683616</v>
      </c>
      <c r="AD482" s="19">
        <f t="shared" si="23"/>
        <v>4.0156162855549356E-2</v>
      </c>
      <c r="AE482" s="20">
        <f t="shared" si="24"/>
        <v>16.659779182199564</v>
      </c>
      <c r="AF482" s="20">
        <f t="shared" si="25"/>
        <v>0.11299435028248588</v>
      </c>
      <c r="AG482" s="21">
        <f t="shared" si="26"/>
        <v>382.95856042199006</v>
      </c>
      <c r="AH482" s="21">
        <f t="shared" si="27"/>
        <v>363.91881278519054</v>
      </c>
      <c r="AI482" s="22">
        <f t="shared" si="28"/>
        <v>387.93485809978989</v>
      </c>
      <c r="AJ482" s="22">
        <f t="shared" si="29"/>
        <v>368.67874969439038</v>
      </c>
      <c r="AK482" s="23">
        <f t="shared" si="30"/>
        <v>39.468943916957791</v>
      </c>
      <c r="AL482" s="24">
        <f t="shared" si="31"/>
        <v>13.57716372616885</v>
      </c>
      <c r="AM482" s="11">
        <f t="shared" si="32"/>
        <v>5.7095539803905616E-2</v>
      </c>
      <c r="AN482" s="25">
        <f t="shared" si="33"/>
        <v>9.4927901964686923E-2</v>
      </c>
      <c r="AO482" s="26">
        <f t="shared" si="34"/>
        <v>1.945457968854007</v>
      </c>
      <c r="AP482" s="27">
        <v>3.2139124889108439</v>
      </c>
      <c r="AQ482" s="11">
        <f t="shared" si="35"/>
        <v>5.1593704577648509</v>
      </c>
      <c r="AR482" s="21">
        <f t="shared" si="36"/>
        <v>19.039747636799504</v>
      </c>
      <c r="AS482" s="21"/>
      <c r="AT482" s="21"/>
    </row>
    <row r="483" spans="1:46" ht="16.8" x14ac:dyDescent="0.4">
      <c r="A483" s="98">
        <v>1222</v>
      </c>
      <c r="B483" s="98" t="s">
        <v>888</v>
      </c>
      <c r="C483" s="98" t="s">
        <v>907</v>
      </c>
      <c r="D483" s="98" t="s">
        <v>908</v>
      </c>
      <c r="E483" s="11">
        <f t="shared" si="20"/>
        <v>6.4669350142149744</v>
      </c>
      <c r="F483" s="100">
        <v>0</v>
      </c>
      <c r="G483" s="101">
        <v>85</v>
      </c>
      <c r="H483" s="100">
        <v>3</v>
      </c>
      <c r="I483" s="101">
        <v>4</v>
      </c>
      <c r="J483" s="100">
        <v>2</v>
      </c>
      <c r="K483" s="101">
        <v>0</v>
      </c>
      <c r="L483" s="101">
        <v>25</v>
      </c>
      <c r="M483" s="101">
        <v>25</v>
      </c>
      <c r="N483" s="101">
        <v>0</v>
      </c>
      <c r="O483" s="101">
        <v>0</v>
      </c>
      <c r="P483" s="101">
        <v>0</v>
      </c>
      <c r="Q483" s="101"/>
      <c r="R483" s="101">
        <v>1083</v>
      </c>
      <c r="S483" s="100">
        <v>17</v>
      </c>
      <c r="T483" s="100">
        <v>1001</v>
      </c>
      <c r="U483" s="100">
        <v>65</v>
      </c>
      <c r="V483" s="100"/>
      <c r="W483" s="100" t="s">
        <v>39</v>
      </c>
      <c r="X483" s="102">
        <v>44457</v>
      </c>
      <c r="Y483" s="103">
        <v>3596</v>
      </c>
      <c r="Z483" s="104">
        <v>313884</v>
      </c>
      <c r="AA483" s="105">
        <v>87</v>
      </c>
      <c r="AB483" s="19">
        <f t="shared" si="21"/>
        <v>0.9840820032941987</v>
      </c>
      <c r="AC483" s="19">
        <f t="shared" si="22"/>
        <v>0.92428439519852257</v>
      </c>
      <c r="AD483" s="19">
        <f t="shared" si="23"/>
        <v>5.979760809567617E-2</v>
      </c>
      <c r="AE483" s="20">
        <f t="shared" si="24"/>
        <v>20.708287137923566</v>
      </c>
      <c r="AF483" s="20">
        <f t="shared" si="25"/>
        <v>0.10526315789473684</v>
      </c>
      <c r="AG483" s="21">
        <f t="shared" si="26"/>
        <v>345.0319226210957</v>
      </c>
      <c r="AH483" s="21">
        <f t="shared" si="27"/>
        <v>339.61590906194641</v>
      </c>
      <c r="AI483" s="22">
        <f t="shared" si="28"/>
        <v>346.30627875266026</v>
      </c>
      <c r="AJ483" s="22">
        <f t="shared" si="29"/>
        <v>340.25308712772875</v>
      </c>
      <c r="AK483" s="23">
        <f t="shared" si="30"/>
        <v>45.506359047855682</v>
      </c>
      <c r="AL483" s="24">
        <f t="shared" si="31"/>
        <v>13.043256631833339</v>
      </c>
      <c r="AM483" s="11">
        <f t="shared" si="32"/>
        <v>7.7231420147838278E-2</v>
      </c>
      <c r="AN483" s="25">
        <f t="shared" si="33"/>
        <v>0.12842734494747343</v>
      </c>
      <c r="AO483" s="26">
        <f t="shared" si="34"/>
        <v>2.0982306697666333</v>
      </c>
      <c r="AP483" s="27">
        <v>4.3687043444483411</v>
      </c>
      <c r="AQ483" s="11">
        <f t="shared" si="35"/>
        <v>6.4669350142149744</v>
      </c>
      <c r="AR483" s="21">
        <f t="shared" si="36"/>
        <v>5.4160135591492393</v>
      </c>
      <c r="AS483" s="21"/>
      <c r="AT483" s="21"/>
    </row>
    <row r="484" spans="1:46" ht="16.8" x14ac:dyDescent="0.4">
      <c r="A484" s="98">
        <v>1223</v>
      </c>
      <c r="B484" s="98" t="s">
        <v>888</v>
      </c>
      <c r="C484" s="98" t="s">
        <v>909</v>
      </c>
      <c r="D484" s="98" t="s">
        <v>910</v>
      </c>
      <c r="E484" s="11">
        <f t="shared" si="20"/>
        <v>5.0435362891836917</v>
      </c>
      <c r="F484" s="100">
        <v>0</v>
      </c>
      <c r="G484" s="101">
        <v>2</v>
      </c>
      <c r="H484" s="100">
        <v>0</v>
      </c>
      <c r="I484" s="101">
        <v>6</v>
      </c>
      <c r="J484" s="100">
        <v>0</v>
      </c>
      <c r="K484" s="101">
        <v>0</v>
      </c>
      <c r="L484" s="101">
        <v>28</v>
      </c>
      <c r="M484" s="101">
        <v>27</v>
      </c>
      <c r="N484" s="101">
        <v>0</v>
      </c>
      <c r="O484" s="101">
        <v>6</v>
      </c>
      <c r="P484" s="101">
        <v>6</v>
      </c>
      <c r="Q484" s="101"/>
      <c r="R484" s="101">
        <v>1152</v>
      </c>
      <c r="S484" s="100">
        <v>81</v>
      </c>
      <c r="T484" s="100">
        <v>1021</v>
      </c>
      <c r="U484" s="100">
        <v>50</v>
      </c>
      <c r="V484" s="100"/>
      <c r="W484" s="100" t="s">
        <v>39</v>
      </c>
      <c r="X484" s="102">
        <v>44457</v>
      </c>
      <c r="Y484" s="103">
        <v>3570.98</v>
      </c>
      <c r="Z484" s="104">
        <v>351097</v>
      </c>
      <c r="AA484" s="105">
        <v>98</v>
      </c>
      <c r="AB484" s="19">
        <f t="shared" si="21"/>
        <v>0.92924004868270327</v>
      </c>
      <c r="AC484" s="19">
        <f t="shared" si="22"/>
        <v>0.88628472222222221</v>
      </c>
      <c r="AD484" s="19">
        <f t="shared" si="23"/>
        <v>4.29553264604811E-2</v>
      </c>
      <c r="AE484" s="20">
        <f t="shared" si="24"/>
        <v>14.241078676263253</v>
      </c>
      <c r="AF484" s="20">
        <f t="shared" si="25"/>
        <v>3.6458333333333336E-2</v>
      </c>
      <c r="AG484" s="21">
        <f t="shared" si="26"/>
        <v>328.11445270110539</v>
      </c>
      <c r="AH484" s="21">
        <f t="shared" si="27"/>
        <v>305.0439052455589</v>
      </c>
      <c r="AI484" s="22">
        <f t="shared" si="28"/>
        <v>331.53231158340856</v>
      </c>
      <c r="AJ484" s="22">
        <f t="shared" si="29"/>
        <v>308.46176412786207</v>
      </c>
      <c r="AK484" s="23">
        <f t="shared" si="30"/>
        <v>37.737353744351566</v>
      </c>
      <c r="AL484" s="24">
        <f t="shared" si="31"/>
        <v>12.41897266539914</v>
      </c>
      <c r="AM484" s="11">
        <f t="shared" si="32"/>
        <v>6.0467507276294907E-2</v>
      </c>
      <c r="AN484" s="25">
        <f t="shared" si="33"/>
        <v>0.10069963303396889</v>
      </c>
      <c r="AO484" s="26">
        <f t="shared" si="34"/>
        <v>1.4725286487297122</v>
      </c>
      <c r="AP484" s="27">
        <v>3.5710076404539794</v>
      </c>
      <c r="AQ484" s="11">
        <f t="shared" si="35"/>
        <v>5.0435362891836917</v>
      </c>
      <c r="AR484" s="21">
        <f t="shared" si="36"/>
        <v>23.070547455546471</v>
      </c>
      <c r="AS484" s="21"/>
      <c r="AT484" s="21"/>
    </row>
    <row r="485" spans="1:46" ht="16.8" x14ac:dyDescent="0.4">
      <c r="A485" s="98">
        <v>1213</v>
      </c>
      <c r="B485" s="98" t="s">
        <v>888</v>
      </c>
      <c r="C485" s="98" t="s">
        <v>911</v>
      </c>
      <c r="D485" s="98" t="s">
        <v>912</v>
      </c>
      <c r="E485" s="11">
        <f t="shared" si="20"/>
        <v>3.8175009335178034</v>
      </c>
      <c r="F485" s="100">
        <v>0</v>
      </c>
      <c r="G485" s="101">
        <v>30</v>
      </c>
      <c r="H485" s="100">
        <v>0</v>
      </c>
      <c r="I485" s="101">
        <v>9</v>
      </c>
      <c r="J485" s="100">
        <v>2</v>
      </c>
      <c r="K485" s="101">
        <v>0</v>
      </c>
      <c r="L485" s="101">
        <v>23</v>
      </c>
      <c r="M485" s="101">
        <v>4</v>
      </c>
      <c r="N485" s="101">
        <v>0</v>
      </c>
      <c r="O485" s="101">
        <v>0</v>
      </c>
      <c r="P485" s="101">
        <v>0</v>
      </c>
      <c r="Q485" s="101"/>
      <c r="R485" s="101">
        <v>2250</v>
      </c>
      <c r="S485" s="100">
        <v>22</v>
      </c>
      <c r="T485" s="100">
        <v>2139</v>
      </c>
      <c r="U485" s="100">
        <v>89</v>
      </c>
      <c r="V485" s="100"/>
      <c r="W485" s="100" t="s">
        <v>39</v>
      </c>
      <c r="X485" s="102">
        <v>44457</v>
      </c>
      <c r="Y485" s="103">
        <v>6262</v>
      </c>
      <c r="Z485" s="104">
        <v>1013385</v>
      </c>
      <c r="AA485" s="105">
        <v>162</v>
      </c>
      <c r="AB485" s="19">
        <f t="shared" si="21"/>
        <v>0.99006463036741921</v>
      </c>
      <c r="AC485" s="19">
        <f t="shared" si="22"/>
        <v>0.95066666666666666</v>
      </c>
      <c r="AD485" s="19">
        <f t="shared" si="23"/>
        <v>3.9397963700752547E-2</v>
      </c>
      <c r="AE485" s="20">
        <f t="shared" si="24"/>
        <v>8.7824469476062905</v>
      </c>
      <c r="AF485" s="20">
        <f t="shared" si="25"/>
        <v>2.7555555555555555E-2</v>
      </c>
      <c r="AG485" s="21">
        <f t="shared" si="26"/>
        <v>222.02815316982193</v>
      </c>
      <c r="AH485" s="21">
        <f t="shared" si="27"/>
        <v>219.85721122771699</v>
      </c>
      <c r="AI485" s="22">
        <f t="shared" si="28"/>
        <v>222.91626578250123</v>
      </c>
      <c r="AJ485" s="22">
        <f t="shared" si="29"/>
        <v>220.54796548202313</v>
      </c>
      <c r="AK485" s="23">
        <f t="shared" si="30"/>
        <v>29.635193516503804</v>
      </c>
      <c r="AL485" s="24">
        <f t="shared" si="31"/>
        <v>10.501141973186133</v>
      </c>
      <c r="AM485" s="11">
        <f t="shared" si="32"/>
        <v>2.7944808581343256E-2</v>
      </c>
      <c r="AN485" s="25">
        <f t="shared" si="33"/>
        <v>4.6546875728654978E-2</v>
      </c>
      <c r="AO485" s="26">
        <f t="shared" si="34"/>
        <v>0.75089159347868817</v>
      </c>
      <c r="AP485" s="27">
        <v>3.0666093400391152</v>
      </c>
      <c r="AQ485" s="11">
        <f t="shared" si="35"/>
        <v>3.8175009335178034</v>
      </c>
      <c r="AR485" s="21">
        <f t="shared" si="36"/>
        <v>2.1709419421049256</v>
      </c>
      <c r="AS485" s="21"/>
      <c r="AT485" s="21"/>
    </row>
    <row r="486" spans="1:46" ht="16.8" x14ac:dyDescent="0.4">
      <c r="A486" s="98">
        <v>1202</v>
      </c>
      <c r="B486" s="98" t="s">
        <v>888</v>
      </c>
      <c r="C486" s="98" t="s">
        <v>913</v>
      </c>
      <c r="D486" s="98" t="s">
        <v>914</v>
      </c>
      <c r="E486" s="11">
        <f t="shared" si="20"/>
        <v>4.6227040201653118</v>
      </c>
      <c r="F486" s="100">
        <v>39</v>
      </c>
      <c r="G486" s="101">
        <v>23</v>
      </c>
      <c r="H486" s="100">
        <v>2</v>
      </c>
      <c r="I486" s="101">
        <v>2</v>
      </c>
      <c r="J486" s="100">
        <v>0</v>
      </c>
      <c r="K486" s="101">
        <v>0</v>
      </c>
      <c r="L486" s="101">
        <v>33</v>
      </c>
      <c r="M486" s="101">
        <v>32</v>
      </c>
      <c r="N486" s="101">
        <v>1</v>
      </c>
      <c r="O486" s="101">
        <v>2</v>
      </c>
      <c r="P486" s="101">
        <v>2</v>
      </c>
      <c r="Q486" s="101"/>
      <c r="R486" s="101">
        <v>596</v>
      </c>
      <c r="S486" s="100">
        <v>-8</v>
      </c>
      <c r="T486" s="100">
        <v>561</v>
      </c>
      <c r="U486" s="100">
        <v>43</v>
      </c>
      <c r="V486" s="100"/>
      <c r="W486" s="100" t="s">
        <v>39</v>
      </c>
      <c r="X486" s="102">
        <v>44457</v>
      </c>
      <c r="Y486" s="103">
        <v>6134</v>
      </c>
      <c r="Z486" s="104">
        <v>430894</v>
      </c>
      <c r="AA486" s="105">
        <v>70</v>
      </c>
      <c r="AB486" s="19">
        <f t="shared" si="21"/>
        <v>1.0129418344519017</v>
      </c>
      <c r="AC486" s="19">
        <f t="shared" si="22"/>
        <v>0.9412751677852349</v>
      </c>
      <c r="AD486" s="19">
        <f t="shared" si="23"/>
        <v>7.166666666666667E-2</v>
      </c>
      <c r="AE486" s="20">
        <f t="shared" si="24"/>
        <v>10.211328076046545</v>
      </c>
      <c r="AF486" s="20">
        <f t="shared" si="25"/>
        <v>0.10067114093959731</v>
      </c>
      <c r="AG486" s="21">
        <f t="shared" si="26"/>
        <v>138.31708030281229</v>
      </c>
      <c r="AH486" s="21">
        <f t="shared" si="27"/>
        <v>140.17368540754802</v>
      </c>
      <c r="AI486" s="22">
        <f t="shared" si="28"/>
        <v>139.24538285518017</v>
      </c>
      <c r="AJ486" s="22">
        <f t="shared" si="29"/>
        <v>141.1019879599159</v>
      </c>
      <c r="AK486" s="23">
        <f t="shared" si="30"/>
        <v>31.589954792551666</v>
      </c>
      <c r="AL486" s="24">
        <f t="shared" si="31"/>
        <v>8.3994639102717716</v>
      </c>
      <c r="AM486" s="11">
        <f t="shared" si="32"/>
        <v>4.628281207720867E-2</v>
      </c>
      <c r="AN486" s="25">
        <f t="shared" si="33"/>
        <v>7.6970781453336551E-2</v>
      </c>
      <c r="AO486" s="26">
        <f t="shared" si="34"/>
        <v>2.3434026538337855</v>
      </c>
      <c r="AP486" s="27">
        <v>2.2793013663315262</v>
      </c>
      <c r="AQ486" s="11">
        <f t="shared" si="35"/>
        <v>4.6227040201653118</v>
      </c>
      <c r="AR486" s="21">
        <f t="shared" si="36"/>
        <v>-1.8566051047357355</v>
      </c>
      <c r="AS486" s="21"/>
      <c r="AT486" s="21"/>
    </row>
    <row r="487" spans="1:46" ht="16.8" x14ac:dyDescent="0.4">
      <c r="A487" s="98">
        <v>1275</v>
      </c>
      <c r="B487" s="98" t="s">
        <v>888</v>
      </c>
      <c r="C487" s="98" t="s">
        <v>915</v>
      </c>
      <c r="D487" s="98" t="s">
        <v>916</v>
      </c>
      <c r="E487" s="11">
        <f t="shared" si="20"/>
        <v>8.0336256169039153</v>
      </c>
      <c r="F487" s="100">
        <v>0</v>
      </c>
      <c r="G487" s="101">
        <v>0</v>
      </c>
      <c r="H487" s="100">
        <v>0</v>
      </c>
      <c r="I487" s="101">
        <v>19071</v>
      </c>
      <c r="J487" s="100">
        <v>521</v>
      </c>
      <c r="K487" s="101">
        <v>459</v>
      </c>
      <c r="L487" s="101">
        <v>58174</v>
      </c>
      <c r="M487" s="101">
        <v>57042</v>
      </c>
      <c r="N487" s="101">
        <v>953</v>
      </c>
      <c r="O487" s="101">
        <v>953</v>
      </c>
      <c r="P487" s="101">
        <v>953</v>
      </c>
      <c r="Q487" s="101"/>
      <c r="R487" s="101">
        <v>46673</v>
      </c>
      <c r="S487" s="100">
        <v>1313</v>
      </c>
      <c r="T487" s="100">
        <v>44454</v>
      </c>
      <c r="U487" s="100">
        <v>906</v>
      </c>
      <c r="V487" s="100"/>
      <c r="W487" s="100" t="s">
        <v>39</v>
      </c>
      <c r="X487" s="102">
        <v>44457</v>
      </c>
      <c r="Y487" s="103">
        <v>265.10000000000002</v>
      </c>
      <c r="Z487" s="104">
        <v>2210624</v>
      </c>
      <c r="AA487" s="105">
        <v>8339</v>
      </c>
      <c r="AB487" s="19">
        <f t="shared" si="21"/>
        <v>0.97292214045052028</v>
      </c>
      <c r="AC487" s="19">
        <f t="shared" si="22"/>
        <v>0.9524564523386112</v>
      </c>
      <c r="AD487" s="19">
        <f t="shared" si="23"/>
        <v>2.0465688111909082E-2</v>
      </c>
      <c r="AE487" s="20">
        <f t="shared" si="24"/>
        <v>104.85727106916418</v>
      </c>
      <c r="AF487" s="20">
        <f t="shared" si="25"/>
        <v>1.6754440468793521</v>
      </c>
      <c r="AG487" s="21">
        <f t="shared" si="26"/>
        <v>2111.3043195043574</v>
      </c>
      <c r="AH487" s="21">
        <f t="shared" si="27"/>
        <v>2051.9093251498221</v>
      </c>
      <c r="AI487" s="22">
        <f t="shared" si="28"/>
        <v>3017.1119104831937</v>
      </c>
      <c r="AJ487" s="22">
        <f t="shared" si="29"/>
        <v>2934.148909991025</v>
      </c>
      <c r="AK487" s="23">
        <f t="shared" si="30"/>
        <v>78.579432015429589</v>
      </c>
      <c r="AL487" s="24">
        <f t="shared" si="31"/>
        <v>38.302407952967037</v>
      </c>
      <c r="AM487" s="11">
        <f t="shared" si="32"/>
        <v>6.7499558774688939E-2</v>
      </c>
      <c r="AN487" s="25">
        <f t="shared" si="33"/>
        <v>0.10889597794297648</v>
      </c>
      <c r="AO487" s="26">
        <f t="shared" si="34"/>
        <v>-0.24439579842559489</v>
      </c>
      <c r="AP487" s="27">
        <v>8.2780214153295102</v>
      </c>
      <c r="AQ487" s="11">
        <f t="shared" si="35"/>
        <v>8.0336256169039153</v>
      </c>
      <c r="AR487" s="21">
        <f t="shared" si="36"/>
        <v>59.394994354535186</v>
      </c>
      <c r="AS487" s="21"/>
      <c r="AT487" s="21"/>
    </row>
    <row r="488" spans="1:46" ht="16.8" x14ac:dyDescent="0.4">
      <c r="A488" s="98">
        <v>1201</v>
      </c>
      <c r="B488" s="98" t="s">
        <v>888</v>
      </c>
      <c r="C488" s="98" t="s">
        <v>917</v>
      </c>
      <c r="D488" s="98" t="s">
        <v>918</v>
      </c>
      <c r="E488" s="11">
        <f t="shared" si="20"/>
        <v>1.8287166072572067</v>
      </c>
      <c r="F488" s="100">
        <v>0</v>
      </c>
      <c r="G488" s="101">
        <v>1</v>
      </c>
      <c r="H488" s="100">
        <v>0</v>
      </c>
      <c r="I488" s="101">
        <v>2</v>
      </c>
      <c r="J488" s="100">
        <v>0</v>
      </c>
      <c r="K488" s="101">
        <v>0</v>
      </c>
      <c r="L488" s="101">
        <v>10</v>
      </c>
      <c r="M488" s="101">
        <v>0</v>
      </c>
      <c r="N488" s="101">
        <v>0</v>
      </c>
      <c r="O488" s="101">
        <v>0</v>
      </c>
      <c r="P488" s="101">
        <v>0</v>
      </c>
      <c r="Q488" s="101"/>
      <c r="R488" s="101">
        <v>186</v>
      </c>
      <c r="S488" s="100">
        <v>17</v>
      </c>
      <c r="T488" s="100">
        <v>165</v>
      </c>
      <c r="U488" s="100">
        <v>4</v>
      </c>
      <c r="V488" s="100"/>
      <c r="W488" s="100" t="s">
        <v>39</v>
      </c>
      <c r="X488" s="102">
        <v>44457</v>
      </c>
      <c r="Y488" s="103">
        <v>1842.51</v>
      </c>
      <c r="Z488" s="104">
        <v>136115</v>
      </c>
      <c r="AA488" s="105">
        <v>74</v>
      </c>
      <c r="AB488" s="19">
        <f t="shared" si="21"/>
        <v>0.90837336993822926</v>
      </c>
      <c r="AC488" s="19">
        <f t="shared" si="22"/>
        <v>0.88709677419354838</v>
      </c>
      <c r="AD488" s="19">
        <f t="shared" si="23"/>
        <v>2.1276595744680851E-2</v>
      </c>
      <c r="AE488" s="20">
        <f t="shared" si="24"/>
        <v>2.9386915475884363</v>
      </c>
      <c r="AF488" s="20">
        <f t="shared" si="25"/>
        <v>6.9892473118279563E-2</v>
      </c>
      <c r="AG488" s="21">
        <f t="shared" si="26"/>
        <v>136.64915696286226</v>
      </c>
      <c r="AH488" s="21">
        <f t="shared" si="27"/>
        <v>124.15971788561143</v>
      </c>
      <c r="AI488" s="22">
        <f t="shared" si="28"/>
        <v>138.1185027366565</v>
      </c>
      <c r="AJ488" s="22">
        <f t="shared" si="29"/>
        <v>125.62906365940565</v>
      </c>
      <c r="AK488" s="23">
        <f t="shared" si="30"/>
        <v>17.142612250145646</v>
      </c>
      <c r="AL488" s="24">
        <f t="shared" si="31"/>
        <v>7.9255619251699008</v>
      </c>
      <c r="AM488" s="11">
        <f t="shared" si="32"/>
        <v>4.4146990762364065E-2</v>
      </c>
      <c r="AN488" s="25">
        <f t="shared" si="33"/>
        <v>7.3467288689710905E-2</v>
      </c>
      <c r="AO488" s="26">
        <f t="shared" si="34"/>
        <v>0.36923523271861325</v>
      </c>
      <c r="AP488" s="27">
        <v>1.4594813745385935</v>
      </c>
      <c r="AQ488" s="11">
        <f t="shared" si="35"/>
        <v>1.8287166072572067</v>
      </c>
      <c r="AR488" s="21">
        <f t="shared" si="36"/>
        <v>12.489439077250855</v>
      </c>
      <c r="AS488" s="21"/>
      <c r="AT488" s="21"/>
    </row>
    <row r="489" spans="1:46" ht="16.8" x14ac:dyDescent="0.4">
      <c r="A489" s="98">
        <v>1225</v>
      </c>
      <c r="B489" s="98" t="s">
        <v>888</v>
      </c>
      <c r="C489" s="98" t="s">
        <v>919</v>
      </c>
      <c r="D489" s="98" t="s">
        <v>920</v>
      </c>
      <c r="E489" s="11">
        <f t="shared" si="20"/>
        <v>0.442764498777236</v>
      </c>
      <c r="F489" s="100">
        <v>1486</v>
      </c>
      <c r="G489" s="101">
        <v>48</v>
      </c>
      <c r="H489" s="100">
        <v>5</v>
      </c>
      <c r="I489" s="101">
        <v>0</v>
      </c>
      <c r="J489" s="100">
        <v>0</v>
      </c>
      <c r="K489" s="101">
        <v>0</v>
      </c>
      <c r="L489" s="101">
        <v>0</v>
      </c>
      <c r="M489" s="101">
        <v>0</v>
      </c>
      <c r="N489" s="101">
        <v>0</v>
      </c>
      <c r="O489" s="101">
        <v>0</v>
      </c>
      <c r="P489" s="101">
        <v>0</v>
      </c>
      <c r="Q489" s="101"/>
      <c r="R489" s="101">
        <v>139</v>
      </c>
      <c r="S489" s="100">
        <v>14</v>
      </c>
      <c r="T489" s="100">
        <v>124</v>
      </c>
      <c r="U489" s="100">
        <v>1</v>
      </c>
      <c r="V489" s="100"/>
      <c r="W489" s="100" t="s">
        <v>39</v>
      </c>
      <c r="X489" s="102">
        <v>44457</v>
      </c>
      <c r="Y489" s="103">
        <v>474.73</v>
      </c>
      <c r="Z489" s="104">
        <v>84917</v>
      </c>
      <c r="AA489" s="105">
        <v>179</v>
      </c>
      <c r="AB489" s="19">
        <f t="shared" si="21"/>
        <v>0.89928057553956831</v>
      </c>
      <c r="AC489" s="19">
        <f t="shared" si="22"/>
        <v>0.8920863309352518</v>
      </c>
      <c r="AD489" s="19">
        <f t="shared" si="23"/>
        <v>7.1942446043165471E-3</v>
      </c>
      <c r="AE489" s="20">
        <f t="shared" si="24"/>
        <v>1.1776205000176643</v>
      </c>
      <c r="AF489" s="20">
        <f t="shared" si="25"/>
        <v>0.34532374100719426</v>
      </c>
      <c r="AG489" s="21">
        <f t="shared" si="26"/>
        <v>163.68924950245534</v>
      </c>
      <c r="AH489" s="21">
        <f t="shared" si="27"/>
        <v>147.20256250220802</v>
      </c>
      <c r="AI489" s="22">
        <f t="shared" si="28"/>
        <v>163.68924950245534</v>
      </c>
      <c r="AJ489" s="22">
        <f t="shared" si="29"/>
        <v>147.20256250220802</v>
      </c>
      <c r="AK489" s="23">
        <f t="shared" si="30"/>
        <v>10.851822427673909</v>
      </c>
      <c r="AL489" s="24">
        <f t="shared" si="31"/>
        <v>8.579118908786846</v>
      </c>
      <c r="AM489" s="11">
        <f t="shared" si="32"/>
        <v>3.5588106076001207E-2</v>
      </c>
      <c r="AN489" s="25">
        <f t="shared" si="33"/>
        <v>5.8881025000883214E-2</v>
      </c>
      <c r="AO489" s="26">
        <f t="shared" si="34"/>
        <v>0.442764498777236</v>
      </c>
      <c r="AP489" s="27">
        <v>0</v>
      </c>
      <c r="AQ489" s="11">
        <f t="shared" si="35"/>
        <v>0.442764498777236</v>
      </c>
      <c r="AR489" s="21">
        <f t="shared" si="36"/>
        <v>16.486687000247301</v>
      </c>
      <c r="AS489" s="21"/>
      <c r="AT489" s="21"/>
    </row>
    <row r="490" spans="1:46" ht="16.8" x14ac:dyDescent="0.4">
      <c r="A490" s="98">
        <v>1214</v>
      </c>
      <c r="B490" s="98" t="s">
        <v>888</v>
      </c>
      <c r="C490" s="98" t="s">
        <v>921</v>
      </c>
      <c r="D490" s="98" t="s">
        <v>922</v>
      </c>
      <c r="E490" s="11">
        <f t="shared" si="20"/>
        <v>0</v>
      </c>
      <c r="F490" s="100">
        <v>697</v>
      </c>
      <c r="G490" s="101">
        <v>837</v>
      </c>
      <c r="H490" s="100">
        <v>391</v>
      </c>
      <c r="I490" s="101">
        <v>0</v>
      </c>
      <c r="J490" s="100">
        <v>0</v>
      </c>
      <c r="K490" s="101">
        <v>0</v>
      </c>
      <c r="L490" s="101">
        <v>6</v>
      </c>
      <c r="M490" s="101">
        <v>2</v>
      </c>
      <c r="N490" s="101">
        <v>0</v>
      </c>
      <c r="O490" s="101">
        <v>1</v>
      </c>
      <c r="P490" s="101">
        <v>1</v>
      </c>
      <c r="Q490" s="101"/>
      <c r="R490" s="101">
        <v>176</v>
      </c>
      <c r="S490" s="100">
        <v>21</v>
      </c>
      <c r="T490" s="100">
        <v>155</v>
      </c>
      <c r="U490" s="100">
        <v>0</v>
      </c>
      <c r="V490" s="100"/>
      <c r="W490" s="100" t="s">
        <v>39</v>
      </c>
      <c r="X490" s="102">
        <v>44457</v>
      </c>
      <c r="Y490" s="103">
        <v>1825.2</v>
      </c>
      <c r="Z490" s="104">
        <v>308281</v>
      </c>
      <c r="AA490" s="105">
        <v>169</v>
      </c>
      <c r="AB490" s="19">
        <f t="shared" si="21"/>
        <v>0.88068181818181823</v>
      </c>
      <c r="AC490" s="19">
        <f t="shared" si="22"/>
        <v>0.88068181818181823</v>
      </c>
      <c r="AD490" s="19">
        <f t="shared" si="23"/>
        <v>0</v>
      </c>
      <c r="AE490" s="20">
        <f t="shared" si="24"/>
        <v>0</v>
      </c>
      <c r="AF490" s="20">
        <f t="shared" si="25"/>
        <v>4.7954545454545459</v>
      </c>
      <c r="AG490" s="21">
        <f t="shared" si="26"/>
        <v>57.090771082226929</v>
      </c>
      <c r="AH490" s="21">
        <f t="shared" si="27"/>
        <v>50.278804078097579</v>
      </c>
      <c r="AI490" s="22">
        <f t="shared" si="28"/>
        <v>57.415150463375944</v>
      </c>
      <c r="AJ490" s="22">
        <f t="shared" si="29"/>
        <v>50.603183459246601</v>
      </c>
      <c r="AK490" s="23">
        <f t="shared" si="30"/>
        <v>0</v>
      </c>
      <c r="AL490" s="24">
        <f t="shared" si="31"/>
        <v>5.0300687599299572</v>
      </c>
      <c r="AM490" s="11">
        <f t="shared" si="32"/>
        <v>0</v>
      </c>
      <c r="AN490" s="25">
        <f t="shared" si="33"/>
        <v>0</v>
      </c>
      <c r="AO490" s="26">
        <f t="shared" si="34"/>
        <v>0</v>
      </c>
      <c r="AP490" s="27">
        <v>0</v>
      </c>
      <c r="AQ490" s="11">
        <f t="shared" si="35"/>
        <v>0</v>
      </c>
      <c r="AR490" s="21">
        <f t="shared" si="36"/>
        <v>6.8119670041293485</v>
      </c>
      <c r="AS490" s="21"/>
      <c r="AT490" s="21"/>
    </row>
    <row r="491" spans="1:46" ht="16.8" x14ac:dyDescent="0.4">
      <c r="A491" s="98">
        <v>1224</v>
      </c>
      <c r="B491" s="98" t="s">
        <v>888</v>
      </c>
      <c r="C491" s="98" t="s">
        <v>923</v>
      </c>
      <c r="D491" s="98" t="s">
        <v>924</v>
      </c>
      <c r="E491" s="11">
        <f t="shared" si="20"/>
        <v>0</v>
      </c>
      <c r="F491" s="100">
        <v>667</v>
      </c>
      <c r="G491" s="101">
        <v>1</v>
      </c>
      <c r="H491" s="100">
        <v>1</v>
      </c>
      <c r="I491" s="101">
        <v>0</v>
      </c>
      <c r="J491" s="100">
        <v>0</v>
      </c>
      <c r="K491" s="101">
        <v>0</v>
      </c>
      <c r="L491" s="101">
        <v>1</v>
      </c>
      <c r="M491" s="101">
        <v>0</v>
      </c>
      <c r="N491" s="101">
        <v>0</v>
      </c>
      <c r="O491" s="101">
        <v>0</v>
      </c>
      <c r="P491" s="101">
        <v>0</v>
      </c>
      <c r="Q491" s="101"/>
      <c r="R491" s="101">
        <v>173</v>
      </c>
      <c r="S491" s="100">
        <v>19</v>
      </c>
      <c r="T491" s="100">
        <v>154</v>
      </c>
      <c r="U491" s="100">
        <v>0</v>
      </c>
      <c r="V491" s="100"/>
      <c r="W491" s="100" t="s">
        <v>39</v>
      </c>
      <c r="X491" s="102">
        <v>44457</v>
      </c>
      <c r="Y491" s="103">
        <v>1202.78</v>
      </c>
      <c r="Z491" s="104">
        <v>133897</v>
      </c>
      <c r="AA491" s="105">
        <v>111</v>
      </c>
      <c r="AB491" s="19">
        <f t="shared" si="21"/>
        <v>0.89017341040462428</v>
      </c>
      <c r="AC491" s="19">
        <f t="shared" si="22"/>
        <v>0.89017341040462428</v>
      </c>
      <c r="AD491" s="19">
        <f t="shared" si="23"/>
        <v>0</v>
      </c>
      <c r="AE491" s="20">
        <f t="shared" si="24"/>
        <v>0</v>
      </c>
      <c r="AF491" s="20">
        <f t="shared" si="25"/>
        <v>1.1560693641618497E-2</v>
      </c>
      <c r="AG491" s="21">
        <f t="shared" si="26"/>
        <v>129.20379097365887</v>
      </c>
      <c r="AH491" s="21">
        <f t="shared" si="27"/>
        <v>115.01377924822813</v>
      </c>
      <c r="AI491" s="22">
        <f t="shared" si="28"/>
        <v>129.20379097365887</v>
      </c>
      <c r="AJ491" s="22">
        <f t="shared" si="29"/>
        <v>115.01377924822813</v>
      </c>
      <c r="AK491" s="23">
        <f t="shared" si="30"/>
        <v>0</v>
      </c>
      <c r="AL491" s="24">
        <f t="shared" si="31"/>
        <v>7.583329718805194</v>
      </c>
      <c r="AM491" s="11">
        <f t="shared" si="32"/>
        <v>0</v>
      </c>
      <c r="AN491" s="25">
        <f t="shared" si="33"/>
        <v>0</v>
      </c>
      <c r="AO491" s="26">
        <f t="shared" si="34"/>
        <v>0</v>
      </c>
      <c r="AP491" s="27">
        <v>0</v>
      </c>
      <c r="AQ491" s="11">
        <f t="shared" si="35"/>
        <v>0</v>
      </c>
      <c r="AR491" s="21">
        <f t="shared" si="36"/>
        <v>14.190011725430743</v>
      </c>
      <c r="AS491" s="21"/>
      <c r="AT491" s="21"/>
    </row>
    <row r="492" spans="1:46" ht="16.8" x14ac:dyDescent="0.4">
      <c r="A492" s="98">
        <v>1221</v>
      </c>
      <c r="B492" s="98" t="s">
        <v>888</v>
      </c>
      <c r="C492" s="98" t="s">
        <v>925</v>
      </c>
      <c r="D492" s="98" t="s">
        <v>926</v>
      </c>
      <c r="E492" s="11">
        <f t="shared" si="20"/>
        <v>8.0672682671213334</v>
      </c>
      <c r="F492" s="100">
        <v>1</v>
      </c>
      <c r="G492" s="101">
        <v>114</v>
      </c>
      <c r="H492" s="100">
        <v>0</v>
      </c>
      <c r="I492" s="101">
        <v>1</v>
      </c>
      <c r="J492" s="100">
        <v>0</v>
      </c>
      <c r="K492" s="101">
        <v>0</v>
      </c>
      <c r="L492" s="101">
        <v>184</v>
      </c>
      <c r="M492" s="101">
        <v>178</v>
      </c>
      <c r="N492" s="101">
        <v>6</v>
      </c>
      <c r="O492" s="101">
        <v>8</v>
      </c>
      <c r="P492" s="101">
        <v>8</v>
      </c>
      <c r="Q492" s="101"/>
      <c r="R492" s="101">
        <v>569</v>
      </c>
      <c r="S492" s="100">
        <v>237</v>
      </c>
      <c r="T492" s="100">
        <v>271</v>
      </c>
      <c r="U492" s="100">
        <v>61</v>
      </c>
      <c r="V492" s="100"/>
      <c r="W492" s="100" t="s">
        <v>39</v>
      </c>
      <c r="X492" s="102">
        <v>44457</v>
      </c>
      <c r="Y492" s="103">
        <v>3892.74</v>
      </c>
      <c r="Z492" s="104">
        <v>258003</v>
      </c>
      <c r="AA492" s="105">
        <v>66</v>
      </c>
      <c r="AB492" s="19">
        <f t="shared" si="21"/>
        <v>0.58181049738203972</v>
      </c>
      <c r="AC492" s="19">
        <f t="shared" si="22"/>
        <v>0.47627416520210897</v>
      </c>
      <c r="AD492" s="19">
        <f t="shared" si="23"/>
        <v>0.10553633217993079</v>
      </c>
      <c r="AE492" s="20">
        <f t="shared" si="24"/>
        <v>25.968690286547055</v>
      </c>
      <c r="AF492" s="20">
        <f t="shared" si="25"/>
        <v>0.53954305799648505</v>
      </c>
      <c r="AG492" s="21">
        <f t="shared" si="26"/>
        <v>220.54007123948168</v>
      </c>
      <c r="AH492" s="21">
        <f t="shared" si="27"/>
        <v>128.68067425572571</v>
      </c>
      <c r="AI492" s="22">
        <f t="shared" si="28"/>
        <v>224.02840277051041</v>
      </c>
      <c r="AJ492" s="22">
        <f t="shared" si="29"/>
        <v>132.16900578675441</v>
      </c>
      <c r="AK492" s="23">
        <f t="shared" si="30"/>
        <v>48.624207893319884</v>
      </c>
      <c r="AL492" s="24">
        <f t="shared" si="31"/>
        <v>8.1292375345648011</v>
      </c>
      <c r="AM492" s="11">
        <f t="shared" si="32"/>
        <v>9.6257346268784724E-2</v>
      </c>
      <c r="AN492" s="25">
        <f t="shared" si="33"/>
        <v>0.15862902314842173</v>
      </c>
      <c r="AO492" s="26">
        <f t="shared" si="34"/>
        <v>3.030347732604552</v>
      </c>
      <c r="AP492" s="27">
        <v>5.0369205345167813</v>
      </c>
      <c r="AQ492" s="11">
        <f t="shared" si="35"/>
        <v>8.0672682671213334</v>
      </c>
      <c r="AR492" s="21">
        <f t="shared" si="36"/>
        <v>91.859396983756014</v>
      </c>
      <c r="AS492" s="21"/>
      <c r="AT492" s="21"/>
    </row>
    <row r="493" spans="1:46" ht="16.8" x14ac:dyDescent="0.4">
      <c r="A493" s="98">
        <v>1220</v>
      </c>
      <c r="B493" s="98" t="s">
        <v>888</v>
      </c>
      <c r="C493" s="98" t="s">
        <v>927</v>
      </c>
      <c r="D493" s="98" t="s">
        <v>928</v>
      </c>
      <c r="E493" s="11">
        <f t="shared" si="20"/>
        <v>5.3704620441790221</v>
      </c>
      <c r="F493" s="100">
        <v>0</v>
      </c>
      <c r="G493" s="101">
        <v>6</v>
      </c>
      <c r="H493" s="100">
        <v>0</v>
      </c>
      <c r="I493" s="101">
        <v>7</v>
      </c>
      <c r="J493" s="100">
        <v>0</v>
      </c>
      <c r="K493" s="101">
        <v>4</v>
      </c>
      <c r="L493" s="101">
        <v>73</v>
      </c>
      <c r="M493" s="101">
        <v>68</v>
      </c>
      <c r="N493" s="101">
        <v>1</v>
      </c>
      <c r="O493" s="101">
        <v>5</v>
      </c>
      <c r="P493" s="101">
        <v>5</v>
      </c>
      <c r="Q493" s="101"/>
      <c r="R493" s="101">
        <v>369</v>
      </c>
      <c r="S493" s="100">
        <v>5</v>
      </c>
      <c r="T493" s="100">
        <v>336</v>
      </c>
      <c r="U493" s="100">
        <v>28</v>
      </c>
      <c r="V493" s="100"/>
      <c r="W493" s="100" t="s">
        <v>39</v>
      </c>
      <c r="X493" s="102">
        <v>44457</v>
      </c>
      <c r="Y493" s="103">
        <v>3918.05</v>
      </c>
      <c r="Z493" s="104">
        <v>252589</v>
      </c>
      <c r="AA493" s="105">
        <v>64</v>
      </c>
      <c r="AB493" s="19">
        <f t="shared" si="21"/>
        <v>0.99455860700339282</v>
      </c>
      <c r="AC493" s="19">
        <f t="shared" si="22"/>
        <v>0.91056910569105687</v>
      </c>
      <c r="AD493" s="19">
        <f t="shared" si="23"/>
        <v>8.3989501312335957E-2</v>
      </c>
      <c r="AE493" s="20">
        <f t="shared" si="24"/>
        <v>13.064701946640589</v>
      </c>
      <c r="AF493" s="20">
        <f t="shared" si="25"/>
        <v>0.24661246612466126</v>
      </c>
      <c r="AG493" s="21">
        <f t="shared" si="26"/>
        <v>146.08712176698114</v>
      </c>
      <c r="AH493" s="21">
        <f t="shared" si="27"/>
        <v>144.10762147203559</v>
      </c>
      <c r="AI493" s="22">
        <f t="shared" si="28"/>
        <v>150.83792247485044</v>
      </c>
      <c r="AJ493" s="22">
        <f t="shared" si="29"/>
        <v>148.85842217990489</v>
      </c>
      <c r="AK493" s="23">
        <f t="shared" si="30"/>
        <v>35.593260440217442</v>
      </c>
      <c r="AL493" s="24">
        <f t="shared" si="31"/>
        <v>8.6272365847907775</v>
      </c>
      <c r="AM493" s="11">
        <f t="shared" si="32"/>
        <v>6.8588168720482942E-2</v>
      </c>
      <c r="AN493" s="25">
        <f t="shared" si="33"/>
        <v>0.11371363453155181</v>
      </c>
      <c r="AO493" s="26">
        <f t="shared" si="34"/>
        <v>1.1161668249789329</v>
      </c>
      <c r="AP493" s="27">
        <v>4.2542952192000891</v>
      </c>
      <c r="AQ493" s="11">
        <f t="shared" si="35"/>
        <v>5.3704620441790221</v>
      </c>
      <c r="AR493" s="21">
        <f t="shared" si="36"/>
        <v>1.979500294945544</v>
      </c>
      <c r="AS493" s="21"/>
      <c r="AT493" s="21"/>
    </row>
    <row r="494" spans="1:46" ht="16.8" x14ac:dyDescent="0.4">
      <c r="A494" s="98">
        <v>1277</v>
      </c>
      <c r="B494" s="98" t="s">
        <v>888</v>
      </c>
      <c r="C494" s="98" t="s">
        <v>929</v>
      </c>
      <c r="D494" s="98" t="s">
        <v>930</v>
      </c>
      <c r="E494" s="11">
        <f t="shared" si="20"/>
        <v>6.1882582845602805</v>
      </c>
      <c r="F494" s="100">
        <v>0</v>
      </c>
      <c r="G494" s="101">
        <v>1</v>
      </c>
      <c r="H494" s="100">
        <v>1</v>
      </c>
      <c r="I494" s="101">
        <v>1</v>
      </c>
      <c r="J494" s="100">
        <v>0</v>
      </c>
      <c r="K494" s="101">
        <v>1</v>
      </c>
      <c r="L494" s="101">
        <v>8</v>
      </c>
      <c r="M494" s="101">
        <v>5</v>
      </c>
      <c r="N494" s="101">
        <v>0</v>
      </c>
      <c r="O494" s="101">
        <v>1</v>
      </c>
      <c r="P494" s="101">
        <v>1</v>
      </c>
      <c r="Q494" s="101"/>
      <c r="R494" s="101">
        <v>1012</v>
      </c>
      <c r="S494" s="100">
        <v>43</v>
      </c>
      <c r="T494" s="100">
        <v>925</v>
      </c>
      <c r="U494" s="100">
        <v>44</v>
      </c>
      <c r="V494" s="100"/>
      <c r="W494" s="100" t="s">
        <v>39</v>
      </c>
      <c r="X494" s="102">
        <v>44457</v>
      </c>
      <c r="Y494" s="103">
        <v>114.66</v>
      </c>
      <c r="Z494" s="104">
        <v>209796</v>
      </c>
      <c r="AA494" s="105">
        <v>1830</v>
      </c>
      <c r="AB494" s="19">
        <f t="shared" si="21"/>
        <v>0.95841031877821181</v>
      </c>
      <c r="AC494" s="19">
        <f t="shared" si="22"/>
        <v>0.91403162055335974</v>
      </c>
      <c r="AD494" s="19">
        <f t="shared" si="23"/>
        <v>4.4378698224852069E-2</v>
      </c>
      <c r="AE494" s="20">
        <f t="shared" si="24"/>
        <v>21.4494079963393</v>
      </c>
      <c r="AF494" s="20">
        <f t="shared" si="25"/>
        <v>1.0869565217391304E-2</v>
      </c>
      <c r="AG494" s="21">
        <f t="shared" si="26"/>
        <v>482.37335316211943</v>
      </c>
      <c r="AH494" s="21">
        <f t="shared" si="27"/>
        <v>461.87725218783964</v>
      </c>
      <c r="AI494" s="22">
        <f t="shared" si="28"/>
        <v>483.32666018417893</v>
      </c>
      <c r="AJ494" s="22">
        <f t="shared" si="29"/>
        <v>462.83055920989915</v>
      </c>
      <c r="AK494" s="23">
        <f t="shared" si="30"/>
        <v>46.31350558567047</v>
      </c>
      <c r="AL494" s="24">
        <f t="shared" si="31"/>
        <v>15.212339715012599</v>
      </c>
      <c r="AM494" s="11">
        <f t="shared" si="32"/>
        <v>9.594729481153913E-2</v>
      </c>
      <c r="AN494" s="25">
        <f t="shared" si="33"/>
        <v>0.15987444785647412</v>
      </c>
      <c r="AO494" s="26">
        <f t="shared" si="34"/>
        <v>0.17345781028029883</v>
      </c>
      <c r="AP494" s="27">
        <v>6.0148004742799817</v>
      </c>
      <c r="AQ494" s="11">
        <f t="shared" si="35"/>
        <v>6.1882582845602805</v>
      </c>
      <c r="AR494" s="21">
        <f t="shared" si="36"/>
        <v>20.496100974279777</v>
      </c>
      <c r="AS494" s="21"/>
      <c r="AT494" s="21"/>
    </row>
    <row r="495" spans="1:46" ht="16.8" x14ac:dyDescent="0.4">
      <c r="A495" s="98">
        <v>1216</v>
      </c>
      <c r="B495" s="98" t="s">
        <v>888</v>
      </c>
      <c r="C495" s="98" t="s">
        <v>931</v>
      </c>
      <c r="D495" s="98" t="s">
        <v>932</v>
      </c>
      <c r="E495" s="11">
        <f t="shared" si="20"/>
        <v>2.591233600178684</v>
      </c>
      <c r="F495" s="100">
        <v>0</v>
      </c>
      <c r="G495" s="101">
        <v>191</v>
      </c>
      <c r="H495" s="100">
        <v>1</v>
      </c>
      <c r="I495" s="101">
        <v>0</v>
      </c>
      <c r="J495" s="100">
        <v>0</v>
      </c>
      <c r="K495" s="101">
        <v>0</v>
      </c>
      <c r="L495" s="101">
        <v>170</v>
      </c>
      <c r="M495" s="101">
        <v>152</v>
      </c>
      <c r="N495" s="101">
        <v>0</v>
      </c>
      <c r="O495" s="101">
        <v>10</v>
      </c>
      <c r="P495" s="101">
        <v>10</v>
      </c>
      <c r="Q495" s="101"/>
      <c r="R495" s="101">
        <v>480</v>
      </c>
      <c r="S495" s="100">
        <v>5</v>
      </c>
      <c r="T495" s="100">
        <v>469</v>
      </c>
      <c r="U495" s="100">
        <v>6</v>
      </c>
      <c r="V495" s="100"/>
      <c r="W495" s="100" t="s">
        <v>39</v>
      </c>
      <c r="X495" s="102">
        <v>44457</v>
      </c>
      <c r="Y495" s="103">
        <v>1218.3</v>
      </c>
      <c r="Z495" s="104">
        <v>45516</v>
      </c>
      <c r="AA495" s="105">
        <v>37</v>
      </c>
      <c r="AB495" s="19">
        <f t="shared" si="21"/>
        <v>0.98932823129251701</v>
      </c>
      <c r="AC495" s="19">
        <f t="shared" si="22"/>
        <v>0.9770833333333333</v>
      </c>
      <c r="AD495" s="19">
        <f t="shared" si="23"/>
        <v>1.2244897959183673E-2</v>
      </c>
      <c r="AE495" s="20">
        <f t="shared" si="24"/>
        <v>13.182177695755341</v>
      </c>
      <c r="AF495" s="20">
        <f t="shared" si="25"/>
        <v>0.7729166666666667</v>
      </c>
      <c r="AG495" s="21">
        <f t="shared" si="26"/>
        <v>1054.5742156604272</v>
      </c>
      <c r="AH495" s="21">
        <f t="shared" si="27"/>
        <v>1043.5890675806311</v>
      </c>
      <c r="AI495" s="22">
        <f t="shared" si="28"/>
        <v>1076.5445118200194</v>
      </c>
      <c r="AJ495" s="22">
        <f t="shared" si="29"/>
        <v>1065.559363740223</v>
      </c>
      <c r="AK495" s="23">
        <f t="shared" si="30"/>
        <v>36.307268825615814</v>
      </c>
      <c r="AL495" s="24">
        <f t="shared" si="31"/>
        <v>23.082020749278247</v>
      </c>
      <c r="AM495" s="11">
        <f t="shared" si="32"/>
        <v>0.16403735560703198</v>
      </c>
      <c r="AN495" s="25">
        <f t="shared" si="33"/>
        <v>0.26908007544414914</v>
      </c>
      <c r="AO495" s="26">
        <f t="shared" si="34"/>
        <v>0.26359332378273903</v>
      </c>
      <c r="AP495" s="27">
        <v>2.327640276395945</v>
      </c>
      <c r="AQ495" s="11">
        <f t="shared" si="35"/>
        <v>2.591233600178684</v>
      </c>
      <c r="AR495" s="21">
        <f t="shared" si="36"/>
        <v>10.985148079796115</v>
      </c>
      <c r="AS495" s="21"/>
      <c r="AT495" s="21"/>
    </row>
    <row r="496" spans="1:46" ht="16.8" x14ac:dyDescent="0.4">
      <c r="A496" s="98">
        <v>1273</v>
      </c>
      <c r="B496" s="98" t="s">
        <v>888</v>
      </c>
      <c r="C496" s="98" t="s">
        <v>933</v>
      </c>
      <c r="D496" s="98" t="s">
        <v>934</v>
      </c>
      <c r="E496" s="11">
        <f t="shared" si="20"/>
        <v>11.333093951893018</v>
      </c>
      <c r="F496" s="100">
        <v>102</v>
      </c>
      <c r="G496" s="101">
        <v>4055</v>
      </c>
      <c r="H496" s="100">
        <v>761</v>
      </c>
      <c r="I496" s="101">
        <v>61</v>
      </c>
      <c r="J496" s="100">
        <v>29</v>
      </c>
      <c r="K496" s="101">
        <v>5</v>
      </c>
      <c r="L496" s="101">
        <v>130</v>
      </c>
      <c r="M496" s="101">
        <v>94</v>
      </c>
      <c r="N496" s="101">
        <v>36</v>
      </c>
      <c r="O496" s="101">
        <v>36</v>
      </c>
      <c r="P496" s="101">
        <v>36</v>
      </c>
      <c r="Q496" s="101"/>
      <c r="R496" s="101">
        <v>4649</v>
      </c>
      <c r="S496" s="100">
        <v>134</v>
      </c>
      <c r="T496" s="100">
        <v>4331</v>
      </c>
      <c r="U496" s="100">
        <v>184</v>
      </c>
      <c r="V496" s="100"/>
      <c r="W496" s="100" t="s">
        <v>39</v>
      </c>
      <c r="X496" s="102">
        <v>44457</v>
      </c>
      <c r="Y496" s="103">
        <v>55.66</v>
      </c>
      <c r="Z496" s="104">
        <v>247411</v>
      </c>
      <c r="AA496" s="105">
        <v>4445</v>
      </c>
      <c r="AB496" s="19">
        <f t="shared" si="21"/>
        <v>0.97142120200937676</v>
      </c>
      <c r="AC496" s="19">
        <f t="shared" si="22"/>
        <v>0.93159819315981929</v>
      </c>
      <c r="AD496" s="19">
        <f t="shared" si="23"/>
        <v>3.9823008849557522E-2</v>
      </c>
      <c r="AE496" s="20">
        <f t="shared" si="24"/>
        <v>90.941793210487816</v>
      </c>
      <c r="AF496" s="20">
        <f t="shared" si="25"/>
        <v>0.92105829210582923</v>
      </c>
      <c r="AG496" s="21">
        <f t="shared" si="26"/>
        <v>1879.0595406024793</v>
      </c>
      <c r="AH496" s="21">
        <f t="shared" si="27"/>
        <v>1824.8986504237887</v>
      </c>
      <c r="AI496" s="22">
        <f t="shared" si="28"/>
        <v>1918.2655581198894</v>
      </c>
      <c r="AJ496" s="22">
        <f t="shared" si="29"/>
        <v>1852.3832812607361</v>
      </c>
      <c r="AK496" s="23">
        <f t="shared" si="30"/>
        <v>87.402005867605666</v>
      </c>
      <c r="AL496" s="24">
        <f t="shared" si="31"/>
        <v>30.433396797438963</v>
      </c>
      <c r="AM496" s="11">
        <f t="shared" si="32"/>
        <v>0.18533078221136728</v>
      </c>
      <c r="AN496" s="25">
        <f t="shared" si="33"/>
        <v>0.30313931070162603</v>
      </c>
      <c r="AO496" s="26">
        <f t="shared" si="34"/>
        <v>7.784015326659433</v>
      </c>
      <c r="AP496" s="27">
        <v>3.5490786252335846</v>
      </c>
      <c r="AQ496" s="11">
        <f t="shared" si="35"/>
        <v>11.333093951893018</v>
      </c>
      <c r="AR496" s="21">
        <f t="shared" si="36"/>
        <v>54.160890178690522</v>
      </c>
      <c r="AS496" s="21"/>
      <c r="AT496" s="21"/>
    </row>
    <row r="497" spans="1:46" ht="16.8" x14ac:dyDescent="0.4">
      <c r="A497" s="98">
        <v>1217</v>
      </c>
      <c r="B497" s="98" t="s">
        <v>888</v>
      </c>
      <c r="C497" s="98" t="s">
        <v>935</v>
      </c>
      <c r="D497" s="98" t="s">
        <v>936</v>
      </c>
      <c r="E497" s="11">
        <f t="shared" si="20"/>
        <v>6.3679147048643276</v>
      </c>
      <c r="F497" s="100">
        <v>0</v>
      </c>
      <c r="G497" s="101">
        <v>2</v>
      </c>
      <c r="H497" s="100">
        <v>0</v>
      </c>
      <c r="I497" s="101">
        <v>0</v>
      </c>
      <c r="J497" s="100">
        <v>0</v>
      </c>
      <c r="K497" s="101">
        <v>0</v>
      </c>
      <c r="L497" s="101">
        <v>3</v>
      </c>
      <c r="M497" s="101">
        <v>3</v>
      </c>
      <c r="N497" s="101">
        <v>0</v>
      </c>
      <c r="O497" s="101">
        <v>2</v>
      </c>
      <c r="P497" s="101">
        <v>0</v>
      </c>
      <c r="Q497" s="101"/>
      <c r="R497" s="101">
        <v>1392</v>
      </c>
      <c r="S497" s="100">
        <v>46</v>
      </c>
      <c r="T497" s="100">
        <v>1308</v>
      </c>
      <c r="U497" s="100">
        <v>38</v>
      </c>
      <c r="V497" s="100"/>
      <c r="W497" s="100" t="s">
        <v>39</v>
      </c>
      <c r="X497" s="102">
        <v>44457</v>
      </c>
      <c r="Y497" s="103">
        <v>2069.0500000000002</v>
      </c>
      <c r="Z497" s="104">
        <v>123789</v>
      </c>
      <c r="AA497" s="105">
        <v>60</v>
      </c>
      <c r="AB497" s="19">
        <f t="shared" si="21"/>
        <v>0.96691485677534261</v>
      </c>
      <c r="AC497" s="19">
        <f t="shared" si="22"/>
        <v>0.93965517241379315</v>
      </c>
      <c r="AD497" s="19">
        <f t="shared" si="23"/>
        <v>2.7259684361549498E-2</v>
      </c>
      <c r="AE497" s="20">
        <f t="shared" si="24"/>
        <v>30.697396376091575</v>
      </c>
      <c r="AF497" s="20">
        <f t="shared" si="25"/>
        <v>5.028735632183908E-3</v>
      </c>
      <c r="AG497" s="21">
        <f t="shared" si="26"/>
        <v>1124.4940988294597</v>
      </c>
      <c r="AH497" s="21">
        <f t="shared" si="27"/>
        <v>1087.3340926899805</v>
      </c>
      <c r="AI497" s="22">
        <f t="shared" si="28"/>
        <v>1126.1097512703068</v>
      </c>
      <c r="AJ497" s="22">
        <f t="shared" si="29"/>
        <v>1087.3340926899805</v>
      </c>
      <c r="AK497" s="23">
        <f t="shared" si="30"/>
        <v>55.405231139389336</v>
      </c>
      <c r="AL497" s="24">
        <f t="shared" si="31"/>
        <v>23.316668851810505</v>
      </c>
      <c r="AM497" s="11">
        <f t="shared" si="32"/>
        <v>0.14940956635000036</v>
      </c>
      <c r="AN497" s="25">
        <f t="shared" si="33"/>
        <v>0.24898876325719477</v>
      </c>
      <c r="AO497" s="26">
        <f t="shared" si="34"/>
        <v>1.5594185802556693</v>
      </c>
      <c r="AP497" s="27">
        <v>4.8084961246086584</v>
      </c>
      <c r="AQ497" s="11">
        <f t="shared" si="35"/>
        <v>6.3679147048643276</v>
      </c>
      <c r="AR497" s="21">
        <f t="shared" si="36"/>
        <v>37.160006139479279</v>
      </c>
      <c r="AS497" s="21"/>
      <c r="AT497" s="21"/>
    </row>
    <row r="498" spans="1:46" ht="16.8" x14ac:dyDescent="0.4">
      <c r="A498" s="98">
        <v>1218</v>
      </c>
      <c r="B498" s="98" t="s">
        <v>888</v>
      </c>
      <c r="C498" s="98" t="s">
        <v>937</v>
      </c>
      <c r="D498" s="98" t="s">
        <v>938</v>
      </c>
      <c r="E498" s="11">
        <f t="shared" si="20"/>
        <v>9.3539352971487055</v>
      </c>
      <c r="F498" s="100">
        <v>44</v>
      </c>
      <c r="G498" s="101">
        <v>1611</v>
      </c>
      <c r="H498" s="100">
        <v>403</v>
      </c>
      <c r="I498" s="101">
        <v>60</v>
      </c>
      <c r="J498" s="100">
        <v>6</v>
      </c>
      <c r="K498" s="101">
        <v>7</v>
      </c>
      <c r="L498" s="101">
        <v>285</v>
      </c>
      <c r="M498" s="101">
        <v>231</v>
      </c>
      <c r="N498" s="101">
        <v>0</v>
      </c>
      <c r="O498" s="101">
        <v>98</v>
      </c>
      <c r="P498" s="101">
        <v>3</v>
      </c>
      <c r="Q498" s="101"/>
      <c r="R498" s="101">
        <v>2337</v>
      </c>
      <c r="S498" s="100">
        <v>40</v>
      </c>
      <c r="T498" s="100">
        <v>2079</v>
      </c>
      <c r="U498" s="100">
        <v>218</v>
      </c>
      <c r="V498" s="100"/>
      <c r="W498" s="100" t="s">
        <v>39</v>
      </c>
      <c r="X498" s="102">
        <v>44457</v>
      </c>
      <c r="Y498" s="103">
        <v>1900.22</v>
      </c>
      <c r="Z498" s="104">
        <v>608691</v>
      </c>
      <c r="AA498" s="105">
        <v>320</v>
      </c>
      <c r="AB498" s="19">
        <f t="shared" si="21"/>
        <v>0.97978241463671889</v>
      </c>
      <c r="AC498" s="19">
        <f t="shared" si="22"/>
        <v>0.88960205391527603</v>
      </c>
      <c r="AD498" s="19">
        <f t="shared" si="23"/>
        <v>9.0180360721442893E-2</v>
      </c>
      <c r="AE498" s="20">
        <f t="shared" si="24"/>
        <v>36.96456822920004</v>
      </c>
      <c r="AF498" s="20">
        <f t="shared" si="25"/>
        <v>0.87890457851946946</v>
      </c>
      <c r="AG498" s="21">
        <f t="shared" si="26"/>
        <v>383.93864867395774</v>
      </c>
      <c r="AH498" s="21">
        <f t="shared" si="27"/>
        <v>377.3671698776555</v>
      </c>
      <c r="AI498" s="22">
        <f t="shared" si="28"/>
        <v>409.89598991935151</v>
      </c>
      <c r="AJ498" s="22">
        <f t="shared" si="29"/>
        <v>386.73152716238616</v>
      </c>
      <c r="AK498" s="23">
        <f t="shared" si="30"/>
        <v>60.798493590877762</v>
      </c>
      <c r="AL498" s="24">
        <f t="shared" si="31"/>
        <v>13.905601877703571</v>
      </c>
      <c r="AM498" s="11">
        <f t="shared" si="32"/>
        <v>7.5269343561655142E-2</v>
      </c>
      <c r="AN498" s="25">
        <f t="shared" si="33"/>
        <v>0.1232152274306668</v>
      </c>
      <c r="AO498" s="26">
        <f t="shared" si="34"/>
        <v>2.1543966221848372</v>
      </c>
      <c r="AP498" s="27">
        <v>7.1995386749638683</v>
      </c>
      <c r="AQ498" s="11">
        <f t="shared" si="35"/>
        <v>9.3539352971487055</v>
      </c>
      <c r="AR498" s="21">
        <f t="shared" si="36"/>
        <v>6.5714787963022294</v>
      </c>
      <c r="AS498" s="21"/>
      <c r="AT498" s="21"/>
    </row>
    <row r="499" spans="1:46" ht="16.8" x14ac:dyDescent="0.4">
      <c r="A499" s="98">
        <v>1271</v>
      </c>
      <c r="B499" s="98" t="s">
        <v>888</v>
      </c>
      <c r="C499" s="98" t="s">
        <v>939</v>
      </c>
      <c r="D499" s="98" t="s">
        <v>940</v>
      </c>
      <c r="E499" s="11">
        <f t="shared" si="20"/>
        <v>6.144568243263393</v>
      </c>
      <c r="F499" s="100">
        <v>107</v>
      </c>
      <c r="G499" s="101">
        <v>37</v>
      </c>
      <c r="H499" s="100">
        <v>0</v>
      </c>
      <c r="I499" s="101">
        <v>3</v>
      </c>
      <c r="J499" s="100">
        <v>0</v>
      </c>
      <c r="K499" s="101">
        <v>0</v>
      </c>
      <c r="L499" s="101">
        <v>208</v>
      </c>
      <c r="M499" s="101">
        <v>208</v>
      </c>
      <c r="N499" s="101">
        <v>0</v>
      </c>
      <c r="O499" s="101">
        <v>16</v>
      </c>
      <c r="P499" s="101">
        <v>15</v>
      </c>
      <c r="Q499" s="101"/>
      <c r="R499" s="101">
        <v>890</v>
      </c>
      <c r="S499" s="100">
        <v>13</v>
      </c>
      <c r="T499" s="100">
        <v>852</v>
      </c>
      <c r="U499" s="100">
        <v>25</v>
      </c>
      <c r="V499" s="100"/>
      <c r="W499" s="100" t="s">
        <v>39</v>
      </c>
      <c r="X499" s="102">
        <v>44457</v>
      </c>
      <c r="Y499" s="103">
        <v>41.31</v>
      </c>
      <c r="Z499" s="104">
        <v>86519</v>
      </c>
      <c r="AA499" s="105">
        <v>2094</v>
      </c>
      <c r="AB499" s="19">
        <f t="shared" si="21"/>
        <v>0.9848061210615443</v>
      </c>
      <c r="AC499" s="19">
        <f t="shared" si="22"/>
        <v>0.95730337078651684</v>
      </c>
      <c r="AD499" s="19">
        <f t="shared" si="23"/>
        <v>2.7502750275027504E-2</v>
      </c>
      <c r="AE499" s="20">
        <f t="shared" si="24"/>
        <v>28.895387140396906</v>
      </c>
      <c r="AF499" s="20">
        <f t="shared" si="25"/>
        <v>0.29662921348314608</v>
      </c>
      <c r="AG499" s="21">
        <f t="shared" si="26"/>
        <v>1028.67578219813</v>
      </c>
      <c r="AH499" s="21">
        <f t="shared" si="27"/>
        <v>1013.6501808851235</v>
      </c>
      <c r="AI499" s="22">
        <f t="shared" si="28"/>
        <v>1050.6362764248315</v>
      </c>
      <c r="AJ499" s="22">
        <f t="shared" si="29"/>
        <v>1034.4548596262091</v>
      </c>
      <c r="AK499" s="23">
        <f t="shared" si="30"/>
        <v>53.754429715509872</v>
      </c>
      <c r="AL499" s="24">
        <f t="shared" si="31"/>
        <v>22.742634627788938</v>
      </c>
      <c r="AM499" s="11">
        <f t="shared" si="32"/>
        <v>0.17446933936932621</v>
      </c>
      <c r="AN499" s="25">
        <f t="shared" si="33"/>
        <v>0.28895387140396911</v>
      </c>
      <c r="AO499" s="26">
        <f t="shared" si="34"/>
        <v>-0.70764093466598066</v>
      </c>
      <c r="AP499" s="27">
        <v>6.8522091779293737</v>
      </c>
      <c r="AQ499" s="11">
        <f t="shared" si="35"/>
        <v>6.144568243263393</v>
      </c>
      <c r="AR499" s="21">
        <f t="shared" si="36"/>
        <v>15.025601313006391</v>
      </c>
      <c r="AS499" s="21"/>
      <c r="AT499" s="21"/>
    </row>
    <row r="500" spans="1:46" ht="16.8" x14ac:dyDescent="0.4">
      <c r="A500" s="98">
        <v>1209</v>
      </c>
      <c r="B500" s="98" t="s">
        <v>888</v>
      </c>
      <c r="C500" s="98" t="s">
        <v>941</v>
      </c>
      <c r="D500" s="98" t="s">
        <v>942</v>
      </c>
      <c r="E500" s="11">
        <f t="shared" si="20"/>
        <v>6.735075288214893</v>
      </c>
      <c r="F500" s="100">
        <v>0</v>
      </c>
      <c r="G500" s="101">
        <v>69</v>
      </c>
      <c r="H500" s="100">
        <v>23</v>
      </c>
      <c r="I500" s="101">
        <v>98</v>
      </c>
      <c r="J500" s="100">
        <v>17</v>
      </c>
      <c r="K500" s="101">
        <v>10</v>
      </c>
      <c r="L500" s="101">
        <v>71</v>
      </c>
      <c r="M500" s="101">
        <v>2</v>
      </c>
      <c r="N500" s="101">
        <v>0</v>
      </c>
      <c r="O500" s="101">
        <v>0</v>
      </c>
      <c r="P500" s="101">
        <v>0</v>
      </c>
      <c r="Q500" s="101"/>
      <c r="R500" s="101">
        <v>3106</v>
      </c>
      <c r="S500" s="100">
        <v>130</v>
      </c>
      <c r="T500" s="100">
        <v>2797</v>
      </c>
      <c r="U500" s="100">
        <v>179</v>
      </c>
      <c r="V500" s="100"/>
      <c r="W500" s="100" t="s">
        <v>39</v>
      </c>
      <c r="X500" s="102">
        <v>44457</v>
      </c>
      <c r="Y500" s="103">
        <v>4386.6000000000004</v>
      </c>
      <c r="Z500" s="104">
        <v>849405</v>
      </c>
      <c r="AA500" s="105">
        <v>194</v>
      </c>
      <c r="AB500" s="19">
        <f t="shared" si="21"/>
        <v>0.95950389604751951</v>
      </c>
      <c r="AC500" s="19">
        <f t="shared" si="22"/>
        <v>0.90051513200257571</v>
      </c>
      <c r="AD500" s="19">
        <f t="shared" si="23"/>
        <v>5.8988764044943819E-2</v>
      </c>
      <c r="AE500" s="20">
        <f t="shared" si="24"/>
        <v>22.250869726455576</v>
      </c>
      <c r="AF500" s="20">
        <f t="shared" si="25"/>
        <v>7.6625885383129422E-2</v>
      </c>
      <c r="AG500" s="21">
        <f t="shared" si="26"/>
        <v>365.66773211836522</v>
      </c>
      <c r="AH500" s="21">
        <f t="shared" si="27"/>
        <v>350.36290108958622</v>
      </c>
      <c r="AI500" s="22">
        <f t="shared" si="28"/>
        <v>377.20522012467552</v>
      </c>
      <c r="AJ500" s="22">
        <f t="shared" si="29"/>
        <v>359.89898811521005</v>
      </c>
      <c r="AK500" s="23">
        <f t="shared" si="30"/>
        <v>47.17082755947321</v>
      </c>
      <c r="AL500" s="24">
        <f t="shared" si="31"/>
        <v>13.414525487605031</v>
      </c>
      <c r="AM500" s="11">
        <f t="shared" si="32"/>
        <v>4.8635795695865305E-2</v>
      </c>
      <c r="AN500" s="25">
        <f t="shared" si="33"/>
        <v>8.0925630793717493E-2</v>
      </c>
      <c r="AO500" s="26">
        <f t="shared" si="34"/>
        <v>3.3818775472285165</v>
      </c>
      <c r="AP500" s="27">
        <v>3.3531977409863765</v>
      </c>
      <c r="AQ500" s="11">
        <f t="shared" si="35"/>
        <v>6.735075288214893</v>
      </c>
      <c r="AR500" s="21">
        <f t="shared" si="36"/>
        <v>15.304831028778969</v>
      </c>
      <c r="AS500" s="21"/>
      <c r="AT500" s="21"/>
    </row>
    <row r="501" spans="1:46" ht="16.8" x14ac:dyDescent="0.4">
      <c r="A501" s="98">
        <v>1272</v>
      </c>
      <c r="B501" s="98" t="s">
        <v>888</v>
      </c>
      <c r="C501" s="98" t="s">
        <v>943</v>
      </c>
      <c r="D501" s="98" t="s">
        <v>944</v>
      </c>
      <c r="E501" s="11">
        <f t="shared" si="20"/>
        <v>5.0183351882043459</v>
      </c>
      <c r="F501" s="100">
        <v>0</v>
      </c>
      <c r="G501" s="101">
        <v>14</v>
      </c>
      <c r="H501" s="100">
        <v>0</v>
      </c>
      <c r="I501" s="101">
        <v>7</v>
      </c>
      <c r="J501" s="100">
        <v>0</v>
      </c>
      <c r="K501" s="101">
        <v>0</v>
      </c>
      <c r="L501" s="101">
        <v>7</v>
      </c>
      <c r="M501" s="101">
        <v>7</v>
      </c>
      <c r="N501" s="101">
        <v>0</v>
      </c>
      <c r="O501" s="101">
        <v>0</v>
      </c>
      <c r="P501" s="101">
        <v>0</v>
      </c>
      <c r="Q501" s="101"/>
      <c r="R501" s="101">
        <v>588</v>
      </c>
      <c r="S501" s="100">
        <v>124</v>
      </c>
      <c r="T501" s="100">
        <v>441</v>
      </c>
      <c r="U501" s="100">
        <v>23</v>
      </c>
      <c r="V501" s="100"/>
      <c r="W501" s="100" t="s">
        <v>39</v>
      </c>
      <c r="X501" s="102">
        <v>44457</v>
      </c>
      <c r="Y501" s="103">
        <v>107.83</v>
      </c>
      <c r="Z501" s="104">
        <v>167012</v>
      </c>
      <c r="AA501" s="105">
        <v>1549</v>
      </c>
      <c r="AB501" s="19">
        <f t="shared" si="21"/>
        <v>0.78865546218487392</v>
      </c>
      <c r="AC501" s="19">
        <f t="shared" si="22"/>
        <v>0.75</v>
      </c>
      <c r="AD501" s="19">
        <f t="shared" si="23"/>
        <v>3.8655462184873951E-2</v>
      </c>
      <c r="AE501" s="20">
        <f t="shared" si="24"/>
        <v>13.771465523435442</v>
      </c>
      <c r="AF501" s="20">
        <f t="shared" si="25"/>
        <v>4.7619047619047616E-2</v>
      </c>
      <c r="AG501" s="21">
        <f t="shared" si="26"/>
        <v>352.07050990348</v>
      </c>
      <c r="AH501" s="21">
        <f t="shared" si="27"/>
        <v>277.82434795104547</v>
      </c>
      <c r="AI501" s="22">
        <f t="shared" si="28"/>
        <v>356.26182549756902</v>
      </c>
      <c r="AJ501" s="22">
        <f t="shared" si="29"/>
        <v>282.01566354513449</v>
      </c>
      <c r="AK501" s="23">
        <f t="shared" si="30"/>
        <v>37.109925253812406</v>
      </c>
      <c r="AL501" s="24">
        <f t="shared" si="31"/>
        <v>11.874671859574363</v>
      </c>
      <c r="AM501" s="11">
        <f t="shared" si="32"/>
        <v>8.6235293142087291E-2</v>
      </c>
      <c r="AN501" s="25">
        <f t="shared" si="33"/>
        <v>0.1435774532163174</v>
      </c>
      <c r="AO501" s="26">
        <f t="shared" si="34"/>
        <v>1.8421866630952719</v>
      </c>
      <c r="AP501" s="27">
        <v>3.176148525109074</v>
      </c>
      <c r="AQ501" s="11">
        <f t="shared" si="35"/>
        <v>5.0183351882043459</v>
      </c>
      <c r="AR501" s="21">
        <f t="shared" si="36"/>
        <v>74.246161952434562</v>
      </c>
      <c r="AS501" s="21"/>
      <c r="AT501" s="21"/>
    </row>
    <row r="502" spans="1:46" ht="16.8" x14ac:dyDescent="0.4">
      <c r="A502" s="98">
        <v>1203</v>
      </c>
      <c r="B502" s="98" t="s">
        <v>888</v>
      </c>
      <c r="C502" s="98" t="s">
        <v>945</v>
      </c>
      <c r="D502" s="98" t="s">
        <v>946</v>
      </c>
      <c r="E502" s="11">
        <f t="shared" si="20"/>
        <v>5.2502382857777707</v>
      </c>
      <c r="F502" s="100">
        <v>0</v>
      </c>
      <c r="G502" s="101">
        <v>2</v>
      </c>
      <c r="H502" s="100">
        <v>2</v>
      </c>
      <c r="I502" s="101">
        <v>1</v>
      </c>
      <c r="J502" s="100">
        <v>1</v>
      </c>
      <c r="K502" s="101">
        <v>0</v>
      </c>
      <c r="L502" s="101">
        <v>7</v>
      </c>
      <c r="M502" s="101">
        <v>7</v>
      </c>
      <c r="N502" s="101">
        <v>0</v>
      </c>
      <c r="O502" s="101">
        <v>8</v>
      </c>
      <c r="P502" s="101">
        <v>8</v>
      </c>
      <c r="Q502" s="101"/>
      <c r="R502" s="101">
        <v>819</v>
      </c>
      <c r="S502" s="100">
        <v>3</v>
      </c>
      <c r="T502" s="100">
        <v>775</v>
      </c>
      <c r="U502" s="100">
        <v>41</v>
      </c>
      <c r="V502" s="100"/>
      <c r="W502" s="100" t="s">
        <v>39</v>
      </c>
      <c r="X502" s="102">
        <v>44457</v>
      </c>
      <c r="Y502" s="103">
        <v>6030.47</v>
      </c>
      <c r="Z502" s="104">
        <v>275098</v>
      </c>
      <c r="AA502" s="105">
        <v>46</v>
      </c>
      <c r="AB502" s="19">
        <f t="shared" si="21"/>
        <v>0.99579285448850663</v>
      </c>
      <c r="AC502" s="19">
        <f t="shared" si="22"/>
        <v>0.94627594627594624</v>
      </c>
      <c r="AD502" s="19">
        <f t="shared" si="23"/>
        <v>4.9516908212560384E-2</v>
      </c>
      <c r="AE502" s="20">
        <f t="shared" si="24"/>
        <v>14.903779743945796</v>
      </c>
      <c r="AF502" s="20">
        <f t="shared" si="25"/>
        <v>2.197802197802198E-2</v>
      </c>
      <c r="AG502" s="21">
        <f t="shared" si="26"/>
        <v>297.71208805589282</v>
      </c>
      <c r="AH502" s="21">
        <f t="shared" si="27"/>
        <v>296.62156758682357</v>
      </c>
      <c r="AI502" s="22">
        <f t="shared" si="28"/>
        <v>300.98364946310045</v>
      </c>
      <c r="AJ502" s="22">
        <f t="shared" si="29"/>
        <v>299.52962217100816</v>
      </c>
      <c r="AK502" s="23">
        <f t="shared" si="30"/>
        <v>38.605413796442846</v>
      </c>
      <c r="AL502" s="24">
        <f t="shared" si="31"/>
        <v>12.237843400105431</v>
      </c>
      <c r="AM502" s="11">
        <f t="shared" si="32"/>
        <v>6.9860660856818441E-2</v>
      </c>
      <c r="AN502" s="25">
        <f t="shared" si="33"/>
        <v>0.11637896744856105</v>
      </c>
      <c r="AO502" s="26">
        <f t="shared" si="34"/>
        <v>6.916719977887098E-2</v>
      </c>
      <c r="AP502" s="27">
        <v>5.1810710859988998</v>
      </c>
      <c r="AQ502" s="11">
        <f t="shared" si="35"/>
        <v>5.2502382857777707</v>
      </c>
      <c r="AR502" s="21">
        <f t="shared" si="36"/>
        <v>1.0905204690692043</v>
      </c>
      <c r="AS502" s="21"/>
      <c r="AT502" s="21"/>
    </row>
    <row r="503" spans="1:46" ht="16.8" x14ac:dyDescent="0.4">
      <c r="A503" s="98">
        <v>1204</v>
      </c>
      <c r="B503" s="98" t="s">
        <v>888</v>
      </c>
      <c r="C503" s="98" t="s">
        <v>947</v>
      </c>
      <c r="D503" s="98" t="s">
        <v>948</v>
      </c>
      <c r="E503" s="11">
        <f t="shared" si="20"/>
        <v>5.3805086605578483</v>
      </c>
      <c r="F503" s="100">
        <v>3082</v>
      </c>
      <c r="G503" s="101">
        <v>222</v>
      </c>
      <c r="H503" s="100">
        <v>0</v>
      </c>
      <c r="I503" s="101">
        <v>5</v>
      </c>
      <c r="J503" s="100">
        <v>1</v>
      </c>
      <c r="K503" s="101">
        <v>2</v>
      </c>
      <c r="L503" s="101">
        <v>79</v>
      </c>
      <c r="M503" s="101">
        <v>70</v>
      </c>
      <c r="N503" s="101">
        <v>0</v>
      </c>
      <c r="O503" s="101">
        <v>10</v>
      </c>
      <c r="P503" s="101">
        <v>9</v>
      </c>
      <c r="Q503" s="101"/>
      <c r="R503" s="101">
        <v>942</v>
      </c>
      <c r="S503" s="100">
        <v>23</v>
      </c>
      <c r="T503" s="100">
        <v>869</v>
      </c>
      <c r="U503" s="100">
        <v>50</v>
      </c>
      <c r="V503" s="100"/>
      <c r="W503" s="100" t="s">
        <v>39</v>
      </c>
      <c r="X503" s="102">
        <v>44457</v>
      </c>
      <c r="Y503" s="103">
        <v>2188</v>
      </c>
      <c r="Z503" s="104">
        <v>350017</v>
      </c>
      <c r="AA503" s="105">
        <v>160</v>
      </c>
      <c r="AB503" s="19">
        <f t="shared" si="21"/>
        <v>0.97684177598519795</v>
      </c>
      <c r="AC503" s="19">
        <f t="shared" si="22"/>
        <v>0.92250530785562634</v>
      </c>
      <c r="AD503" s="19">
        <f t="shared" si="23"/>
        <v>5.4336468129571575E-2</v>
      </c>
      <c r="AE503" s="20">
        <f t="shared" si="24"/>
        <v>14.856421259538822</v>
      </c>
      <c r="AF503" s="20">
        <f t="shared" si="25"/>
        <v>0.3354564755838641</v>
      </c>
      <c r="AG503" s="21">
        <f t="shared" si="26"/>
        <v>269.1297851247225</v>
      </c>
      <c r="AH503" s="21">
        <f t="shared" si="27"/>
        <v>262.55867572146497</v>
      </c>
      <c r="AI503" s="22">
        <f t="shared" si="28"/>
        <v>273.41529125728175</v>
      </c>
      <c r="AJ503" s="22">
        <f t="shared" si="29"/>
        <v>266.27278103634967</v>
      </c>
      <c r="AK503" s="23">
        <f t="shared" si="30"/>
        <v>38.544028408482184</v>
      </c>
      <c r="AL503" s="24">
        <f t="shared" si="31"/>
        <v>11.538474358344557</v>
      </c>
      <c r="AM503" s="11">
        <f t="shared" si="32"/>
        <v>6.2247706034404125E-2</v>
      </c>
      <c r="AN503" s="25">
        <f t="shared" si="33"/>
        <v>0.10301074734838563</v>
      </c>
      <c r="AO503" s="26">
        <f t="shared" si="34"/>
        <v>1.8972455198384588</v>
      </c>
      <c r="AP503" s="27">
        <v>3.4832631407193895</v>
      </c>
      <c r="AQ503" s="11">
        <f t="shared" si="35"/>
        <v>5.3805086605578483</v>
      </c>
      <c r="AR503" s="21">
        <f t="shared" si="36"/>
        <v>6.5711094032575561</v>
      </c>
      <c r="AS503" s="21"/>
      <c r="AT503" s="21"/>
    </row>
    <row r="504" spans="1:46" ht="16.8" x14ac:dyDescent="0.4">
      <c r="A504" s="98">
        <v>1205</v>
      </c>
      <c r="B504" s="98" t="s">
        <v>888</v>
      </c>
      <c r="C504" s="98" t="s">
        <v>949</v>
      </c>
      <c r="D504" s="98" t="s">
        <v>950</v>
      </c>
      <c r="E504" s="11">
        <f t="shared" si="20"/>
        <v>5.0936127900186952</v>
      </c>
      <c r="F504" s="100">
        <v>224</v>
      </c>
      <c r="G504" s="101">
        <v>276</v>
      </c>
      <c r="H504" s="100">
        <v>0</v>
      </c>
      <c r="I504" s="101">
        <v>19</v>
      </c>
      <c r="J504" s="100">
        <v>0</v>
      </c>
      <c r="K504" s="101">
        <v>4</v>
      </c>
      <c r="L504" s="101">
        <v>226</v>
      </c>
      <c r="M504" s="101">
        <v>224</v>
      </c>
      <c r="N504" s="101">
        <v>0</v>
      </c>
      <c r="O504" s="101">
        <v>0</v>
      </c>
      <c r="P504" s="101">
        <v>0</v>
      </c>
      <c r="Q504" s="101"/>
      <c r="R504" s="101">
        <v>4144</v>
      </c>
      <c r="S504" s="100">
        <v>12</v>
      </c>
      <c r="T504" s="100">
        <v>4056</v>
      </c>
      <c r="U504" s="100">
        <v>76</v>
      </c>
      <c r="V504" s="100"/>
      <c r="W504" s="100" t="s">
        <v>39</v>
      </c>
      <c r="X504" s="102">
        <v>44457</v>
      </c>
      <c r="Y504" s="103">
        <v>3791.64</v>
      </c>
      <c r="Z504" s="104">
        <v>293399</v>
      </c>
      <c r="AA504" s="105">
        <v>77</v>
      </c>
      <c r="AB504" s="19">
        <f t="shared" si="21"/>
        <v>0.99798138964605454</v>
      </c>
      <c r="AC504" s="19">
        <f t="shared" si="22"/>
        <v>0.97876447876447881</v>
      </c>
      <c r="AD504" s="19">
        <f t="shared" si="23"/>
        <v>1.9216910881575788E-2</v>
      </c>
      <c r="AE504" s="20">
        <f t="shared" si="24"/>
        <v>27.266623267291301</v>
      </c>
      <c r="AF504" s="20">
        <f t="shared" si="25"/>
        <v>0.12572393822393824</v>
      </c>
      <c r="AG504" s="21">
        <f t="shared" si="26"/>
        <v>1412.4110852456893</v>
      </c>
      <c r="AH504" s="21">
        <f t="shared" si="27"/>
        <v>1408.3210917555957</v>
      </c>
      <c r="AI504" s="22">
        <f t="shared" si="28"/>
        <v>1418.886908271671</v>
      </c>
      <c r="AJ504" s="22">
        <f t="shared" si="29"/>
        <v>1414.7969147815772</v>
      </c>
      <c r="AK504" s="23">
        <f t="shared" si="30"/>
        <v>52.217452319403044</v>
      </c>
      <c r="AL504" s="24">
        <f t="shared" si="31"/>
        <v>26.596963311453219</v>
      </c>
      <c r="AM504" s="11">
        <f t="shared" si="32"/>
        <v>9.1702820340509805E-2</v>
      </c>
      <c r="AN504" s="25">
        <f t="shared" si="33"/>
        <v>0.15242505785635194</v>
      </c>
      <c r="AO504" s="26">
        <f t="shared" si="34"/>
        <v>1.0022081635059035</v>
      </c>
      <c r="AP504" s="27">
        <v>4.0914046265127917</v>
      </c>
      <c r="AQ504" s="11">
        <f t="shared" si="35"/>
        <v>5.0936127900186952</v>
      </c>
      <c r="AR504" s="21">
        <f t="shared" si="36"/>
        <v>4.0899934900936952</v>
      </c>
      <c r="AS504" s="21"/>
      <c r="AT504" s="21"/>
    </row>
    <row r="505" spans="1:46" ht="16.8" x14ac:dyDescent="0.4">
      <c r="A505" s="98">
        <v>1274</v>
      </c>
      <c r="B505" s="98" t="s">
        <v>888</v>
      </c>
      <c r="C505" s="98" t="s">
        <v>951</v>
      </c>
      <c r="D505" s="98" t="s">
        <v>952</v>
      </c>
      <c r="E505" s="11">
        <f t="shared" si="20"/>
        <v>9.330682096046889</v>
      </c>
      <c r="F505" s="100">
        <v>0</v>
      </c>
      <c r="G505" s="101">
        <v>445</v>
      </c>
      <c r="H505" s="100">
        <v>55</v>
      </c>
      <c r="I505" s="101">
        <v>7</v>
      </c>
      <c r="J505" s="100">
        <v>0</v>
      </c>
      <c r="K505" s="101">
        <v>2</v>
      </c>
      <c r="L505" s="101">
        <v>156</v>
      </c>
      <c r="M505" s="101">
        <v>156</v>
      </c>
      <c r="N505" s="101">
        <v>0</v>
      </c>
      <c r="O505" s="101">
        <v>5</v>
      </c>
      <c r="P505" s="101">
        <v>0</v>
      </c>
      <c r="Q505" s="101"/>
      <c r="R505" s="101">
        <v>1213</v>
      </c>
      <c r="S505" s="100">
        <v>-21</v>
      </c>
      <c r="T505" s="100">
        <v>1166</v>
      </c>
      <c r="U505" s="100">
        <v>68</v>
      </c>
      <c r="V505" s="100"/>
      <c r="W505" s="100" t="s">
        <v>39</v>
      </c>
      <c r="X505" s="102">
        <v>44457</v>
      </c>
      <c r="Y505" s="103">
        <v>31</v>
      </c>
      <c r="Z505" s="104">
        <v>156815</v>
      </c>
      <c r="AA505" s="105">
        <v>5059</v>
      </c>
      <c r="AB505" s="19">
        <f t="shared" si="21"/>
        <v>1.0183959486515133</v>
      </c>
      <c r="AC505" s="19">
        <f t="shared" si="22"/>
        <v>0.96125309150865623</v>
      </c>
      <c r="AD505" s="19">
        <f t="shared" si="23"/>
        <v>5.7142857142857141E-2</v>
      </c>
      <c r="AE505" s="20">
        <f t="shared" si="24"/>
        <v>44.638586869878523</v>
      </c>
      <c r="AF505" s="20">
        <f t="shared" si="25"/>
        <v>0.50535861500412205</v>
      </c>
      <c r="AG505" s="21">
        <f t="shared" si="26"/>
        <v>773.52294104518057</v>
      </c>
      <c r="AH505" s="21">
        <f t="shared" si="27"/>
        <v>786.91451710614422</v>
      </c>
      <c r="AI505" s="22">
        <f t="shared" si="28"/>
        <v>781.17527022287413</v>
      </c>
      <c r="AJ505" s="22">
        <f t="shared" si="29"/>
        <v>791.37837579313202</v>
      </c>
      <c r="AK505" s="23">
        <f t="shared" si="30"/>
        <v>66.812114821998065</v>
      </c>
      <c r="AL505" s="24">
        <f t="shared" si="31"/>
        <v>19.89193776122794</v>
      </c>
      <c r="AM505" s="11">
        <f t="shared" si="32"/>
        <v>0.16176438561628256</v>
      </c>
      <c r="AN505" s="25">
        <f t="shared" si="33"/>
        <v>0.26676658053568714</v>
      </c>
      <c r="AO505" s="26">
        <f t="shared" si="34"/>
        <v>0.39288671813298137</v>
      </c>
      <c r="AP505" s="27">
        <v>8.9377953779139077</v>
      </c>
      <c r="AQ505" s="11">
        <f t="shared" si="35"/>
        <v>9.330682096046889</v>
      </c>
      <c r="AR505" s="21">
        <f t="shared" si="36"/>
        <v>-13.391576060963555</v>
      </c>
      <c r="AS505" s="21"/>
      <c r="AT505" s="21"/>
    </row>
    <row r="506" spans="1:46" ht="16.8" x14ac:dyDescent="0.4">
      <c r="A506" s="98">
        <v>1206</v>
      </c>
      <c r="B506" s="98" t="s">
        <v>888</v>
      </c>
      <c r="C506" s="98" t="s">
        <v>953</v>
      </c>
      <c r="D506" s="98" t="s">
        <v>954</v>
      </c>
      <c r="E506" s="11">
        <f t="shared" si="20"/>
        <v>5.9150133809352354</v>
      </c>
      <c r="F506" s="100">
        <v>0</v>
      </c>
      <c r="G506" s="101">
        <v>4</v>
      </c>
      <c r="H506" s="100">
        <v>1</v>
      </c>
      <c r="I506" s="101">
        <v>9</v>
      </c>
      <c r="J506" s="100">
        <v>0</v>
      </c>
      <c r="K506" s="101">
        <v>0</v>
      </c>
      <c r="L506" s="101">
        <v>14</v>
      </c>
      <c r="M506" s="101">
        <v>7</v>
      </c>
      <c r="N506" s="101">
        <v>0</v>
      </c>
      <c r="O506" s="101">
        <v>2</v>
      </c>
      <c r="P506" s="101">
        <v>2</v>
      </c>
      <c r="Q506" s="101"/>
      <c r="R506" s="101">
        <v>1423</v>
      </c>
      <c r="S506" s="100">
        <v>36</v>
      </c>
      <c r="T506" s="100">
        <v>1343</v>
      </c>
      <c r="U506" s="100">
        <v>44</v>
      </c>
      <c r="V506" s="100"/>
      <c r="W506" s="100" t="s">
        <v>39</v>
      </c>
      <c r="X506" s="102">
        <v>44457</v>
      </c>
      <c r="Y506" s="103">
        <v>2328.89</v>
      </c>
      <c r="Z506" s="104">
        <v>179704</v>
      </c>
      <c r="AA506" s="105">
        <v>77</v>
      </c>
      <c r="AB506" s="19">
        <f t="shared" si="21"/>
        <v>0.97446414797347025</v>
      </c>
      <c r="AC506" s="19">
        <f t="shared" si="22"/>
        <v>0.94378074490512998</v>
      </c>
      <c r="AD506" s="19">
        <f t="shared" si="23"/>
        <v>3.0683403068340307E-2</v>
      </c>
      <c r="AE506" s="20">
        <f t="shared" si="24"/>
        <v>24.484708186796063</v>
      </c>
      <c r="AF506" s="20">
        <f t="shared" si="25"/>
        <v>2.0379479971890373E-2</v>
      </c>
      <c r="AG506" s="21">
        <f t="shared" si="26"/>
        <v>791.85772158660905</v>
      </c>
      <c r="AH506" s="21">
        <f t="shared" si="27"/>
        <v>771.82477852468503</v>
      </c>
      <c r="AI506" s="22">
        <f t="shared" si="28"/>
        <v>797.97889863330806</v>
      </c>
      <c r="AJ506" s="22">
        <f t="shared" si="29"/>
        <v>777.94595557138405</v>
      </c>
      <c r="AK506" s="23">
        <f t="shared" si="30"/>
        <v>49.482025207944012</v>
      </c>
      <c r="AL506" s="24">
        <f t="shared" si="31"/>
        <v>19.722397871092959</v>
      </c>
      <c r="AM506" s="11">
        <f t="shared" si="32"/>
        <v>0.11078520326859169</v>
      </c>
      <c r="AN506" s="25">
        <f t="shared" si="33"/>
        <v>0.18456043217487647</v>
      </c>
      <c r="AO506" s="26">
        <f t="shared" si="34"/>
        <v>2.3708363136466346</v>
      </c>
      <c r="AP506" s="27">
        <v>3.5441770672886008</v>
      </c>
      <c r="AQ506" s="11">
        <f t="shared" si="35"/>
        <v>5.9150133809352354</v>
      </c>
      <c r="AR506" s="21">
        <f t="shared" si="36"/>
        <v>20.032943061924051</v>
      </c>
      <c r="AS506" s="21"/>
      <c r="AT506" s="21"/>
    </row>
    <row r="507" spans="1:46" ht="16.8" x14ac:dyDescent="0.4">
      <c r="A507" s="136">
        <v>3402</v>
      </c>
      <c r="B507" s="136" t="s">
        <v>955</v>
      </c>
      <c r="C507" s="136" t="s">
        <v>956</v>
      </c>
      <c r="D507" s="136" t="s">
        <v>956</v>
      </c>
      <c r="E507" s="11">
        <f t="shared" si="20"/>
        <v>15.204710633182382</v>
      </c>
      <c r="F507" s="137"/>
      <c r="G507" s="138"/>
      <c r="H507" s="137"/>
      <c r="I507" s="138"/>
      <c r="J507" s="137"/>
      <c r="K507" s="138"/>
      <c r="L507" s="138">
        <v>12332</v>
      </c>
      <c r="M507" s="138">
        <v>10713</v>
      </c>
      <c r="N507" s="138"/>
      <c r="O507" s="138">
        <v>1072</v>
      </c>
      <c r="P507" s="138"/>
      <c r="Q507" s="138">
        <v>105</v>
      </c>
      <c r="R507" s="138">
        <v>56316</v>
      </c>
      <c r="S507" s="137">
        <v>572</v>
      </c>
      <c r="T507" s="137">
        <v>54212</v>
      </c>
      <c r="U507" s="137">
        <v>1532</v>
      </c>
      <c r="V507" s="137"/>
      <c r="W507" s="137" t="s">
        <v>39</v>
      </c>
      <c r="X507" s="139">
        <v>44457</v>
      </c>
      <c r="Y507" s="140">
        <v>508.13</v>
      </c>
      <c r="Z507" s="141">
        <v>970565</v>
      </c>
      <c r="AA507" s="142">
        <v>1910</v>
      </c>
      <c r="AB507" s="19">
        <f t="shared" si="21"/>
        <v>0.99116451920656645</v>
      </c>
      <c r="AC507" s="19">
        <f t="shared" si="22"/>
        <v>0.96263939200227289</v>
      </c>
      <c r="AD507" s="19">
        <f t="shared" si="23"/>
        <v>2.8525127204293579E-2</v>
      </c>
      <c r="AE507" s="20">
        <f t="shared" si="24"/>
        <v>168.66464378995741</v>
      </c>
      <c r="AF507" s="20">
        <f t="shared" si="25"/>
        <v>0.23801406349882803</v>
      </c>
      <c r="AG507" s="21">
        <f t="shared" si="26"/>
        <v>5802.3934512371661</v>
      </c>
      <c r="AH507" s="21">
        <f t="shared" si="27"/>
        <v>5743.4587070417747</v>
      </c>
      <c r="AI507" s="22">
        <f t="shared" si="28"/>
        <v>5912.8445802187389</v>
      </c>
      <c r="AJ507" s="22">
        <f t="shared" si="29"/>
        <v>5754.277147846873</v>
      </c>
      <c r="AK507" s="23">
        <f t="shared" si="30"/>
        <v>129.87095279159132</v>
      </c>
      <c r="AL507" s="24">
        <f t="shared" si="31"/>
        <v>53.638965071330716</v>
      </c>
      <c r="AM507" s="11">
        <f t="shared" si="32"/>
        <v>0.12569790228237968</v>
      </c>
      <c r="AN507" s="25">
        <f t="shared" si="33"/>
        <v>0.20843455434869287</v>
      </c>
      <c r="AO507" s="26">
        <f t="shared" si="34"/>
        <v>2.4349347114596096</v>
      </c>
      <c r="AP507" s="27">
        <v>12.769775921722772</v>
      </c>
      <c r="AQ507" s="11">
        <f t="shared" si="35"/>
        <v>15.204710633182382</v>
      </c>
      <c r="AR507" s="21">
        <f t="shared" si="36"/>
        <v>58.934744195391339</v>
      </c>
      <c r="AS507" s="21"/>
      <c r="AT507" s="21"/>
    </row>
    <row r="508" spans="1:46" ht="16.8" x14ac:dyDescent="0.4">
      <c r="A508" s="136">
        <v>3403</v>
      </c>
      <c r="B508" s="136" t="s">
        <v>955</v>
      </c>
      <c r="C508" s="136" t="s">
        <v>957</v>
      </c>
      <c r="D508" s="136" t="s">
        <v>957</v>
      </c>
      <c r="E508" s="11">
        <f t="shared" si="20"/>
        <v>17.1722285397191</v>
      </c>
      <c r="F508" s="137"/>
      <c r="G508" s="138"/>
      <c r="H508" s="137"/>
      <c r="I508" s="138"/>
      <c r="J508" s="137"/>
      <c r="K508" s="138"/>
      <c r="L508" s="138">
        <v>2417</v>
      </c>
      <c r="M508" s="138">
        <v>2240</v>
      </c>
      <c r="N508" s="138">
        <v>174</v>
      </c>
      <c r="O508" s="138">
        <v>43</v>
      </c>
      <c r="P508" s="138"/>
      <c r="Q508" s="138">
        <v>38</v>
      </c>
      <c r="R508" s="138">
        <v>17646</v>
      </c>
      <c r="S508" s="137">
        <v>184</v>
      </c>
      <c r="T508" s="137">
        <v>16452</v>
      </c>
      <c r="U508" s="137">
        <v>1010</v>
      </c>
      <c r="V508" s="137"/>
      <c r="W508" s="137" t="s">
        <v>39</v>
      </c>
      <c r="X508" s="139">
        <v>44457</v>
      </c>
      <c r="Y508" s="140">
        <v>1431.42</v>
      </c>
      <c r="Z508" s="141">
        <v>714656</v>
      </c>
      <c r="AA508" s="142">
        <v>499</v>
      </c>
      <c r="AB508" s="19">
        <f t="shared" si="21"/>
        <v>0.99158179916483269</v>
      </c>
      <c r="AC508" s="19">
        <f t="shared" si="22"/>
        <v>0.93233594015640942</v>
      </c>
      <c r="AD508" s="19">
        <f t="shared" si="23"/>
        <v>5.9245859008423316E-2</v>
      </c>
      <c r="AE508" s="20">
        <f t="shared" si="24"/>
        <v>170.99135807997135</v>
      </c>
      <c r="AF508" s="20">
        <f t="shared" si="25"/>
        <v>0.13940836450187011</v>
      </c>
      <c r="AG508" s="21">
        <f t="shared" si="26"/>
        <v>2469.1599874624994</v>
      </c>
      <c r="AH508" s="21">
        <f t="shared" si="27"/>
        <v>2443.4133345273808</v>
      </c>
      <c r="AI508" s="22">
        <f t="shared" si="28"/>
        <v>2475.1768683114674</v>
      </c>
      <c r="AJ508" s="22">
        <f t="shared" si="29"/>
        <v>2448.7305780683291</v>
      </c>
      <c r="AK508" s="23">
        <f t="shared" si="30"/>
        <v>121.09664725370887</v>
      </c>
      <c r="AL508" s="24">
        <f t="shared" si="31"/>
        <v>34.99093152567054</v>
      </c>
      <c r="AM508" s="11">
        <f t="shared" si="32"/>
        <v>0.14718431353602515</v>
      </c>
      <c r="AN508" s="25">
        <f t="shared" si="33"/>
        <v>0.24457302944281634</v>
      </c>
      <c r="AO508" s="26">
        <f t="shared" si="34"/>
        <v>2.6045311720870412</v>
      </c>
      <c r="AP508" s="27">
        <v>14.567697367632059</v>
      </c>
      <c r="AQ508" s="11">
        <f t="shared" si="35"/>
        <v>17.1722285397191</v>
      </c>
      <c r="AR508" s="21">
        <f t="shared" si="36"/>
        <v>25.746652935118433</v>
      </c>
      <c r="AS508" s="21"/>
      <c r="AT508" s="21"/>
    </row>
    <row r="509" spans="1:46" ht="16.8" x14ac:dyDescent="0.4">
      <c r="A509" s="136">
        <v>3401</v>
      </c>
      <c r="B509" s="136" t="s">
        <v>955</v>
      </c>
      <c r="C509" s="136" t="s">
        <v>958</v>
      </c>
      <c r="D509" s="136" t="s">
        <v>958</v>
      </c>
      <c r="E509" s="11">
        <f t="shared" si="20"/>
        <v>13.764560511052622</v>
      </c>
      <c r="F509" s="137"/>
      <c r="G509" s="138"/>
      <c r="H509" s="137"/>
      <c r="I509" s="138"/>
      <c r="J509" s="137"/>
      <c r="K509" s="138"/>
      <c r="L509" s="138">
        <v>363</v>
      </c>
      <c r="M509" s="138">
        <v>363</v>
      </c>
      <c r="N509" s="138"/>
      <c r="O509" s="138">
        <v>173</v>
      </c>
      <c r="P509" s="138"/>
      <c r="Q509" s="138">
        <v>173</v>
      </c>
      <c r="R509" s="138">
        <v>21805</v>
      </c>
      <c r="S509" s="137">
        <v>318</v>
      </c>
      <c r="T509" s="137">
        <v>21063</v>
      </c>
      <c r="U509" s="137">
        <v>424</v>
      </c>
      <c r="V509" s="137"/>
      <c r="W509" s="137" t="s">
        <v>39</v>
      </c>
      <c r="X509" s="139">
        <v>44457</v>
      </c>
      <c r="Y509" s="140">
        <v>586.28</v>
      </c>
      <c r="Z509" s="141">
        <v>411832</v>
      </c>
      <c r="AA509" s="142">
        <v>702</v>
      </c>
      <c r="AB509" s="19">
        <f t="shared" si="21"/>
        <v>0.9931346347076685</v>
      </c>
      <c r="AC509" s="19">
        <f t="shared" si="22"/>
        <v>0.96597110754414128</v>
      </c>
      <c r="AD509" s="19">
        <f t="shared" si="23"/>
        <v>2.7163527163527164E-2</v>
      </c>
      <c r="AE509" s="20">
        <f t="shared" si="24"/>
        <v>144.96202334932693</v>
      </c>
      <c r="AF509" s="20">
        <f t="shared" si="25"/>
        <v>2.4581518000458609E-2</v>
      </c>
      <c r="AG509" s="21">
        <f t="shared" si="26"/>
        <v>5294.6347054138578</v>
      </c>
      <c r="AH509" s="21">
        <f t="shared" si="27"/>
        <v>5217.4187532780361</v>
      </c>
      <c r="AI509" s="22">
        <f t="shared" si="28"/>
        <v>5336.6421259154213</v>
      </c>
      <c r="AJ509" s="22">
        <f t="shared" si="29"/>
        <v>5259.4261737795996</v>
      </c>
      <c r="AK509" s="23">
        <f t="shared" si="30"/>
        <v>120.40017580939278</v>
      </c>
      <c r="AL509" s="24">
        <f t="shared" si="31"/>
        <v>51.280728221133913</v>
      </c>
      <c r="AM509" s="11">
        <f t="shared" si="32"/>
        <v>0.17808188400651509</v>
      </c>
      <c r="AN509" s="25">
        <f t="shared" si="33"/>
        <v>0.29664503299575112</v>
      </c>
      <c r="AO509" s="26">
        <f t="shared" si="34"/>
        <v>0.77022318017154845</v>
      </c>
      <c r="AP509" s="27">
        <v>12.994337330881073</v>
      </c>
      <c r="AQ509" s="11">
        <f t="shared" si="35"/>
        <v>13.764560511052622</v>
      </c>
      <c r="AR509" s="21">
        <f t="shared" si="36"/>
        <v>77.215952135822377</v>
      </c>
      <c r="AS509" s="21"/>
      <c r="AT509" s="21"/>
    </row>
    <row r="510" spans="1:46" ht="16.8" x14ac:dyDescent="0.4">
      <c r="A510" s="136">
        <v>3404</v>
      </c>
      <c r="B510" s="136" t="s">
        <v>955</v>
      </c>
      <c r="C510" s="136" t="s">
        <v>959</v>
      </c>
      <c r="D510" s="136" t="s">
        <v>959</v>
      </c>
      <c r="E510" s="11">
        <f t="shared" si="20"/>
        <v>16.546551628921147</v>
      </c>
      <c r="F510" s="137"/>
      <c r="G510" s="138"/>
      <c r="H510" s="137"/>
      <c r="I510" s="138"/>
      <c r="J510" s="137"/>
      <c r="K510" s="138"/>
      <c r="L510" s="138">
        <v>6457</v>
      </c>
      <c r="M510" s="138">
        <v>259</v>
      </c>
      <c r="N510" s="138"/>
      <c r="O510" s="138">
        <v>196</v>
      </c>
      <c r="P510" s="138"/>
      <c r="Q510" s="138"/>
      <c r="R510" s="138">
        <v>45945</v>
      </c>
      <c r="S510" s="137">
        <v>771</v>
      </c>
      <c r="T510" s="137">
        <v>43295</v>
      </c>
      <c r="U510" s="137">
        <v>1879</v>
      </c>
      <c r="V510" s="137"/>
      <c r="W510" s="137" t="s">
        <v>39</v>
      </c>
      <c r="X510" s="139">
        <v>44457</v>
      </c>
      <c r="Y510" s="140">
        <v>574.82000000000005</v>
      </c>
      <c r="Z510" s="141">
        <v>1166368</v>
      </c>
      <c r="AA510" s="142">
        <v>2029</v>
      </c>
      <c r="AB510" s="19">
        <f t="shared" si="21"/>
        <v>0.98304534316591297</v>
      </c>
      <c r="AC510" s="19">
        <f t="shared" si="22"/>
        <v>0.94232234193056919</v>
      </c>
      <c r="AD510" s="19">
        <f t="shared" si="23"/>
        <v>4.0723001235343836E-2</v>
      </c>
      <c r="AE510" s="20">
        <f t="shared" si="24"/>
        <v>161.098384043458</v>
      </c>
      <c r="AF510" s="20">
        <f t="shared" si="25"/>
        <v>0.14480356948525411</v>
      </c>
      <c r="AG510" s="21">
        <f t="shared" si="26"/>
        <v>3939.1512798705044</v>
      </c>
      <c r="AH510" s="21">
        <f t="shared" si="27"/>
        <v>3873.0486433098304</v>
      </c>
      <c r="AI510" s="22">
        <f t="shared" si="28"/>
        <v>3955.955581771791</v>
      </c>
      <c r="AJ510" s="22">
        <f t="shared" si="29"/>
        <v>3873.0486433098304</v>
      </c>
      <c r="AK510" s="23">
        <f t="shared" si="30"/>
        <v>126.92453822782181</v>
      </c>
      <c r="AL510" s="24">
        <f t="shared" si="31"/>
        <v>44.005957797267804</v>
      </c>
      <c r="AM510" s="11">
        <f t="shared" si="32"/>
        <v>0.11184089233237922</v>
      </c>
      <c r="AN510" s="25">
        <f t="shared" si="33"/>
        <v>0.18582228594828773</v>
      </c>
      <c r="AO510" s="26">
        <f t="shared" si="34"/>
        <v>2.4126261505282471</v>
      </c>
      <c r="AP510" s="27">
        <v>14.1339254783929</v>
      </c>
      <c r="AQ510" s="11">
        <f t="shared" si="35"/>
        <v>16.546551628921147</v>
      </c>
      <c r="AR510" s="21">
        <f t="shared" si="36"/>
        <v>66.102636560673815</v>
      </c>
      <c r="AS510" s="21"/>
      <c r="AT510" s="21"/>
    </row>
    <row r="511" spans="1:46" ht="16.8" x14ac:dyDescent="0.4">
      <c r="A511" s="136">
        <v>3471</v>
      </c>
      <c r="B511" s="136" t="s">
        <v>955</v>
      </c>
      <c r="C511" s="136" t="s">
        <v>955</v>
      </c>
      <c r="D511" s="136" t="s">
        <v>955</v>
      </c>
      <c r="E511" s="11">
        <f t="shared" si="20"/>
        <v>21.444883382436792</v>
      </c>
      <c r="F511" s="137"/>
      <c r="G511" s="138"/>
      <c r="H511" s="137"/>
      <c r="I511" s="138"/>
      <c r="J511" s="137"/>
      <c r="K511" s="138"/>
      <c r="L511" s="138">
        <v>2875</v>
      </c>
      <c r="M511" s="138">
        <v>2859</v>
      </c>
      <c r="N511" s="138">
        <v>0</v>
      </c>
      <c r="O511" s="138">
        <v>17</v>
      </c>
      <c r="P511" s="138"/>
      <c r="Q511" s="138"/>
      <c r="R511" s="138">
        <v>23840</v>
      </c>
      <c r="S511" s="137">
        <v>199</v>
      </c>
      <c r="T511" s="137">
        <v>22570</v>
      </c>
      <c r="U511" s="137">
        <v>1071</v>
      </c>
      <c r="V511" s="137"/>
      <c r="W511" s="137" t="s">
        <v>39</v>
      </c>
      <c r="X511" s="139">
        <v>44457</v>
      </c>
      <c r="Y511" s="140">
        <v>32.5</v>
      </c>
      <c r="Z511" s="141">
        <v>412347</v>
      </c>
      <c r="AA511" s="142">
        <v>12688</v>
      </c>
      <c r="AB511" s="19">
        <f t="shared" si="21"/>
        <v>0.99162067230559714</v>
      </c>
      <c r="AC511" s="19">
        <f t="shared" si="22"/>
        <v>0.94672818791946312</v>
      </c>
      <c r="AD511" s="19">
        <f t="shared" si="23"/>
        <v>4.4892484386134052E-2</v>
      </c>
      <c r="AE511" s="20">
        <f t="shared" si="24"/>
        <v>259.73270085631759</v>
      </c>
      <c r="AF511" s="20">
        <f t="shared" si="25"/>
        <v>0.12130872483221476</v>
      </c>
      <c r="AG511" s="21">
        <f t="shared" si="26"/>
        <v>5781.5383645327847</v>
      </c>
      <c r="AH511" s="21">
        <f t="shared" si="27"/>
        <v>5733.278040097297</v>
      </c>
      <c r="AI511" s="22">
        <f t="shared" si="28"/>
        <v>5785.661105816218</v>
      </c>
      <c r="AJ511" s="22">
        <f t="shared" si="29"/>
        <v>5733.278040097297</v>
      </c>
      <c r="AK511" s="23">
        <f t="shared" si="30"/>
        <v>161.16224770594312</v>
      </c>
      <c r="AL511" s="24">
        <f t="shared" si="31"/>
        <v>53.541003166252388</v>
      </c>
      <c r="AM511" s="11">
        <f t="shared" si="32"/>
        <v>0.23871917932761202</v>
      </c>
      <c r="AN511" s="25">
        <f t="shared" si="33"/>
        <v>0.39682762750677392</v>
      </c>
      <c r="AO511" s="26">
        <f t="shared" si="34"/>
        <v>3.1853878892373864</v>
      </c>
      <c r="AP511" s="27">
        <v>18.259495493199406</v>
      </c>
      <c r="AQ511" s="11">
        <f t="shared" si="35"/>
        <v>21.444883382436792</v>
      </c>
      <c r="AR511" s="21">
        <f t="shared" si="36"/>
        <v>48.26032443548759</v>
      </c>
      <c r="AS511" s="21"/>
      <c r="AT511" s="21"/>
    </row>
    <row r="512" spans="1:46" ht="16.8" x14ac:dyDescent="0.4">
      <c r="A512" s="159">
        <v>1888</v>
      </c>
      <c r="B512" s="159"/>
      <c r="C512" s="160" t="s">
        <v>960</v>
      </c>
      <c r="D512" s="159"/>
      <c r="E512" s="11">
        <f t="shared" ref="E512:E519" si="38">AQ512</f>
        <v>0</v>
      </c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2"/>
      <c r="S512" s="162"/>
      <c r="T512" s="162"/>
      <c r="U512" s="162"/>
      <c r="V512" s="161"/>
      <c r="W512" s="160"/>
      <c r="X512" s="160"/>
      <c r="Y512" s="31"/>
      <c r="Z512" s="163"/>
      <c r="AA512" s="159"/>
      <c r="AB512" s="159"/>
      <c r="AC512" s="159"/>
      <c r="AD512" s="19"/>
      <c r="AE512" s="20"/>
      <c r="AF512" s="20"/>
      <c r="AG512" s="21"/>
      <c r="AH512" s="21"/>
      <c r="AI512" s="21"/>
      <c r="AJ512" s="21"/>
      <c r="AK512" s="23">
        <f>IF(AI512=0,0,(AI512*(AD512*100+1))^0.5)</f>
        <v>0</v>
      </c>
      <c r="AL512" s="24">
        <f>IF(AJ512=0,0,(AJ512*(AD512*100+0.5))^0.5)</f>
        <v>0</v>
      </c>
      <c r="AM512" s="159"/>
      <c r="AN512" s="159"/>
      <c r="AO512" s="159"/>
      <c r="AP512" s="164"/>
      <c r="AQ512" s="159"/>
      <c r="AR512" s="159"/>
      <c r="AS512" s="21"/>
      <c r="AT512" s="21"/>
    </row>
    <row r="513" spans="1:46" ht="16.8" x14ac:dyDescent="0.4">
      <c r="A513" s="159">
        <v>1388</v>
      </c>
      <c r="B513" s="159"/>
      <c r="C513" s="160" t="s">
        <v>961</v>
      </c>
      <c r="D513" s="159"/>
      <c r="E513" s="11">
        <f t="shared" si="38"/>
        <v>0</v>
      </c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2"/>
      <c r="S513" s="162"/>
      <c r="T513" s="162"/>
      <c r="U513" s="162"/>
      <c r="V513" s="161"/>
      <c r="W513" s="160"/>
      <c r="X513" s="160"/>
      <c r="Y513" s="31"/>
      <c r="Z513" s="163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21"/>
      <c r="AK513" s="20"/>
      <c r="AL513" s="20"/>
      <c r="AM513" s="159"/>
      <c r="AN513" s="159"/>
      <c r="AO513" s="159"/>
      <c r="AP513" s="164"/>
      <c r="AQ513" s="159"/>
      <c r="AR513" s="159"/>
      <c r="AS513" s="21"/>
      <c r="AT513" s="21"/>
    </row>
    <row r="514" spans="1:46" ht="16.8" x14ac:dyDescent="0.4">
      <c r="A514" s="159">
        <v>1688</v>
      </c>
      <c r="B514" s="159"/>
      <c r="C514" s="160" t="s">
        <v>962</v>
      </c>
      <c r="D514" s="159"/>
      <c r="E514" s="11">
        <f t="shared" si="38"/>
        <v>0</v>
      </c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2"/>
      <c r="S514" s="162"/>
      <c r="T514" s="162"/>
      <c r="U514" s="162"/>
      <c r="V514" s="161"/>
      <c r="W514" s="160"/>
      <c r="X514" s="160"/>
      <c r="Y514" s="31"/>
      <c r="Z514" s="163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21"/>
      <c r="AK514" s="20"/>
      <c r="AL514" s="20"/>
      <c r="AM514" s="159"/>
      <c r="AN514" s="159"/>
      <c r="AO514" s="159"/>
      <c r="AP514" s="164"/>
      <c r="AQ514" s="159"/>
      <c r="AR514" s="159"/>
      <c r="AS514" s="21"/>
      <c r="AT514" s="21"/>
    </row>
    <row r="515" spans="1:46" ht="16.8" x14ac:dyDescent="0.4">
      <c r="A515" s="159">
        <v>7188</v>
      </c>
      <c r="B515" s="159"/>
      <c r="C515" s="160" t="s">
        <v>963</v>
      </c>
      <c r="D515" s="159"/>
      <c r="E515" s="11">
        <f t="shared" si="38"/>
        <v>0</v>
      </c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2"/>
      <c r="S515" s="162"/>
      <c r="T515" s="162"/>
      <c r="U515" s="162"/>
      <c r="V515" s="161"/>
      <c r="W515" s="160"/>
      <c r="X515" s="160"/>
      <c r="Y515" s="31"/>
      <c r="Z515" s="163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21"/>
      <c r="AK515" s="20"/>
      <c r="AL515" s="20"/>
      <c r="AM515" s="159"/>
      <c r="AN515" s="159"/>
      <c r="AO515" s="159"/>
      <c r="AP515" s="164"/>
      <c r="AQ515" s="159"/>
      <c r="AR515" s="159"/>
      <c r="AS515" s="21"/>
      <c r="AT515" s="21"/>
    </row>
    <row r="516" spans="1:46" ht="16.8" x14ac:dyDescent="0.4">
      <c r="A516" s="159">
        <v>3399</v>
      </c>
      <c r="B516" s="159"/>
      <c r="C516" s="160" t="s">
        <v>964</v>
      </c>
      <c r="D516" s="159"/>
      <c r="E516" s="11">
        <f t="shared" si="38"/>
        <v>0</v>
      </c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2"/>
      <c r="S516" s="162"/>
      <c r="T516" s="162"/>
      <c r="U516" s="162"/>
      <c r="V516" s="161"/>
      <c r="W516" s="160"/>
      <c r="X516" s="160"/>
      <c r="Y516" s="31"/>
      <c r="Z516" s="163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21"/>
      <c r="AK516" s="20"/>
      <c r="AL516" s="20"/>
      <c r="AM516" s="159"/>
      <c r="AN516" s="159"/>
      <c r="AO516" s="159"/>
      <c r="AP516" s="164"/>
      <c r="AQ516" s="159"/>
      <c r="AR516" s="159"/>
      <c r="AS516" s="21"/>
      <c r="AT516" s="21"/>
    </row>
    <row r="517" spans="1:46" ht="16.8" x14ac:dyDescent="0.4">
      <c r="A517" s="159">
        <v>3288</v>
      </c>
      <c r="B517" s="159"/>
      <c r="C517" s="160" t="s">
        <v>965</v>
      </c>
      <c r="D517" s="159"/>
      <c r="E517" s="11">
        <f t="shared" si="38"/>
        <v>0</v>
      </c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2"/>
      <c r="S517" s="162"/>
      <c r="T517" s="162"/>
      <c r="U517" s="162"/>
      <c r="V517" s="161"/>
      <c r="W517" s="160"/>
      <c r="X517" s="160"/>
      <c r="Y517" s="31"/>
      <c r="Z517" s="163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21"/>
      <c r="AK517" s="20"/>
      <c r="AL517" s="20"/>
      <c r="AM517" s="159"/>
      <c r="AN517" s="159"/>
      <c r="AO517" s="159"/>
      <c r="AP517" s="164"/>
      <c r="AQ517" s="159"/>
      <c r="AR517" s="159"/>
      <c r="AS517" s="21"/>
      <c r="AT517" s="21"/>
    </row>
    <row r="518" spans="1:46" ht="16.8" x14ac:dyDescent="0.4">
      <c r="A518" s="159">
        <v>3388</v>
      </c>
      <c r="B518" s="159"/>
      <c r="C518" s="160" t="s">
        <v>966</v>
      </c>
      <c r="D518" s="159"/>
      <c r="E518" s="11">
        <f t="shared" si="38"/>
        <v>0</v>
      </c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2"/>
      <c r="S518" s="162"/>
      <c r="T518" s="162"/>
      <c r="U518" s="162"/>
      <c r="V518" s="161"/>
      <c r="W518" s="160"/>
      <c r="X518" s="160"/>
      <c r="Y518" s="31"/>
      <c r="Z518" s="163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21"/>
      <c r="AK518" s="20"/>
      <c r="AL518" s="20"/>
      <c r="AM518" s="159"/>
      <c r="AN518" s="159"/>
      <c r="AO518" s="159"/>
      <c r="AP518" s="164"/>
      <c r="AQ518" s="159"/>
      <c r="AR518" s="159"/>
      <c r="AS518" s="21"/>
      <c r="AT518" s="21"/>
    </row>
    <row r="519" spans="1:46" ht="16.8" x14ac:dyDescent="0.4">
      <c r="A519" s="159">
        <v>1288</v>
      </c>
      <c r="B519" s="159"/>
      <c r="C519" s="160" t="s">
        <v>967</v>
      </c>
      <c r="D519" s="159"/>
      <c r="E519" s="11">
        <f t="shared" si="38"/>
        <v>0</v>
      </c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2"/>
      <c r="S519" s="162"/>
      <c r="T519" s="162"/>
      <c r="U519" s="162"/>
      <c r="V519" s="161"/>
      <c r="W519" s="160"/>
      <c r="X519" s="165"/>
      <c r="Y519" s="31"/>
      <c r="Z519" s="163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21"/>
      <c r="AK519" s="20"/>
      <c r="AL519" s="20"/>
      <c r="AM519" s="159"/>
      <c r="AN519" s="159"/>
      <c r="AO519" s="159"/>
      <c r="AP519" s="164"/>
      <c r="AQ519" s="159"/>
      <c r="AR519" s="159"/>
      <c r="AS519" s="21"/>
      <c r="AT519" s="21"/>
    </row>
  </sheetData>
  <autoFilter ref="A1:AR519" xr:uid="{00000000-0009-0000-0000-000000000000}"/>
  <customSheetViews>
    <customSheetView guid="{51E8B9C0-9CA4-4C29-A65F-847E58E65AA8}" filter="1" showAutoFilter="1">
      <pageMargins left="0.7" right="0.7" top="0.75" bottom="0.75" header="0.3" footer="0.3"/>
      <autoFilter ref="B1:AR519" xr:uid="{B5E36A58-1986-4CD8-81AB-F233AA168E51}"/>
    </customSheetView>
  </customSheetViews>
  <mergeCells count="1">
    <mergeCell ref="W1:X1"/>
  </mergeCells>
  <conditionalFormatting sqref="AK1:AK519">
    <cfRule type="colorScale" priority="1">
      <colorScale>
        <cfvo type="min"/>
        <cfvo type="max"/>
        <color rgb="FFFFFFFF"/>
        <color rgb="FFFF0000"/>
      </colorScale>
    </cfRule>
  </conditionalFormatting>
  <conditionalFormatting sqref="AL1:AL519">
    <cfRule type="colorScale" priority="2">
      <colorScale>
        <cfvo type="min"/>
        <cfvo type="max"/>
        <color rgb="FFFFFFFF"/>
        <color rgb="FF57BB8A"/>
      </colorScale>
    </cfRule>
  </conditionalFormatting>
  <conditionalFormatting sqref="AJ2:AJ519">
    <cfRule type="colorScale" priority="3">
      <colorScale>
        <cfvo type="min"/>
        <cfvo type="max"/>
        <color rgb="FFFFFFFF"/>
        <color rgb="FF57BB8A"/>
      </colorScale>
    </cfRule>
  </conditionalFormatting>
  <conditionalFormatting sqref="E1:E519">
    <cfRule type="colorScale" priority="4">
      <colorScale>
        <cfvo type="formula" val="0"/>
        <cfvo type="formula" val="20"/>
        <color rgb="FFFFF2CC"/>
        <color rgb="FFFF0000"/>
      </colorScale>
    </cfRule>
  </conditionalFormatting>
  <conditionalFormatting sqref="AG1:AG519">
    <cfRule type="colorScale" priority="5">
      <colorScale>
        <cfvo type="min"/>
        <cfvo type="max"/>
        <color rgb="FFFFFFFF"/>
        <color rgb="FFFF0000"/>
      </colorScale>
    </cfRule>
  </conditionalFormatting>
  <conditionalFormatting sqref="AH1:AH519">
    <cfRule type="colorScale" priority="6">
      <colorScale>
        <cfvo type="min"/>
        <cfvo type="max"/>
        <color rgb="FFFFFFFF"/>
        <color rgb="FF57BB8A"/>
      </colorScale>
    </cfRule>
  </conditionalFormatting>
  <conditionalFormatting sqref="AI1:AI519 AT2">
    <cfRule type="colorScale" priority="7">
      <colorScale>
        <cfvo type="min"/>
        <cfvo type="max"/>
        <color rgb="FFFFFFFF"/>
        <color rgb="FFFF0000"/>
      </colorScale>
    </cfRule>
  </conditionalFormatting>
  <conditionalFormatting sqref="AF2:AF512">
    <cfRule type="colorScale" priority="8">
      <colorScale>
        <cfvo type="min"/>
        <cfvo type="formula" val="20"/>
        <cfvo type="formula" val="50"/>
        <color rgb="FFE67C73"/>
        <color rgb="FFFFFFFF"/>
        <color rgb="FF57BB8A"/>
      </colorScale>
    </cfRule>
  </conditionalFormatting>
  <conditionalFormatting sqref="AD1:AD519">
    <cfRule type="colorScale" priority="9">
      <colorScale>
        <cfvo type="formula" val="0"/>
        <cfvo type="max"/>
        <color rgb="FFFFFFFF"/>
        <color rgb="FFFF0000"/>
      </colorScale>
    </cfRule>
  </conditionalFormatting>
  <conditionalFormatting sqref="AO1:AO519">
    <cfRule type="colorScale" priority="10">
      <colorScale>
        <cfvo type="formula" val="-11.49050004"/>
        <cfvo type="formula" val="0"/>
        <cfvo type="formula" val="68.74501122"/>
        <color rgb="FF57BB8A"/>
        <color rgb="FFFFFFFF"/>
        <color rgb="FFE67C73"/>
      </colorScale>
    </cfRule>
  </conditionalFormatting>
  <conditionalFormatting sqref="AN1:AN519">
    <cfRule type="colorScale" priority="11">
      <colorScale>
        <cfvo type="formula" val="-4"/>
        <cfvo type="formula" val="0"/>
        <cfvo type="max"/>
        <color rgb="FF57BB8A"/>
        <color rgb="FFFFFFFF"/>
        <color rgb="FFFF0000"/>
      </colorScale>
    </cfRule>
  </conditionalFormatting>
  <hyperlinks>
    <hyperlink ref="D279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IK Kab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2023-01-20T02:33:42Z</dcterms:modified>
</cp:coreProperties>
</file>