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Josh's Files\Study Buffalo\Website\practicetools\pkvancomycin\Resources\"/>
    </mc:Choice>
  </mc:AlternateContent>
  <bookViews>
    <workbookView xWindow="0" yWindow="0" windowWidth="28800" windowHeight="13020" activeTab="1"/>
  </bookViews>
  <sheets>
    <sheet name="CrCl (Weight)" sheetId="1" r:id="rId1"/>
    <sheet name="Sheet1" sheetId="3" r:id="rId2"/>
    <sheet name="CrCl (Normalized)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3" l="1"/>
  <c r="K5" i="3"/>
  <c r="K6" i="3"/>
  <c r="K7" i="3"/>
  <c r="L7" i="3" s="1"/>
  <c r="M7" i="3" s="1"/>
  <c r="K3" i="3"/>
  <c r="M4" i="3"/>
  <c r="M5" i="3"/>
  <c r="M6" i="3"/>
  <c r="L5" i="3"/>
  <c r="L6" i="3"/>
  <c r="L4" i="3"/>
  <c r="J4" i="3"/>
  <c r="J5" i="3"/>
  <c r="J6" i="3"/>
  <c r="J7" i="3"/>
  <c r="J3" i="3"/>
  <c r="O7" i="3" l="1"/>
  <c r="O4" i="3"/>
  <c r="O6" i="3"/>
  <c r="O5" i="3"/>
  <c r="L3" i="3"/>
  <c r="M3" i="3" s="1"/>
  <c r="O11" i="1"/>
  <c r="O9" i="1"/>
  <c r="O7" i="1"/>
  <c r="O5" i="1"/>
  <c r="O3" i="1"/>
  <c r="O3" i="3" l="1"/>
</calcChain>
</file>

<file path=xl/comments1.xml><?xml version="1.0" encoding="utf-8"?>
<comments xmlns="http://schemas.openxmlformats.org/spreadsheetml/2006/main">
  <authors>
    <author>Joshua R Torrance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Joshua R Torrance:</t>
        </r>
        <r>
          <rPr>
            <sz val="9"/>
            <color indexed="81"/>
            <rFont val="Tahoma"/>
            <family val="2"/>
          </rPr>
          <t xml:space="preserve">
App gives value to a tenth, then rounds for calculation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Joshua R Torrance:</t>
        </r>
        <r>
          <rPr>
            <sz val="9"/>
            <color indexed="81"/>
            <rFont val="Tahoma"/>
            <family val="2"/>
          </rPr>
          <t xml:space="preserve">
Appears the B&amp;D App is truncating values here, not rounding</t>
        </r>
      </text>
    </comment>
  </commentList>
</comments>
</file>

<file path=xl/comments2.xml><?xml version="1.0" encoding="utf-8"?>
<comments xmlns="http://schemas.openxmlformats.org/spreadsheetml/2006/main">
  <authors>
    <author>Joshua R Torrance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Joshua R Torrance:</t>
        </r>
        <r>
          <rPr>
            <sz val="9"/>
            <color indexed="81"/>
            <rFont val="Tahoma"/>
            <family val="2"/>
          </rPr>
          <t xml:space="preserve">
App gives value to a tenth, then rounds for calculation</t>
        </r>
      </text>
    </comment>
  </commentList>
</comments>
</file>

<file path=xl/comments3.xml><?xml version="1.0" encoding="utf-8"?>
<comments xmlns="http://schemas.openxmlformats.org/spreadsheetml/2006/main">
  <authors>
    <author>Joshua R Torrance</author>
  </authors>
  <commentList>
    <comment ref="G2" authorId="0" shapeId="0">
      <text>
        <r>
          <rPr>
            <b/>
            <sz val="9"/>
            <color indexed="81"/>
            <rFont val="Tahoma"/>
            <family val="2"/>
          </rPr>
          <t>Joshua R Torrance:</t>
        </r>
        <r>
          <rPr>
            <sz val="9"/>
            <color indexed="81"/>
            <rFont val="Tahoma"/>
            <family val="2"/>
          </rPr>
          <t xml:space="preserve">
Appears the B&amp;D App is truncating values here, not rounding</t>
        </r>
      </text>
    </comment>
  </commentList>
</comments>
</file>

<file path=xl/sharedStrings.xml><?xml version="1.0" encoding="utf-8"?>
<sst xmlns="http://schemas.openxmlformats.org/spreadsheetml/2006/main" count="264" uniqueCount="70">
  <si>
    <t>Age (years)</t>
  </si>
  <si>
    <t>Gender</t>
  </si>
  <si>
    <t>ABW (kg)</t>
  </si>
  <si>
    <t>Height (cm)</t>
  </si>
  <si>
    <t>IBW (kg)</t>
  </si>
  <si>
    <t>DW (kg)</t>
  </si>
  <si>
    <t>Scr (µmol/L)</t>
  </si>
  <si>
    <t>Clcr (mL/min)</t>
  </si>
  <si>
    <t>RAH ID #</t>
  </si>
  <si>
    <t>Vanco SS (calc)</t>
  </si>
  <si>
    <t>Vanco SS (mine)</t>
  </si>
  <si>
    <t>Vanco SS (new calc)</t>
  </si>
  <si>
    <t>ke calculations</t>
  </si>
  <si>
    <t>Checked iPhone calculator</t>
  </si>
  <si>
    <t>Checked iPad calculator</t>
  </si>
  <si>
    <t>ke</t>
  </si>
  <si>
    <t>t1/2</t>
  </si>
  <si>
    <t>SS</t>
  </si>
  <si>
    <t>Clcr</t>
  </si>
  <si>
    <t>Clcr * 0.00083</t>
  </si>
  <si>
    <t>u + 0.0044</t>
  </si>
  <si>
    <t>Rounded</t>
  </si>
  <si>
    <t>M</t>
  </si>
  <si>
    <t>28-35</t>
  </si>
  <si>
    <t>correct</t>
  </si>
  <si>
    <t>when you go back to Vanco SS after calculating the Clcr, Clcr stays the same</t>
  </si>
  <si>
    <t>√</t>
  </si>
  <si>
    <t>F</t>
  </si>
  <si>
    <t>NA</t>
  </si>
  <si>
    <t>44-55</t>
  </si>
  <si>
    <t>36-45</t>
  </si>
  <si>
    <t>when you go back to Vanco SS after calculating the Clcr it changes Clcr to 86 mL/min</t>
  </si>
  <si>
    <t>24-30</t>
  </si>
  <si>
    <t>when you go back to Vanco SS after calculating the Clcr it changes Clcr to 141 mL/min</t>
  </si>
  <si>
    <t>Build 53</t>
  </si>
  <si>
    <t>#</t>
  </si>
  <si>
    <t>Vanco SS comments</t>
  </si>
  <si>
    <t>Android</t>
  </si>
  <si>
    <t>Vanco SS</t>
  </si>
  <si>
    <t>20-25</t>
  </si>
  <si>
    <t>= weight used in calculation</t>
  </si>
  <si>
    <t>SB</t>
  </si>
  <si>
    <t>Male</t>
  </si>
  <si>
    <t>Loading Dose</t>
  </si>
  <si>
    <t>B&amp;D/ Manual</t>
  </si>
  <si>
    <t>Maintenance</t>
  </si>
  <si>
    <t>Other PK Parameters</t>
  </si>
  <si>
    <t>Dose (mg)</t>
  </si>
  <si>
    <t>Rounded (mg)</t>
  </si>
  <si>
    <t>10-20 Interval (h)</t>
  </si>
  <si>
    <t>15-20 Interval (h)</t>
  </si>
  <si>
    <t>Dose/Weight (mg/kg)</t>
  </si>
  <si>
    <t>10-20 Trough</t>
  </si>
  <si>
    <t>15-20 Trough</t>
  </si>
  <si>
    <t>Dose #4, 5</t>
  </si>
  <si>
    <t>Dose #3</t>
  </si>
  <si>
    <t>Vd (L)</t>
  </si>
  <si>
    <t>Female</t>
  </si>
  <si>
    <t>Dose #2, 3</t>
  </si>
  <si>
    <t>10-20 Cmax (mg/L)</t>
  </si>
  <si>
    <t>10-20 Cmin (mg/L)</t>
  </si>
  <si>
    <t>15-20 Cmin (mg/L)</t>
  </si>
  <si>
    <t>15-20 Cmax (mg/L)</t>
  </si>
  <si>
    <t>Dose #3, 4</t>
  </si>
  <si>
    <t>Dose #5, 6</t>
  </si>
  <si>
    <t>* 0.00083</t>
  </si>
  <si>
    <t>Round</t>
  </si>
  <si>
    <t>Match</t>
  </si>
  <si>
    <t>My ke</t>
  </si>
  <si>
    <t>B&amp;D 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</si>
</sst>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.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2.1"/>
      <color rgb="FF000000"/>
      <name val="Calibri"/>
      <family val="2"/>
      <scheme val="minor"/>
    </font>
    <font>
      <sz val="12.1"/>
      <color rgb="FF31859B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0000"/>
      <name val="Calibri"/>
      <family val="2"/>
      <scheme val="minor"/>
    </font>
    <font>
      <b/>
      <sz val="11"/>
      <color rgb="FF31859B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1859B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3" borderId="0" xfId="0" applyFont="1" applyFill="1" applyBorder="1" applyAlignment="1">
      <alignment wrapText="1"/>
    </xf>
    <xf numFmtId="0" fontId="3" fillId="3" borderId="0" xfId="0" applyFont="1" applyFill="1" applyBorder="1" applyAlignment="1">
      <alignment wrapText="1"/>
    </xf>
    <xf numFmtId="0" fontId="2" fillId="0" borderId="0" xfId="0" applyFont="1" applyBorder="1" applyAlignment="1">
      <alignment wrapText="1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/>
    <xf numFmtId="0" fontId="3" fillId="0" borderId="0" xfId="0" applyFont="1" applyBorder="1"/>
    <xf numFmtId="0" fontId="4" fillId="3" borderId="0" xfId="0" applyFont="1" applyFill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0" borderId="0" xfId="0" applyFont="1" applyBorder="1" applyAlignment="1">
      <alignment wrapText="1"/>
    </xf>
    <xf numFmtId="0" fontId="4" fillId="2" borderId="0" xfId="0" applyFont="1" applyFill="1" applyBorder="1" applyAlignment="1">
      <alignment horizontal="right"/>
    </xf>
    <xf numFmtId="0" fontId="4" fillId="2" borderId="0" xfId="0" applyFont="1" applyFill="1" applyBorder="1"/>
    <xf numFmtId="0" fontId="4" fillId="0" borderId="0" xfId="0" applyFont="1" applyBorder="1" applyAlignment="1">
      <alignment horizontal="right"/>
    </xf>
    <xf numFmtId="0" fontId="4" fillId="3" borderId="0" xfId="0" applyFont="1" applyFill="1" applyBorder="1"/>
    <xf numFmtId="0" fontId="3" fillId="3" borderId="0" xfId="0" applyFont="1" applyFill="1" applyBorder="1"/>
    <xf numFmtId="0" fontId="3" fillId="5" borderId="0" xfId="0" applyFont="1" applyFill="1" applyBorder="1" applyAlignment="1">
      <alignment horizontal="right"/>
    </xf>
    <xf numFmtId="0" fontId="3" fillId="5" borderId="0" xfId="0" applyFont="1" applyFill="1" applyBorder="1" applyAlignment="1">
      <alignment wrapText="1"/>
    </xf>
    <xf numFmtId="0" fontId="2" fillId="0" borderId="0" xfId="0" applyFont="1" applyBorder="1" applyAlignment="1">
      <alignment vertical="center" wrapText="1"/>
    </xf>
    <xf numFmtId="0" fontId="3" fillId="0" borderId="0" xfId="0" quotePrefix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0" fillId="0" borderId="0" xfId="0" applyFont="1" applyBorder="1" applyAlignment="1"/>
    <xf numFmtId="0" fontId="4" fillId="0" borderId="0" xfId="0" applyFont="1" applyBorder="1" applyAlignment="1"/>
    <xf numFmtId="0" fontId="8" fillId="0" borderId="0" xfId="0" applyFont="1" applyFill="1" applyBorder="1"/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10" fillId="0" borderId="0" xfId="0" applyFont="1" applyFill="1" applyBorder="1" applyAlignment="1">
      <alignment horizontal="right"/>
    </xf>
    <xf numFmtId="0" fontId="10" fillId="0" borderId="0" xfId="0" applyFont="1" applyFill="1" applyBorder="1"/>
    <xf numFmtId="0" fontId="11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center" vertical="top"/>
    </xf>
    <xf numFmtId="0" fontId="10" fillId="0" borderId="1" xfId="0" applyFont="1" applyFill="1" applyBorder="1" applyAlignment="1">
      <alignment horizontal="center" vertical="top"/>
    </xf>
    <xf numFmtId="0" fontId="10" fillId="6" borderId="1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wrapText="1"/>
    </xf>
    <xf numFmtId="0" fontId="3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5"/>
  <sheetViews>
    <sheetView workbookViewId="0">
      <selection sqref="A1:I12"/>
    </sheetView>
  </sheetViews>
  <sheetFormatPr defaultRowHeight="15" x14ac:dyDescent="0.25"/>
  <cols>
    <col min="1" max="1" width="9.140625" style="5"/>
    <col min="2" max="2" width="7.5703125" style="5" customWidth="1"/>
    <col min="3" max="3" width="8.85546875" style="5" bestFit="1" customWidth="1"/>
    <col min="4" max="4" width="7.7109375" style="5" customWidth="1"/>
    <col min="5" max="5" width="6.5703125" style="5" customWidth="1"/>
    <col min="6" max="6" width="5.42578125" style="5" customWidth="1"/>
    <col min="7" max="7" width="7.85546875" style="5" customWidth="1"/>
    <col min="8" max="8" width="10" style="5" customWidth="1"/>
    <col min="9" max="9" width="10.85546875" style="5" customWidth="1"/>
    <col min="10" max="10" width="10.140625" style="5" customWidth="1"/>
    <col min="11" max="11" width="6.7109375" style="5" bestFit="1" customWidth="1"/>
    <col min="12" max="12" width="5.140625" style="5" bestFit="1" customWidth="1"/>
    <col min="13" max="13" width="6.28515625" style="5" bestFit="1" customWidth="1"/>
    <col min="14" max="14" width="13.42578125" style="5" bestFit="1" customWidth="1"/>
    <col min="15" max="15" width="5.7109375" style="5" bestFit="1" customWidth="1"/>
    <col min="16" max="16" width="9.140625" style="5" bestFit="1" customWidth="1"/>
    <col min="17" max="17" width="13.42578125" style="5" bestFit="1" customWidth="1"/>
    <col min="18" max="18" width="5.7109375" style="5" bestFit="1" customWidth="1"/>
    <col min="19" max="19" width="9.140625" style="5" bestFit="1" customWidth="1"/>
    <col min="20" max="20" width="11.140625" style="5" customWidth="1"/>
    <col min="21" max="21" width="12" style="5" customWidth="1"/>
    <col min="22" max="23" width="11.42578125" style="5" customWidth="1"/>
    <col min="24" max="24" width="7" style="5" customWidth="1"/>
    <col min="25" max="28" width="11.7109375" style="5" customWidth="1"/>
    <col min="29" max="29" width="6.28515625" style="5" customWidth="1"/>
    <col min="30" max="32" width="7.42578125" style="5" customWidth="1"/>
    <col min="33" max="33" width="38.28515625" style="5" customWidth="1"/>
    <col min="34" max="34" width="4.5703125" style="5" customWidth="1"/>
    <col min="35" max="35" width="6.7109375" style="5" customWidth="1"/>
    <col min="36" max="36" width="5.140625" style="5" customWidth="1"/>
    <col min="37" max="37" width="6.28515625" style="5" customWidth="1"/>
    <col min="38" max="38" width="14.42578125" style="5" customWidth="1"/>
    <col min="39" max="39" width="10.85546875" style="5" customWidth="1"/>
    <col min="40" max="40" width="9.85546875" style="5" customWidth="1"/>
    <col min="41" max="41" width="14.85546875" style="5" customWidth="1"/>
    <col min="42" max="42" width="46" style="5" customWidth="1"/>
    <col min="43" max="43" width="9.140625" style="5" customWidth="1"/>
    <col min="44" max="44" width="39.5703125" style="5" customWidth="1"/>
    <col min="45" max="16384" width="9.140625" style="5"/>
  </cols>
  <sheetData>
    <row r="1" spans="1:44" ht="15" customHeight="1" x14ac:dyDescent="0.25">
      <c r="A1" s="63"/>
      <c r="B1" s="67" t="s">
        <v>0</v>
      </c>
      <c r="C1" s="67" t="s">
        <v>1</v>
      </c>
      <c r="D1" s="67" t="s">
        <v>3</v>
      </c>
      <c r="E1" s="67" t="s">
        <v>2</v>
      </c>
      <c r="F1" s="67" t="s">
        <v>4</v>
      </c>
      <c r="G1" s="67" t="s">
        <v>5</v>
      </c>
      <c r="H1" s="67" t="s">
        <v>6</v>
      </c>
      <c r="I1" s="67" t="s">
        <v>7</v>
      </c>
      <c r="J1" s="22" t="s">
        <v>8</v>
      </c>
      <c r="K1" s="62" t="s">
        <v>9</v>
      </c>
      <c r="L1" s="62"/>
      <c r="M1" s="62"/>
      <c r="N1" s="62" t="s">
        <v>43</v>
      </c>
      <c r="O1" s="62"/>
      <c r="P1" s="62"/>
      <c r="Q1" s="62" t="s">
        <v>45</v>
      </c>
      <c r="R1" s="62"/>
      <c r="S1" s="62"/>
      <c r="T1" s="62"/>
      <c r="U1" s="62"/>
      <c r="V1" s="62"/>
      <c r="W1" s="62"/>
      <c r="X1" s="64" t="s">
        <v>46</v>
      </c>
      <c r="Y1" s="65"/>
      <c r="Z1" s="65"/>
      <c r="AA1" s="65"/>
      <c r="AB1" s="66"/>
      <c r="AC1" s="4"/>
      <c r="AD1" s="61" t="s">
        <v>10</v>
      </c>
      <c r="AE1" s="61"/>
      <c r="AF1" s="61"/>
      <c r="AH1" s="58" t="s">
        <v>11</v>
      </c>
      <c r="AI1" s="58"/>
      <c r="AJ1" s="58"/>
      <c r="AK1" s="58"/>
      <c r="AL1" s="59" t="s">
        <v>12</v>
      </c>
      <c r="AM1" s="59"/>
      <c r="AN1" s="59"/>
      <c r="AO1" s="7" t="s">
        <v>13</v>
      </c>
      <c r="AP1" s="1"/>
      <c r="AQ1" s="2" t="s">
        <v>14</v>
      </c>
      <c r="AR1" s="1"/>
    </row>
    <row r="2" spans="1:44" s="34" customFormat="1" ht="33" customHeight="1" x14ac:dyDescent="0.25">
      <c r="A2" s="63"/>
      <c r="B2" s="67"/>
      <c r="C2" s="67"/>
      <c r="D2" s="67"/>
      <c r="E2" s="67"/>
      <c r="F2" s="67"/>
      <c r="G2" s="67"/>
      <c r="H2" s="67"/>
      <c r="I2" s="67"/>
      <c r="J2" s="32"/>
      <c r="K2" s="33" t="s">
        <v>15</v>
      </c>
      <c r="L2" s="33" t="s">
        <v>16</v>
      </c>
      <c r="M2" s="33" t="s">
        <v>17</v>
      </c>
      <c r="N2" s="25" t="s">
        <v>51</v>
      </c>
      <c r="O2" s="25" t="s">
        <v>47</v>
      </c>
      <c r="P2" s="25" t="s">
        <v>48</v>
      </c>
      <c r="Q2" s="25" t="s">
        <v>51</v>
      </c>
      <c r="R2" s="25" t="s">
        <v>47</v>
      </c>
      <c r="S2" s="25" t="s">
        <v>48</v>
      </c>
      <c r="T2" s="25" t="s">
        <v>49</v>
      </c>
      <c r="U2" s="25" t="s">
        <v>50</v>
      </c>
      <c r="V2" s="25" t="s">
        <v>52</v>
      </c>
      <c r="W2" s="25" t="s">
        <v>53</v>
      </c>
      <c r="X2" s="25" t="s">
        <v>56</v>
      </c>
      <c r="Y2" s="25" t="s">
        <v>59</v>
      </c>
      <c r="Z2" s="25" t="s">
        <v>60</v>
      </c>
      <c r="AA2" s="25" t="s">
        <v>62</v>
      </c>
      <c r="AB2" s="25" t="s">
        <v>61</v>
      </c>
      <c r="AD2" s="8" t="s">
        <v>15</v>
      </c>
      <c r="AE2" s="8" t="s">
        <v>16</v>
      </c>
      <c r="AF2" s="8" t="s">
        <v>17</v>
      </c>
      <c r="AG2" s="3"/>
      <c r="AH2" s="9" t="s">
        <v>18</v>
      </c>
      <c r="AI2" s="9" t="s">
        <v>15</v>
      </c>
      <c r="AJ2" s="9" t="s">
        <v>16</v>
      </c>
      <c r="AK2" s="9" t="s">
        <v>17</v>
      </c>
      <c r="AL2" s="10" t="s">
        <v>19</v>
      </c>
      <c r="AM2" s="10" t="s">
        <v>20</v>
      </c>
      <c r="AN2" s="35" t="s">
        <v>21</v>
      </c>
      <c r="AO2" s="1"/>
      <c r="AP2" s="1"/>
      <c r="AQ2" s="1"/>
      <c r="AR2" s="1"/>
    </row>
    <row r="3" spans="1:44" ht="47.25" x14ac:dyDescent="0.25">
      <c r="A3" s="26" t="s">
        <v>44</v>
      </c>
      <c r="B3" s="24">
        <v>68</v>
      </c>
      <c r="C3" s="24" t="s">
        <v>22</v>
      </c>
      <c r="D3" s="24">
        <v>190</v>
      </c>
      <c r="E3" s="24">
        <v>125</v>
      </c>
      <c r="F3" s="24">
        <v>86.8</v>
      </c>
      <c r="G3" s="27">
        <v>102</v>
      </c>
      <c r="H3" s="24">
        <v>78</v>
      </c>
      <c r="I3" s="24">
        <v>113</v>
      </c>
      <c r="J3" s="24">
        <v>14902738</v>
      </c>
      <c r="K3" s="24">
        <v>9.8000000000000004E-2</v>
      </c>
      <c r="L3" s="24">
        <v>7</v>
      </c>
      <c r="M3" s="24" t="s">
        <v>23</v>
      </c>
      <c r="N3" s="24">
        <v>25</v>
      </c>
      <c r="O3" s="24">
        <f>E3*N3</f>
        <v>3125</v>
      </c>
      <c r="P3" s="24">
        <v>3250</v>
      </c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6"/>
      <c r="AD3" s="6" t="s">
        <v>24</v>
      </c>
      <c r="AE3" s="6" t="s">
        <v>24</v>
      </c>
      <c r="AF3" s="6" t="s">
        <v>24</v>
      </c>
      <c r="AG3" s="12" t="s">
        <v>25</v>
      </c>
      <c r="AH3" s="9">
        <v>113</v>
      </c>
      <c r="AI3" s="13">
        <v>9.8000000000000004E-2</v>
      </c>
      <c r="AJ3" s="13">
        <v>7</v>
      </c>
      <c r="AK3" s="14" t="s">
        <v>23</v>
      </c>
      <c r="AL3" s="15">
        <v>9.4E-2</v>
      </c>
      <c r="AM3" s="15">
        <v>9.8400000000000001E-2</v>
      </c>
      <c r="AN3" s="15">
        <v>9.8000000000000004E-2</v>
      </c>
      <c r="AO3" s="16" t="s">
        <v>26</v>
      </c>
      <c r="AP3" s="2" t="s">
        <v>25</v>
      </c>
      <c r="AQ3" s="17" t="s">
        <v>26</v>
      </c>
      <c r="AR3" s="2" t="s">
        <v>25</v>
      </c>
    </row>
    <row r="4" spans="1:44" ht="15.75" x14ac:dyDescent="0.25">
      <c r="A4" s="28" t="s">
        <v>41</v>
      </c>
      <c r="B4" s="24">
        <v>68</v>
      </c>
      <c r="C4" s="24" t="s">
        <v>42</v>
      </c>
      <c r="D4" s="24">
        <v>190</v>
      </c>
      <c r="E4" s="24">
        <v>125</v>
      </c>
      <c r="F4" s="24">
        <v>86.8</v>
      </c>
      <c r="G4" s="27">
        <v>102.1</v>
      </c>
      <c r="H4" s="24">
        <v>78</v>
      </c>
      <c r="I4" s="24">
        <v>113</v>
      </c>
      <c r="J4" s="24"/>
      <c r="K4" s="24">
        <v>9.8000000000000004E-2</v>
      </c>
      <c r="L4" s="24">
        <v>7</v>
      </c>
      <c r="M4" s="24" t="s">
        <v>23</v>
      </c>
      <c r="N4" s="24">
        <v>25</v>
      </c>
      <c r="O4" s="24">
        <v>3125</v>
      </c>
      <c r="P4" s="24">
        <v>3250</v>
      </c>
      <c r="Q4" s="24">
        <v>15</v>
      </c>
      <c r="R4" s="24">
        <v>1875</v>
      </c>
      <c r="S4" s="24">
        <v>2000</v>
      </c>
      <c r="T4" s="24">
        <v>12</v>
      </c>
      <c r="U4" s="24">
        <v>8</v>
      </c>
      <c r="V4" s="24" t="s">
        <v>55</v>
      </c>
      <c r="W4" s="24" t="s">
        <v>54</v>
      </c>
      <c r="X4" s="24">
        <v>71</v>
      </c>
      <c r="Y4" s="24">
        <v>40.5</v>
      </c>
      <c r="Z4" s="24">
        <v>12.5</v>
      </c>
      <c r="AA4" s="24">
        <v>51.5</v>
      </c>
      <c r="AB4" s="24">
        <v>23.5</v>
      </c>
      <c r="AC4" s="6"/>
      <c r="AD4" s="6"/>
      <c r="AE4" s="6"/>
      <c r="AF4" s="6"/>
      <c r="AG4" s="12"/>
      <c r="AH4" s="9"/>
      <c r="AI4" s="13"/>
      <c r="AJ4" s="13"/>
      <c r="AK4" s="14"/>
      <c r="AL4" s="15"/>
      <c r="AM4" s="15"/>
      <c r="AN4" s="15"/>
      <c r="AO4" s="16"/>
      <c r="AP4" s="2"/>
      <c r="AQ4" s="17"/>
      <c r="AR4" s="2"/>
    </row>
    <row r="5" spans="1:44" ht="47.25" x14ac:dyDescent="0.25">
      <c r="A5" s="29" t="s">
        <v>44</v>
      </c>
      <c r="B5" s="30">
        <v>39</v>
      </c>
      <c r="C5" s="30" t="s">
        <v>27</v>
      </c>
      <c r="D5" s="30">
        <v>170</v>
      </c>
      <c r="E5" s="30">
        <v>76</v>
      </c>
      <c r="F5" s="27">
        <v>64</v>
      </c>
      <c r="G5" s="30" t="s">
        <v>28</v>
      </c>
      <c r="H5" s="30">
        <v>87</v>
      </c>
      <c r="I5" s="30">
        <v>74</v>
      </c>
      <c r="J5" s="30">
        <v>8001497</v>
      </c>
      <c r="K5" s="30">
        <v>6.6000000000000003E-2</v>
      </c>
      <c r="L5" s="30">
        <v>11</v>
      </c>
      <c r="M5" s="30" t="s">
        <v>29</v>
      </c>
      <c r="N5" s="30">
        <v>25</v>
      </c>
      <c r="O5" s="30">
        <f>N5*E5</f>
        <v>1900</v>
      </c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6"/>
      <c r="AD5" s="18">
        <v>6.5000000000000002E-2</v>
      </c>
      <c r="AE5" s="6" t="s">
        <v>24</v>
      </c>
      <c r="AF5" s="6" t="s">
        <v>24</v>
      </c>
      <c r="AG5" s="12" t="s">
        <v>25</v>
      </c>
      <c r="AH5" s="9">
        <v>74</v>
      </c>
      <c r="AI5" s="13">
        <v>6.5000000000000002E-2</v>
      </c>
      <c r="AJ5" s="13">
        <v>11</v>
      </c>
      <c r="AK5" s="14" t="s">
        <v>29</v>
      </c>
      <c r="AL5" s="15">
        <v>6.0999999999999999E-2</v>
      </c>
      <c r="AM5" s="15">
        <v>6.54E-2</v>
      </c>
      <c r="AN5" s="15">
        <v>6.5000000000000002E-2</v>
      </c>
      <c r="AO5" s="16" t="s">
        <v>26</v>
      </c>
      <c r="AP5" s="2" t="s">
        <v>25</v>
      </c>
      <c r="AQ5" s="17" t="s">
        <v>26</v>
      </c>
      <c r="AR5" s="2" t="s">
        <v>25</v>
      </c>
    </row>
    <row r="6" spans="1:44" ht="15.75" x14ac:dyDescent="0.25">
      <c r="A6" s="31" t="s">
        <v>41</v>
      </c>
      <c r="B6" s="30">
        <v>39</v>
      </c>
      <c r="C6" s="30" t="s">
        <v>57</v>
      </c>
      <c r="D6" s="30">
        <v>170</v>
      </c>
      <c r="E6" s="30">
        <v>76</v>
      </c>
      <c r="F6" s="27">
        <v>63.9</v>
      </c>
      <c r="G6" s="30" t="s">
        <v>28</v>
      </c>
      <c r="H6" s="30">
        <v>87</v>
      </c>
      <c r="I6" s="30">
        <v>74</v>
      </c>
      <c r="J6" s="30"/>
      <c r="K6" s="30">
        <v>6.6000000000000003E-2</v>
      </c>
      <c r="L6" s="30">
        <v>11</v>
      </c>
      <c r="M6" s="30" t="s">
        <v>29</v>
      </c>
      <c r="N6" s="30">
        <v>25</v>
      </c>
      <c r="O6" s="30">
        <v>1900</v>
      </c>
      <c r="P6" s="30">
        <v>2000</v>
      </c>
      <c r="Q6" s="30">
        <v>15</v>
      </c>
      <c r="R6" s="30">
        <v>1140</v>
      </c>
      <c r="S6" s="30">
        <v>1250</v>
      </c>
      <c r="T6" s="30">
        <v>24</v>
      </c>
      <c r="U6" s="30">
        <v>12</v>
      </c>
      <c r="V6" s="30" t="s">
        <v>58</v>
      </c>
      <c r="W6" s="30" t="s">
        <v>54</v>
      </c>
      <c r="X6" s="30">
        <v>44.7</v>
      </c>
      <c r="Y6" s="30">
        <v>35.200000000000003</v>
      </c>
      <c r="Z6" s="30">
        <v>7.2</v>
      </c>
      <c r="AA6" s="30">
        <v>51.1</v>
      </c>
      <c r="AB6" s="30">
        <v>23.1</v>
      </c>
      <c r="AC6" s="6"/>
      <c r="AD6" s="18"/>
      <c r="AE6" s="6"/>
      <c r="AF6" s="6"/>
      <c r="AG6" s="12"/>
      <c r="AH6" s="9"/>
      <c r="AI6" s="13"/>
      <c r="AJ6" s="13"/>
      <c r="AK6" s="14"/>
      <c r="AL6" s="15"/>
      <c r="AM6" s="15"/>
      <c r="AN6" s="15"/>
      <c r="AO6" s="16"/>
      <c r="AP6" s="2"/>
      <c r="AQ6" s="17"/>
      <c r="AR6" s="2"/>
    </row>
    <row r="7" spans="1:44" ht="47.25" x14ac:dyDescent="0.25">
      <c r="A7" s="26" t="s">
        <v>44</v>
      </c>
      <c r="B7" s="24">
        <v>37</v>
      </c>
      <c r="C7" s="24" t="s">
        <v>27</v>
      </c>
      <c r="D7" s="24">
        <v>180</v>
      </c>
      <c r="E7" s="27">
        <v>57</v>
      </c>
      <c r="F7" s="24">
        <v>73</v>
      </c>
      <c r="G7" s="24" t="s">
        <v>28</v>
      </c>
      <c r="H7" s="24">
        <v>50</v>
      </c>
      <c r="I7" s="24">
        <v>117</v>
      </c>
      <c r="J7" s="24">
        <v>10352367</v>
      </c>
      <c r="K7" s="24">
        <v>0.1</v>
      </c>
      <c r="L7" s="24">
        <v>7</v>
      </c>
      <c r="M7" s="24" t="s">
        <v>23</v>
      </c>
      <c r="N7" s="24">
        <v>25</v>
      </c>
      <c r="O7" s="24">
        <f>E7*N7</f>
        <v>1425</v>
      </c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6"/>
      <c r="AD7" s="6" t="s">
        <v>24</v>
      </c>
      <c r="AE7" s="6" t="s">
        <v>24</v>
      </c>
      <c r="AF7" s="6" t="s">
        <v>24</v>
      </c>
      <c r="AG7" s="12" t="s">
        <v>25</v>
      </c>
      <c r="AH7" s="9">
        <v>117</v>
      </c>
      <c r="AI7" s="13">
        <v>0.1</v>
      </c>
      <c r="AJ7" s="13">
        <v>7</v>
      </c>
      <c r="AK7" s="14" t="s">
        <v>23</v>
      </c>
      <c r="AL7" s="15">
        <v>9.7000000000000003E-2</v>
      </c>
      <c r="AM7" s="15">
        <v>0.1014</v>
      </c>
      <c r="AN7" s="15">
        <v>0.1</v>
      </c>
      <c r="AO7" s="16" t="s">
        <v>26</v>
      </c>
      <c r="AP7" s="2" t="s">
        <v>25</v>
      </c>
      <c r="AQ7" s="17" t="s">
        <v>26</v>
      </c>
      <c r="AR7" s="2" t="s">
        <v>25</v>
      </c>
    </row>
    <row r="8" spans="1:44" ht="15.75" x14ac:dyDescent="0.25">
      <c r="A8" s="28" t="s">
        <v>41</v>
      </c>
      <c r="B8" s="24">
        <v>37</v>
      </c>
      <c r="C8" s="24" t="s">
        <v>57</v>
      </c>
      <c r="D8" s="24">
        <v>180</v>
      </c>
      <c r="E8" s="27">
        <v>57</v>
      </c>
      <c r="F8" s="24">
        <v>73.099999999999994</v>
      </c>
      <c r="G8" s="24" t="s">
        <v>28</v>
      </c>
      <c r="H8" s="24">
        <v>50</v>
      </c>
      <c r="I8" s="24">
        <v>117</v>
      </c>
      <c r="J8" s="24"/>
      <c r="K8" s="24">
        <v>0.10100000000000001</v>
      </c>
      <c r="L8" s="24">
        <v>7</v>
      </c>
      <c r="M8" s="24" t="s">
        <v>23</v>
      </c>
      <c r="N8" s="24">
        <v>25</v>
      </c>
      <c r="O8" s="24">
        <v>1425</v>
      </c>
      <c r="P8" s="24">
        <v>1500</v>
      </c>
      <c r="Q8" s="24">
        <v>15</v>
      </c>
      <c r="R8" s="24">
        <v>855</v>
      </c>
      <c r="S8" s="24">
        <v>750</v>
      </c>
      <c r="T8" s="24">
        <v>12</v>
      </c>
      <c r="U8" s="24">
        <v>8</v>
      </c>
      <c r="V8" s="24" t="s">
        <v>55</v>
      </c>
      <c r="W8" s="24" t="s">
        <v>54</v>
      </c>
      <c r="X8" s="24">
        <v>39.9</v>
      </c>
      <c r="Y8" s="24">
        <v>26.8</v>
      </c>
      <c r="Z8" s="24">
        <v>8</v>
      </c>
      <c r="AA8" s="24">
        <v>33.9</v>
      </c>
      <c r="AB8" s="24">
        <v>15.1</v>
      </c>
      <c r="AC8" s="6"/>
      <c r="AD8" s="6"/>
      <c r="AE8" s="6"/>
      <c r="AF8" s="6"/>
      <c r="AG8" s="12"/>
      <c r="AH8" s="9"/>
      <c r="AI8" s="13"/>
      <c r="AJ8" s="13"/>
      <c r="AK8" s="14"/>
      <c r="AL8" s="15"/>
      <c r="AM8" s="15"/>
      <c r="AN8" s="15"/>
      <c r="AO8" s="16"/>
      <c r="AP8" s="2"/>
      <c r="AQ8" s="17"/>
      <c r="AR8" s="2"/>
    </row>
    <row r="9" spans="1:44" ht="47.25" x14ac:dyDescent="0.25">
      <c r="A9" s="29" t="s">
        <v>44</v>
      </c>
      <c r="B9" s="30">
        <v>55</v>
      </c>
      <c r="C9" s="30" t="s">
        <v>22</v>
      </c>
      <c r="D9" s="30">
        <v>166</v>
      </c>
      <c r="E9" s="27">
        <v>53.5</v>
      </c>
      <c r="F9" s="30">
        <v>65</v>
      </c>
      <c r="G9" s="30" t="s">
        <v>28</v>
      </c>
      <c r="H9" s="30">
        <v>63</v>
      </c>
      <c r="I9" s="30">
        <v>87</v>
      </c>
      <c r="J9" s="30">
        <v>22319966</v>
      </c>
      <c r="K9" s="30">
        <v>7.5999999999999998E-2</v>
      </c>
      <c r="L9" s="30">
        <v>9</v>
      </c>
      <c r="M9" s="30" t="s">
        <v>30</v>
      </c>
      <c r="N9" s="30">
        <v>25</v>
      </c>
      <c r="O9" s="30">
        <f>N9*E9</f>
        <v>1337.5</v>
      </c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6"/>
      <c r="AD9" s="6" t="s">
        <v>24</v>
      </c>
      <c r="AE9" s="6" t="s">
        <v>24</v>
      </c>
      <c r="AF9" s="6" t="s">
        <v>24</v>
      </c>
      <c r="AG9" s="19" t="s">
        <v>31</v>
      </c>
      <c r="AH9" s="9">
        <v>87</v>
      </c>
      <c r="AI9" s="13">
        <v>7.5999999999999998E-2</v>
      </c>
      <c r="AJ9" s="13">
        <v>9</v>
      </c>
      <c r="AK9" s="14" t="s">
        <v>30</v>
      </c>
      <c r="AL9" s="15">
        <v>7.1999999999999995E-2</v>
      </c>
      <c r="AM9" s="15">
        <v>7.6399999999999996E-2</v>
      </c>
      <c r="AN9" s="15">
        <v>7.5999999999999998E-2</v>
      </c>
      <c r="AO9" s="16" t="s">
        <v>26</v>
      </c>
      <c r="AP9" s="2" t="s">
        <v>25</v>
      </c>
      <c r="AQ9" s="17" t="s">
        <v>26</v>
      </c>
      <c r="AR9" s="2" t="s">
        <v>25</v>
      </c>
    </row>
    <row r="10" spans="1:44" ht="15.75" x14ac:dyDescent="0.25">
      <c r="A10" s="31" t="s">
        <v>41</v>
      </c>
      <c r="B10" s="30">
        <v>55</v>
      </c>
      <c r="C10" s="30" t="s">
        <v>42</v>
      </c>
      <c r="D10" s="30">
        <v>166</v>
      </c>
      <c r="E10" s="27">
        <v>53.5</v>
      </c>
      <c r="F10" s="30">
        <v>64.7</v>
      </c>
      <c r="G10" s="30" t="s">
        <v>28</v>
      </c>
      <c r="H10" s="30">
        <v>63</v>
      </c>
      <c r="I10" s="30">
        <v>87</v>
      </c>
      <c r="J10" s="30"/>
      <c r="K10" s="30">
        <v>7.6999999999999999E-2</v>
      </c>
      <c r="L10" s="30">
        <v>9</v>
      </c>
      <c r="M10" s="30">
        <v>36.450000000000003</v>
      </c>
      <c r="N10" s="30">
        <v>25</v>
      </c>
      <c r="O10" s="30">
        <v>1338</v>
      </c>
      <c r="P10" s="30">
        <v>1250</v>
      </c>
      <c r="Q10" s="30">
        <v>15</v>
      </c>
      <c r="R10" s="30">
        <v>803</v>
      </c>
      <c r="S10" s="30">
        <v>750</v>
      </c>
      <c r="T10" s="30">
        <v>12</v>
      </c>
      <c r="U10" s="30">
        <v>8</v>
      </c>
      <c r="V10" s="30" t="s">
        <v>63</v>
      </c>
      <c r="W10" s="30" t="s">
        <v>64</v>
      </c>
      <c r="X10" s="30">
        <v>37.5</v>
      </c>
      <c r="Y10" s="30">
        <v>33.200000000000003</v>
      </c>
      <c r="Z10" s="30">
        <v>13.2</v>
      </c>
      <c r="AA10" s="30">
        <v>43.5</v>
      </c>
      <c r="AB10" s="30">
        <v>23.5</v>
      </c>
      <c r="AC10" s="6"/>
      <c r="AD10" s="6"/>
      <c r="AE10" s="6"/>
      <c r="AF10" s="6"/>
      <c r="AG10" s="19"/>
      <c r="AH10" s="9"/>
      <c r="AI10" s="13"/>
      <c r="AJ10" s="13"/>
      <c r="AK10" s="14"/>
      <c r="AL10" s="15"/>
      <c r="AM10" s="15"/>
      <c r="AN10" s="15"/>
      <c r="AO10" s="16"/>
      <c r="AP10" s="2"/>
      <c r="AQ10" s="17"/>
      <c r="AR10" s="2"/>
    </row>
    <row r="11" spans="1:44" ht="47.25" x14ac:dyDescent="0.25">
      <c r="A11" s="26" t="s">
        <v>44</v>
      </c>
      <c r="B11" s="24">
        <v>17</v>
      </c>
      <c r="C11" s="24" t="s">
        <v>22</v>
      </c>
      <c r="D11" s="24">
        <v>177</v>
      </c>
      <c r="E11" s="27">
        <v>72</v>
      </c>
      <c r="F11" s="24">
        <v>75</v>
      </c>
      <c r="G11" s="24" t="s">
        <v>28</v>
      </c>
      <c r="H11" s="24">
        <v>75</v>
      </c>
      <c r="I11" s="24">
        <v>142</v>
      </c>
      <c r="J11" s="24">
        <v>20459632</v>
      </c>
      <c r="K11" s="24">
        <v>0.12</v>
      </c>
      <c r="L11" s="24">
        <v>6</v>
      </c>
      <c r="M11" s="24" t="s">
        <v>32</v>
      </c>
      <c r="N11" s="24">
        <v>25</v>
      </c>
      <c r="O11" s="24">
        <f>N11*E11</f>
        <v>1800</v>
      </c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6"/>
      <c r="AD11" s="6" t="s">
        <v>24</v>
      </c>
      <c r="AE11" s="6" t="s">
        <v>24</v>
      </c>
      <c r="AF11" s="6" t="s">
        <v>24</v>
      </c>
      <c r="AG11" s="19" t="s">
        <v>33</v>
      </c>
      <c r="AH11" s="9">
        <v>142</v>
      </c>
      <c r="AI11" s="13">
        <v>0.12</v>
      </c>
      <c r="AJ11" s="13">
        <v>6</v>
      </c>
      <c r="AK11" s="14" t="s">
        <v>32</v>
      </c>
      <c r="AL11" s="15">
        <v>0.12</v>
      </c>
      <c r="AM11" s="15">
        <v>0.1244</v>
      </c>
      <c r="AN11" s="15">
        <v>0.12</v>
      </c>
      <c r="AO11" s="16" t="s">
        <v>26</v>
      </c>
      <c r="AP11" s="2" t="s">
        <v>25</v>
      </c>
      <c r="AQ11" s="17" t="s">
        <v>26</v>
      </c>
      <c r="AR11" s="2" t="s">
        <v>25</v>
      </c>
    </row>
    <row r="12" spans="1:44" ht="15.75" x14ac:dyDescent="0.25">
      <c r="A12" s="28" t="s">
        <v>41</v>
      </c>
      <c r="B12" s="24">
        <v>17</v>
      </c>
      <c r="C12" s="24" t="s">
        <v>42</v>
      </c>
      <c r="D12" s="24">
        <v>177</v>
      </c>
      <c r="E12" s="27">
        <v>72</v>
      </c>
      <c r="F12" s="24">
        <v>74.8</v>
      </c>
      <c r="G12" s="24" t="s">
        <v>28</v>
      </c>
      <c r="H12" s="24">
        <v>75</v>
      </c>
      <c r="I12" s="24">
        <v>142</v>
      </c>
      <c r="J12" s="24"/>
      <c r="K12" s="24">
        <v>0.122</v>
      </c>
      <c r="L12" s="24">
        <v>6</v>
      </c>
      <c r="M12" s="24" t="s">
        <v>32</v>
      </c>
      <c r="N12" s="24">
        <v>25</v>
      </c>
      <c r="O12" s="24">
        <v>1800</v>
      </c>
      <c r="P12" s="24">
        <v>1750</v>
      </c>
      <c r="Q12" s="24">
        <v>15</v>
      </c>
      <c r="R12" s="24">
        <v>1080</v>
      </c>
      <c r="S12" s="24">
        <v>1000</v>
      </c>
      <c r="T12" s="24">
        <v>12</v>
      </c>
      <c r="U12" s="24">
        <v>8</v>
      </c>
      <c r="V12" s="24" t="s">
        <v>58</v>
      </c>
      <c r="W12" s="24" t="s">
        <v>63</v>
      </c>
      <c r="X12" s="24">
        <v>50.4</v>
      </c>
      <c r="Y12" s="24">
        <v>25.8</v>
      </c>
      <c r="Z12" s="24">
        <v>6</v>
      </c>
      <c r="AA12" s="24">
        <v>31.8</v>
      </c>
      <c r="AB12" s="24">
        <v>12</v>
      </c>
      <c r="AC12" s="6"/>
      <c r="AD12" s="6"/>
      <c r="AE12" s="6"/>
      <c r="AF12" s="6"/>
      <c r="AG12" s="19"/>
      <c r="AH12" s="9"/>
      <c r="AI12" s="13"/>
      <c r="AJ12" s="13"/>
      <c r="AK12" s="14"/>
      <c r="AL12" s="15"/>
      <c r="AM12" s="15"/>
      <c r="AN12" s="15"/>
      <c r="AO12" s="16"/>
      <c r="AP12" s="2"/>
      <c r="AQ12" s="17"/>
      <c r="AR12" s="2"/>
    </row>
    <row r="13" spans="1:44" ht="15.75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20"/>
      <c r="AJ13" s="3"/>
      <c r="AK13" s="20"/>
      <c r="AL13" s="3"/>
      <c r="AM13" s="20"/>
      <c r="AN13" s="3"/>
      <c r="AO13" s="16" t="s">
        <v>34</v>
      </c>
      <c r="AP13" s="3"/>
      <c r="AQ13" s="16" t="s">
        <v>34</v>
      </c>
      <c r="AR13" s="3"/>
    </row>
    <row r="14" spans="1:44" ht="15.75" x14ac:dyDescent="0.25">
      <c r="A14" s="11" t="s">
        <v>35</v>
      </c>
      <c r="B14" s="21" t="s">
        <v>40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20"/>
      <c r="AJ14" s="3"/>
      <c r="AK14" s="20"/>
      <c r="AL14" s="3"/>
      <c r="AM14" s="60"/>
      <c r="AN14" s="60"/>
      <c r="AO14" s="60"/>
      <c r="AP14" s="60"/>
      <c r="AQ14" s="60"/>
      <c r="AR14" s="3"/>
    </row>
    <row r="15" spans="1:44" x14ac:dyDescent="0.25"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20"/>
      <c r="AJ15" s="3"/>
      <c r="AK15" s="20"/>
      <c r="AL15" s="3"/>
      <c r="AM15" s="60"/>
      <c r="AN15" s="60"/>
      <c r="AO15" s="60"/>
      <c r="AP15" s="60"/>
      <c r="AQ15" s="60"/>
      <c r="AR15" s="3"/>
    </row>
  </sheetData>
  <mergeCells count="17">
    <mergeCell ref="A1:A2"/>
    <mergeCell ref="X1:AB1"/>
    <mergeCell ref="G1:G2"/>
    <mergeCell ref="H1:H2"/>
    <mergeCell ref="I1:I2"/>
    <mergeCell ref="N1:P1"/>
    <mergeCell ref="B1:B2"/>
    <mergeCell ref="C1:C2"/>
    <mergeCell ref="E1:E2"/>
    <mergeCell ref="D1:D2"/>
    <mergeCell ref="F1:F2"/>
    <mergeCell ref="AH1:AK1"/>
    <mergeCell ref="AL1:AN1"/>
    <mergeCell ref="AM14:AQ15"/>
    <mergeCell ref="AD1:AF1"/>
    <mergeCell ref="K1:M1"/>
    <mergeCell ref="Q1:W1"/>
  </mergeCell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V16" sqref="V16"/>
    </sheetView>
  </sheetViews>
  <sheetFormatPr defaultRowHeight="15" x14ac:dyDescent="0.25"/>
  <sheetData>
    <row r="1" spans="1:15" ht="15.75" customHeight="1" x14ac:dyDescent="0.25">
      <c r="A1" s="63"/>
      <c r="B1" s="67" t="s">
        <v>0</v>
      </c>
      <c r="C1" s="67" t="s">
        <v>1</v>
      </c>
      <c r="D1" s="67" t="s">
        <v>3</v>
      </c>
      <c r="E1" s="67" t="s">
        <v>2</v>
      </c>
      <c r="F1" s="67" t="s">
        <v>4</v>
      </c>
      <c r="G1" s="67" t="s">
        <v>5</v>
      </c>
      <c r="H1" s="67" t="s">
        <v>6</v>
      </c>
      <c r="I1" s="67" t="s">
        <v>7</v>
      </c>
      <c r="J1" s="67" t="s">
        <v>65</v>
      </c>
      <c r="K1" s="67" t="s">
        <v>66</v>
      </c>
      <c r="L1" s="67">
        <v>4.4000000000000003E-3</v>
      </c>
      <c r="M1" s="67" t="s">
        <v>68</v>
      </c>
      <c r="N1" s="67" t="s">
        <v>69</v>
      </c>
      <c r="O1" s="67" t="s">
        <v>67</v>
      </c>
    </row>
    <row r="2" spans="1:15" x14ac:dyDescent="0.25">
      <c r="A2" s="63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</row>
    <row r="3" spans="1:15" ht="31.5" x14ac:dyDescent="0.25">
      <c r="A3" s="26" t="s">
        <v>44</v>
      </c>
      <c r="B3" s="24">
        <v>68</v>
      </c>
      <c r="C3" s="24" t="s">
        <v>22</v>
      </c>
      <c r="D3" s="24">
        <v>190</v>
      </c>
      <c r="E3" s="24">
        <v>125</v>
      </c>
      <c r="F3" s="24">
        <v>86.8</v>
      </c>
      <c r="G3" s="27">
        <v>102</v>
      </c>
      <c r="H3" s="24">
        <v>78</v>
      </c>
      <c r="I3" s="24">
        <v>113</v>
      </c>
      <c r="J3">
        <f>I3*0.00083</f>
        <v>9.3789999999999998E-2</v>
      </c>
      <c r="K3">
        <f>ROUND(J3, 5)</f>
        <v>9.3789999999999998E-2</v>
      </c>
      <c r="L3">
        <f>K3+0.0044</f>
        <v>9.819E-2</v>
      </c>
      <c r="M3">
        <f>ROUND(L3,3)</f>
        <v>9.8000000000000004E-2</v>
      </c>
      <c r="N3" s="24">
        <v>9.8000000000000004E-2</v>
      </c>
      <c r="O3" t="str">
        <f>IF(M3=N3, "Yes", "No")</f>
        <v>Yes</v>
      </c>
    </row>
    <row r="4" spans="1:15" ht="31.5" x14ac:dyDescent="0.25">
      <c r="A4" s="29" t="s">
        <v>44</v>
      </c>
      <c r="B4" s="30">
        <v>39</v>
      </c>
      <c r="C4" s="30" t="s">
        <v>27</v>
      </c>
      <c r="D4" s="30">
        <v>170</v>
      </c>
      <c r="E4" s="30">
        <v>76</v>
      </c>
      <c r="F4" s="27">
        <v>64</v>
      </c>
      <c r="G4" s="30" t="s">
        <v>28</v>
      </c>
      <c r="H4" s="30">
        <v>87</v>
      </c>
      <c r="I4" s="30">
        <v>74</v>
      </c>
      <c r="J4">
        <f>I4*0.00083</f>
        <v>6.1420000000000002E-2</v>
      </c>
      <c r="K4">
        <f t="shared" ref="K4:K7" si="0">ROUND(J4, 5)</f>
        <v>6.1420000000000002E-2</v>
      </c>
      <c r="L4">
        <f t="shared" ref="L4:L7" si="1">K4+0.0044</f>
        <v>6.5820000000000004E-2</v>
      </c>
      <c r="M4">
        <f t="shared" ref="M4:M7" si="2">ROUND(L4,3)</f>
        <v>6.6000000000000003E-2</v>
      </c>
      <c r="N4" s="30">
        <v>6.6000000000000003E-2</v>
      </c>
      <c r="O4" t="str">
        <f t="shared" ref="O4:O7" si="3">IF(M4=N4, "Yes", "No")</f>
        <v>Yes</v>
      </c>
    </row>
    <row r="5" spans="1:15" ht="31.5" x14ac:dyDescent="0.25">
      <c r="A5" s="26" t="s">
        <v>44</v>
      </c>
      <c r="B5" s="24">
        <v>37</v>
      </c>
      <c r="C5" s="24" t="s">
        <v>27</v>
      </c>
      <c r="D5" s="24">
        <v>180</v>
      </c>
      <c r="E5" s="27">
        <v>57</v>
      </c>
      <c r="F5" s="24">
        <v>73</v>
      </c>
      <c r="G5" s="24" t="s">
        <v>28</v>
      </c>
      <c r="H5" s="24">
        <v>50</v>
      </c>
      <c r="I5" s="24">
        <v>117</v>
      </c>
      <c r="J5">
        <f>I5*0.00083</f>
        <v>9.7110000000000002E-2</v>
      </c>
      <c r="K5">
        <f t="shared" si="0"/>
        <v>9.7110000000000002E-2</v>
      </c>
      <c r="L5">
        <f t="shared" si="1"/>
        <v>0.10151</v>
      </c>
      <c r="M5">
        <f t="shared" si="2"/>
        <v>0.10199999999999999</v>
      </c>
      <c r="N5" s="24">
        <v>0.1</v>
      </c>
      <c r="O5" t="str">
        <f t="shared" si="3"/>
        <v>No</v>
      </c>
    </row>
    <row r="6" spans="1:15" ht="31.5" x14ac:dyDescent="0.25">
      <c r="A6" s="29" t="s">
        <v>44</v>
      </c>
      <c r="B6" s="30">
        <v>55</v>
      </c>
      <c r="C6" s="30" t="s">
        <v>22</v>
      </c>
      <c r="D6" s="30">
        <v>166</v>
      </c>
      <c r="E6" s="27">
        <v>53.5</v>
      </c>
      <c r="F6" s="30">
        <v>65</v>
      </c>
      <c r="G6" s="30" t="s">
        <v>28</v>
      </c>
      <c r="H6" s="30">
        <v>63</v>
      </c>
      <c r="I6" s="30">
        <v>87</v>
      </c>
      <c r="J6">
        <f>I6*0.00083</f>
        <v>7.2209999999999996E-2</v>
      </c>
      <c r="K6">
        <f t="shared" si="0"/>
        <v>7.2209999999999996E-2</v>
      </c>
      <c r="L6">
        <f t="shared" si="1"/>
        <v>7.6609999999999998E-2</v>
      </c>
      <c r="M6">
        <f t="shared" si="2"/>
        <v>7.6999999999999999E-2</v>
      </c>
      <c r="N6" s="30">
        <v>7.5999999999999998E-2</v>
      </c>
      <c r="O6" t="str">
        <f t="shared" si="3"/>
        <v>No</v>
      </c>
    </row>
    <row r="7" spans="1:15" ht="31.5" x14ac:dyDescent="0.25">
      <c r="A7" s="26" t="s">
        <v>44</v>
      </c>
      <c r="B7" s="24">
        <v>17</v>
      </c>
      <c r="C7" s="24" t="s">
        <v>22</v>
      </c>
      <c r="D7" s="24">
        <v>177</v>
      </c>
      <c r="E7" s="27">
        <v>72</v>
      </c>
      <c r="F7" s="24">
        <v>75</v>
      </c>
      <c r="G7" s="24" t="s">
        <v>28</v>
      </c>
      <c r="H7" s="24">
        <v>75</v>
      </c>
      <c r="I7" s="24">
        <v>142</v>
      </c>
      <c r="J7">
        <f>I7*0.00083</f>
        <v>0.11786000000000001</v>
      </c>
      <c r="K7">
        <f t="shared" si="0"/>
        <v>0.11786000000000001</v>
      </c>
      <c r="L7">
        <f t="shared" si="1"/>
        <v>0.12226000000000001</v>
      </c>
      <c r="M7">
        <f t="shared" si="2"/>
        <v>0.122</v>
      </c>
      <c r="N7" s="24">
        <v>0.12</v>
      </c>
      <c r="O7" t="str">
        <f t="shared" si="3"/>
        <v>No</v>
      </c>
    </row>
  </sheetData>
  <mergeCells count="15">
    <mergeCell ref="O1:O2"/>
    <mergeCell ref="H1:H2"/>
    <mergeCell ref="I1:I2"/>
    <mergeCell ref="N1:N2"/>
    <mergeCell ref="J1:J2"/>
    <mergeCell ref="K1:K2"/>
    <mergeCell ref="L1:L2"/>
    <mergeCell ref="M1:M2"/>
    <mergeCell ref="A1:A2"/>
    <mergeCell ref="B1:B2"/>
    <mergeCell ref="C1:C2"/>
    <mergeCell ref="D1:D2"/>
    <mergeCell ref="E1:E2"/>
    <mergeCell ref="F1:F2"/>
    <mergeCell ref="G1:G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2"/>
  <sheetViews>
    <sheetView workbookViewId="0">
      <selection activeCell="C12" sqref="C12"/>
    </sheetView>
  </sheetViews>
  <sheetFormatPr defaultRowHeight="15" x14ac:dyDescent="0.25"/>
  <cols>
    <col min="1" max="1" width="9.28515625" style="39" bestFit="1" customWidth="1"/>
    <col min="2" max="2" width="9.140625" style="39"/>
    <col min="3" max="4" width="9.28515625" style="39" bestFit="1" customWidth="1"/>
    <col min="5" max="5" width="10.140625" style="39" bestFit="1" customWidth="1"/>
    <col min="6" max="6" width="9.28515625" style="39" hidden="1" customWidth="1"/>
    <col min="7" max="7" width="9.28515625" style="39" bestFit="1" customWidth="1"/>
    <col min="8" max="8" width="9.140625" style="39"/>
    <col min="9" max="9" width="9.28515625" style="39" bestFit="1" customWidth="1"/>
    <col min="10" max="10" width="9.28515625" style="39" hidden="1" customWidth="1"/>
    <col min="11" max="14" width="0" style="39" hidden="1" customWidth="1"/>
    <col min="15" max="17" width="9.28515625" style="39" hidden="1" customWidth="1"/>
    <col min="18" max="18" width="0" style="39" hidden="1" customWidth="1"/>
    <col min="19" max="21" width="9.28515625" style="39" hidden="1" customWidth="1"/>
    <col min="22" max="25" width="0" style="39" hidden="1" customWidth="1"/>
    <col min="26" max="16384" width="9.140625" style="39"/>
  </cols>
  <sheetData>
    <row r="1" spans="1:24" ht="17.25" customHeight="1" x14ac:dyDescent="0.25">
      <c r="A1" s="68"/>
      <c r="B1" s="67" t="s">
        <v>0</v>
      </c>
      <c r="C1" s="67" t="s">
        <v>1</v>
      </c>
      <c r="D1" s="67" t="s">
        <v>6</v>
      </c>
      <c r="E1" s="67" t="s">
        <v>7</v>
      </c>
      <c r="F1" s="62" t="s">
        <v>8</v>
      </c>
      <c r="G1" s="62" t="s">
        <v>9</v>
      </c>
      <c r="H1" s="62"/>
      <c r="I1" s="62"/>
      <c r="J1" s="37" t="s">
        <v>10</v>
      </c>
      <c r="K1" s="37"/>
      <c r="L1" s="37"/>
      <c r="M1" s="37" t="s">
        <v>36</v>
      </c>
      <c r="N1" s="38" t="s">
        <v>13</v>
      </c>
      <c r="O1" s="36" t="s">
        <v>37</v>
      </c>
      <c r="P1" s="50" t="s">
        <v>38</v>
      </c>
      <c r="Q1" s="50"/>
      <c r="R1" s="50"/>
      <c r="S1" s="50"/>
      <c r="T1" s="50" t="s">
        <v>12</v>
      </c>
      <c r="U1" s="50"/>
      <c r="V1" s="50"/>
      <c r="W1" s="38" t="s">
        <v>14</v>
      </c>
      <c r="X1" s="37" t="s">
        <v>36</v>
      </c>
    </row>
    <row r="2" spans="1:24" ht="15.75" x14ac:dyDescent="0.25">
      <c r="A2" s="68"/>
      <c r="B2" s="67"/>
      <c r="C2" s="67"/>
      <c r="D2" s="67"/>
      <c r="E2" s="67"/>
      <c r="F2" s="62"/>
      <c r="G2" s="23" t="s">
        <v>15</v>
      </c>
      <c r="H2" s="23" t="s">
        <v>16</v>
      </c>
      <c r="I2" s="23" t="s">
        <v>17</v>
      </c>
      <c r="J2" s="41" t="s">
        <v>15</v>
      </c>
      <c r="K2" s="41" t="s">
        <v>16</v>
      </c>
      <c r="L2" s="41" t="s">
        <v>17</v>
      </c>
      <c r="M2" s="40"/>
      <c r="N2" s="40"/>
      <c r="O2" s="40"/>
      <c r="P2" s="42" t="s">
        <v>18</v>
      </c>
      <c r="Q2" s="42" t="s">
        <v>15</v>
      </c>
      <c r="R2" s="42" t="s">
        <v>16</v>
      </c>
      <c r="S2" s="42" t="s">
        <v>17</v>
      </c>
      <c r="T2" s="42" t="s">
        <v>15</v>
      </c>
      <c r="U2" s="42" t="s">
        <v>20</v>
      </c>
      <c r="V2" s="43" t="s">
        <v>21</v>
      </c>
      <c r="W2" s="40"/>
      <c r="X2" s="40"/>
    </row>
    <row r="3" spans="1:24" ht="31.5" x14ac:dyDescent="0.25">
      <c r="A3" s="51" t="s">
        <v>44</v>
      </c>
      <c r="B3" s="55">
        <v>68</v>
      </c>
      <c r="C3" s="55" t="s">
        <v>22</v>
      </c>
      <c r="D3" s="55">
        <v>78</v>
      </c>
      <c r="E3" s="55">
        <v>83</v>
      </c>
      <c r="F3" s="55">
        <v>14902738</v>
      </c>
      <c r="G3" s="55">
        <v>7.2999999999999995E-2</v>
      </c>
      <c r="H3" s="55">
        <v>9</v>
      </c>
      <c r="I3" s="55" t="s">
        <v>30</v>
      </c>
      <c r="J3" s="45" t="s">
        <v>24</v>
      </c>
      <c r="K3" s="45" t="s">
        <v>24</v>
      </c>
      <c r="L3" s="45" t="s">
        <v>24</v>
      </c>
      <c r="M3" s="45" t="s">
        <v>25</v>
      </c>
      <c r="N3" s="45" t="s">
        <v>26</v>
      </c>
      <c r="O3" s="40"/>
      <c r="P3" s="46">
        <v>83</v>
      </c>
      <c r="Q3" s="46">
        <v>7.2999999999999995E-2</v>
      </c>
      <c r="R3" s="46">
        <v>9</v>
      </c>
      <c r="S3" s="47" t="s">
        <v>30</v>
      </c>
      <c r="T3" s="46">
        <v>6.9000000000000006E-2</v>
      </c>
      <c r="U3" s="46">
        <v>7.3400000000000007E-2</v>
      </c>
      <c r="V3" s="48">
        <v>7.2999999999999995E-2</v>
      </c>
      <c r="W3" s="45" t="s">
        <v>26</v>
      </c>
      <c r="X3" s="45" t="s">
        <v>25</v>
      </c>
    </row>
    <row r="4" spans="1:24" ht="15.75" x14ac:dyDescent="0.25">
      <c r="A4" s="52" t="s">
        <v>41</v>
      </c>
      <c r="B4" s="55">
        <v>68</v>
      </c>
      <c r="C4" s="55" t="s">
        <v>42</v>
      </c>
      <c r="D4" s="55">
        <v>78</v>
      </c>
      <c r="E4" s="55">
        <v>83</v>
      </c>
      <c r="F4" s="55"/>
      <c r="G4" s="55">
        <v>7.2999999999999995E-2</v>
      </c>
      <c r="H4" s="55">
        <v>9</v>
      </c>
      <c r="I4" s="55" t="s">
        <v>30</v>
      </c>
      <c r="J4" s="45"/>
      <c r="K4" s="45"/>
      <c r="L4" s="45"/>
      <c r="M4" s="45"/>
      <c r="N4" s="45"/>
      <c r="O4" s="40"/>
      <c r="P4" s="46"/>
      <c r="Q4" s="46"/>
      <c r="R4" s="46"/>
      <c r="S4" s="47"/>
      <c r="T4" s="46"/>
      <c r="U4" s="46"/>
      <c r="V4" s="48"/>
      <c r="W4" s="45"/>
      <c r="X4" s="45"/>
    </row>
    <row r="5" spans="1:24" ht="31.5" x14ac:dyDescent="0.25">
      <c r="A5" s="53" t="s">
        <v>44</v>
      </c>
      <c r="B5" s="56">
        <v>39</v>
      </c>
      <c r="C5" s="56" t="s">
        <v>27</v>
      </c>
      <c r="D5" s="56">
        <v>87</v>
      </c>
      <c r="E5" s="56">
        <v>89</v>
      </c>
      <c r="F5" s="56">
        <v>8001497</v>
      </c>
      <c r="G5" s="56">
        <v>7.6999999999999999E-2</v>
      </c>
      <c r="H5" s="56">
        <v>9</v>
      </c>
      <c r="I5" s="56" t="s">
        <v>30</v>
      </c>
      <c r="J5" s="44">
        <v>7.8E-2</v>
      </c>
      <c r="K5" s="45" t="s">
        <v>24</v>
      </c>
      <c r="L5" s="45" t="s">
        <v>24</v>
      </c>
      <c r="M5" s="45" t="s">
        <v>25</v>
      </c>
      <c r="N5" s="45" t="s">
        <v>26</v>
      </c>
      <c r="O5" s="40"/>
      <c r="P5" s="46">
        <v>89</v>
      </c>
      <c r="Q5" s="46">
        <v>7.8E-2</v>
      </c>
      <c r="R5" s="46">
        <v>9</v>
      </c>
      <c r="S5" s="47" t="s">
        <v>30</v>
      </c>
      <c r="T5" s="46">
        <v>7.3999999999999996E-2</v>
      </c>
      <c r="U5" s="46">
        <v>7.8399999999999997E-2</v>
      </c>
      <c r="V5" s="48">
        <v>7.8E-2</v>
      </c>
      <c r="W5" s="45" t="s">
        <v>26</v>
      </c>
      <c r="X5" s="45" t="s">
        <v>25</v>
      </c>
    </row>
    <row r="6" spans="1:24" ht="15.75" x14ac:dyDescent="0.25">
      <c r="A6" s="54" t="s">
        <v>41</v>
      </c>
      <c r="B6" s="56">
        <v>39</v>
      </c>
      <c r="C6" s="56" t="s">
        <v>57</v>
      </c>
      <c r="D6" s="56">
        <v>87</v>
      </c>
      <c r="E6" s="56">
        <v>89</v>
      </c>
      <c r="F6" s="56"/>
      <c r="G6" s="56">
        <v>7.8E-2</v>
      </c>
      <c r="H6" s="56">
        <v>9</v>
      </c>
      <c r="I6" s="56" t="s">
        <v>30</v>
      </c>
      <c r="J6" s="44"/>
      <c r="K6" s="45"/>
      <c r="L6" s="45"/>
      <c r="M6" s="45"/>
      <c r="N6" s="45"/>
      <c r="O6" s="40"/>
      <c r="P6" s="46"/>
      <c r="Q6" s="46"/>
      <c r="R6" s="46"/>
      <c r="S6" s="47"/>
      <c r="T6" s="46"/>
      <c r="U6" s="46"/>
      <c r="V6" s="48"/>
      <c r="W6" s="45"/>
      <c r="X6" s="45"/>
    </row>
    <row r="7" spans="1:24" ht="31.5" x14ac:dyDescent="0.25">
      <c r="A7" s="51" t="s">
        <v>44</v>
      </c>
      <c r="B7" s="55">
        <v>37</v>
      </c>
      <c r="C7" s="55" t="s">
        <v>27</v>
      </c>
      <c r="D7" s="55">
        <v>50</v>
      </c>
      <c r="E7" s="55">
        <v>158</v>
      </c>
      <c r="F7" s="55">
        <v>10352367</v>
      </c>
      <c r="G7" s="55">
        <v>0.13</v>
      </c>
      <c r="H7" s="55">
        <v>5</v>
      </c>
      <c r="I7" s="55" t="s">
        <v>39</v>
      </c>
      <c r="J7" s="45" t="s">
        <v>24</v>
      </c>
      <c r="K7" s="45" t="s">
        <v>24</v>
      </c>
      <c r="L7" s="45" t="s">
        <v>24</v>
      </c>
      <c r="M7" s="45" t="s">
        <v>25</v>
      </c>
      <c r="N7" s="45" t="s">
        <v>26</v>
      </c>
      <c r="O7" s="40"/>
      <c r="P7" s="46">
        <v>158</v>
      </c>
      <c r="Q7" s="46">
        <v>0.13</v>
      </c>
      <c r="R7" s="46">
        <v>5</v>
      </c>
      <c r="S7" s="47" t="s">
        <v>39</v>
      </c>
      <c r="T7" s="46">
        <v>0.13</v>
      </c>
      <c r="U7" s="46">
        <v>0.13439999999999999</v>
      </c>
      <c r="V7" s="48">
        <v>0.13</v>
      </c>
      <c r="W7" s="45" t="s">
        <v>26</v>
      </c>
      <c r="X7" s="45" t="s">
        <v>25</v>
      </c>
    </row>
    <row r="8" spans="1:24" ht="15.75" x14ac:dyDescent="0.25">
      <c r="A8" s="52" t="s">
        <v>41</v>
      </c>
      <c r="B8" s="55">
        <v>37</v>
      </c>
      <c r="C8" s="55" t="s">
        <v>57</v>
      </c>
      <c r="D8" s="55">
        <v>50</v>
      </c>
      <c r="E8" s="55">
        <v>158</v>
      </c>
      <c r="F8" s="55"/>
      <c r="G8" s="55">
        <v>0.13500000000000001</v>
      </c>
      <c r="H8" s="55">
        <v>5</v>
      </c>
      <c r="I8" s="55" t="s">
        <v>39</v>
      </c>
      <c r="J8" s="45"/>
      <c r="K8" s="45"/>
      <c r="L8" s="45"/>
      <c r="M8" s="45"/>
      <c r="N8" s="45"/>
      <c r="O8" s="40"/>
      <c r="P8" s="46"/>
      <c r="Q8" s="46"/>
      <c r="R8" s="46"/>
      <c r="S8" s="47"/>
      <c r="T8" s="46"/>
      <c r="U8" s="46"/>
      <c r="V8" s="48"/>
      <c r="W8" s="45"/>
      <c r="X8" s="45"/>
    </row>
    <row r="9" spans="1:24" ht="31.5" x14ac:dyDescent="0.25">
      <c r="A9" s="53" t="s">
        <v>44</v>
      </c>
      <c r="B9" s="56">
        <v>55</v>
      </c>
      <c r="C9" s="56" t="s">
        <v>22</v>
      </c>
      <c r="D9" s="56">
        <v>63</v>
      </c>
      <c r="E9" s="56">
        <v>121</v>
      </c>
      <c r="F9" s="56">
        <v>22319966</v>
      </c>
      <c r="G9" s="56">
        <v>0.1</v>
      </c>
      <c r="H9" s="56">
        <v>7</v>
      </c>
      <c r="I9" s="56" t="s">
        <v>23</v>
      </c>
      <c r="J9" s="45" t="s">
        <v>24</v>
      </c>
      <c r="K9" s="45" t="s">
        <v>24</v>
      </c>
      <c r="L9" s="45" t="s">
        <v>24</v>
      </c>
      <c r="M9" s="45" t="s">
        <v>25</v>
      </c>
      <c r="N9" s="45" t="s">
        <v>26</v>
      </c>
      <c r="O9" s="40"/>
      <c r="P9" s="46">
        <v>121</v>
      </c>
      <c r="Q9" s="46">
        <v>0.1</v>
      </c>
      <c r="R9" s="46">
        <v>7</v>
      </c>
      <c r="S9" s="47" t="s">
        <v>23</v>
      </c>
      <c r="T9" s="46">
        <v>0.1</v>
      </c>
      <c r="U9" s="46">
        <v>0.10440000000000001</v>
      </c>
      <c r="V9" s="48">
        <v>0.1</v>
      </c>
      <c r="W9" s="45" t="s">
        <v>26</v>
      </c>
      <c r="X9" s="45" t="s">
        <v>25</v>
      </c>
    </row>
    <row r="10" spans="1:24" ht="15.75" x14ac:dyDescent="0.25">
      <c r="A10" s="54" t="s">
        <v>41</v>
      </c>
      <c r="B10" s="56">
        <v>55</v>
      </c>
      <c r="C10" s="56" t="s">
        <v>42</v>
      </c>
      <c r="D10" s="56">
        <v>63</v>
      </c>
      <c r="E10" s="56">
        <v>121</v>
      </c>
      <c r="F10" s="56"/>
      <c r="G10" s="56">
        <v>0.105</v>
      </c>
      <c r="H10" s="56">
        <v>7</v>
      </c>
      <c r="I10" s="56" t="s">
        <v>23</v>
      </c>
      <c r="J10" s="45"/>
      <c r="K10" s="45"/>
      <c r="L10" s="45"/>
      <c r="M10" s="45"/>
      <c r="N10" s="45"/>
      <c r="O10" s="40"/>
      <c r="P10" s="46"/>
      <c r="Q10" s="46"/>
      <c r="R10" s="46"/>
      <c r="S10" s="47"/>
      <c r="T10" s="46"/>
      <c r="U10" s="46"/>
      <c r="V10" s="48"/>
      <c r="W10" s="45"/>
      <c r="X10" s="45"/>
    </row>
    <row r="11" spans="1:24" ht="31.5" x14ac:dyDescent="0.25">
      <c r="A11" s="51" t="s">
        <v>44</v>
      </c>
      <c r="B11" s="55">
        <v>17</v>
      </c>
      <c r="C11" s="55" t="s">
        <v>22</v>
      </c>
      <c r="D11" s="55">
        <v>75</v>
      </c>
      <c r="E11" s="55">
        <v>148</v>
      </c>
      <c r="F11" s="55">
        <v>20459632</v>
      </c>
      <c r="G11" s="55">
        <v>0.13</v>
      </c>
      <c r="H11" s="55">
        <v>5</v>
      </c>
      <c r="I11" s="55" t="s">
        <v>39</v>
      </c>
      <c r="J11" s="44">
        <v>0.12</v>
      </c>
      <c r="K11" s="44">
        <v>6</v>
      </c>
      <c r="L11" s="45" t="s">
        <v>32</v>
      </c>
      <c r="M11" s="45" t="s">
        <v>25</v>
      </c>
      <c r="N11" s="45" t="s">
        <v>26</v>
      </c>
      <c r="O11" s="40"/>
      <c r="P11" s="46">
        <v>148</v>
      </c>
      <c r="Q11" s="46">
        <v>0.12</v>
      </c>
      <c r="R11" s="46">
        <v>6</v>
      </c>
      <c r="S11" s="47" t="s">
        <v>32</v>
      </c>
      <c r="T11" s="46">
        <v>0.12</v>
      </c>
      <c r="U11" s="46">
        <v>0.1244</v>
      </c>
      <c r="V11" s="48">
        <v>0.12</v>
      </c>
      <c r="W11" s="45" t="s">
        <v>26</v>
      </c>
      <c r="X11" s="45" t="s">
        <v>25</v>
      </c>
    </row>
    <row r="12" spans="1:24" ht="15.75" x14ac:dyDescent="0.25">
      <c r="A12" s="52" t="s">
        <v>41</v>
      </c>
      <c r="B12" s="57">
        <v>17</v>
      </c>
      <c r="C12" s="57" t="s">
        <v>42</v>
      </c>
      <c r="D12" s="57">
        <v>75</v>
      </c>
      <c r="E12" s="57">
        <v>148</v>
      </c>
      <c r="F12" s="57"/>
      <c r="G12" s="57">
        <v>0.127</v>
      </c>
      <c r="H12" s="57">
        <v>5</v>
      </c>
      <c r="I12" s="57" t="s">
        <v>39</v>
      </c>
      <c r="J12" s="40"/>
      <c r="K12" s="40"/>
      <c r="L12" s="40"/>
      <c r="M12" s="45" t="s">
        <v>34</v>
      </c>
      <c r="N12" s="40"/>
      <c r="O12" s="40"/>
      <c r="P12" s="49"/>
      <c r="Q12" s="40"/>
      <c r="R12" s="49"/>
      <c r="S12" s="40"/>
      <c r="T12" s="40"/>
      <c r="U12" s="40"/>
      <c r="V12" s="45" t="s">
        <v>34</v>
      </c>
      <c r="W12" s="40"/>
    </row>
  </sheetData>
  <mergeCells count="7">
    <mergeCell ref="G1:I1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CrCl (Weight)</vt:lpstr>
      <vt:lpstr>Sheet1</vt:lpstr>
      <vt:lpstr>CrCl (Normalized)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 Torrance</dc:creator>
  <cp:lastModifiedBy>Joshua R Torrance</cp:lastModifiedBy>
  <dcterms:created xsi:type="dcterms:W3CDTF">2016-01-11T01:30:06Z</dcterms:created>
  <dcterms:modified xsi:type="dcterms:W3CDTF">2016-01-14T04:25:41Z</dcterms:modified>
</cp:coreProperties>
</file>