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wner/iCloud Drive (Archive) - 1/Desktop/stuhr2/Glucose Booster/G.B. ROI /"/>
    </mc:Choice>
  </mc:AlternateContent>
  <bookViews>
    <workbookView xWindow="0" yWindow="0" windowWidth="25600" windowHeight="16000"/>
  </bookViews>
  <sheets>
    <sheet name="INCOME OVER FEEDCOST" sheetId="5" r:id="rId1"/>
  </sheets>
  <definedNames>
    <definedName name="Beg_Bal">#REF!</definedName>
    <definedName name="ComparisonLoanAmount">'INCOME OVER FEEDCOST'!$B$8</definedName>
    <definedName name="Cum_Int">#REF!</definedName>
    <definedName name="Data">#REF!</definedName>
    <definedName name="End_Bal">#REF!</definedName>
    <definedName name="Extra_Pay">#REF!</definedName>
    <definedName name="Full_Print">#REF!</definedName>
    <definedName name="Header_Row">ROW(#REF!)</definedName>
    <definedName name="Int">#REF!</definedName>
    <definedName name="Interest_Rate">#REF!</definedName>
    <definedName name="Interval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Num_Pmt_Per_Year">#REF!</definedName>
    <definedName name="Number_of_Payments">MATCH(0.01,End_Bal,-1)+1</definedName>
    <definedName name="Number_of_Pmts">#REF!</definedName>
    <definedName name="Pay_Date">#REF!</definedName>
    <definedName name="Pay_Num">#REF!</definedName>
    <definedName name="Payment_Date">DATE(YEAR(Loan_Start),MONTH(Loan_Start)+Payment_Number,DAY(Loan_Start))</definedName>
    <definedName name="Payment_Frequency">#REF!</definedName>
    <definedName name="PaymentComparison">'INCOME OVER FEEDCOST'!$B$8:$D$22</definedName>
    <definedName name="Princ">#REF!</definedName>
    <definedName name="_xlnm.Print_Area" localSheetId="0">'INCOME OVER FEEDCOST'!$B$2:$H$30</definedName>
    <definedName name="Print_Area_Reset">OFFSET(Full_Print,0,0,Last_Row)</definedName>
    <definedName name="S1Interest">'INCOME OVER FEEDCOST'!$C$12</definedName>
    <definedName name="S1LoanPeriod">'INCOME OVER FEEDCOST'!$C$9</definedName>
    <definedName name="S1PaymentFrequency">'INCOME OVER FEEDCOST'!$C$10</definedName>
    <definedName name="S1ScheduledPayment">'INCOME OVER FEEDCOST'!$C$14</definedName>
    <definedName name="S1TotalInterest">'INCOME OVER FEEDCOST'!#REF!</definedName>
    <definedName name="S1TotalPayments">'INCOME OVER FEEDCOST'!$C$16</definedName>
    <definedName name="S2Interest">'INCOME OVER FEEDCOST'!$D$12</definedName>
    <definedName name="S2LoanPeriod">'INCOME OVER FEEDCOST'!$D$9</definedName>
    <definedName name="S2PaymentFrequency">'INCOME OVER FEEDCOST'!$D$10</definedName>
    <definedName name="S2ScheduledPayment">'INCOME OVER FEEDCOST'!$D$14</definedName>
    <definedName name="S2TotalInterest">'INCOME OVER FEEDCOST'!#REF!</definedName>
    <definedName name="S2TotalPayments">'INCOME OVER FEEDCOST'!$D$16</definedName>
    <definedName name="S3Interest">'INCOME OVER FEEDCOST'!#REF!</definedName>
    <definedName name="S3LoanPeriod">'INCOME OVER FEEDCOST'!#REF!</definedName>
    <definedName name="S3PaymentFrequency">'INCOME OVER FEEDCOST'!#REF!</definedName>
    <definedName name="S3ScheduledPayment">'INCOME OVER FEEDCOST'!#REF!</definedName>
    <definedName name="S3TotalInterest">'INCOME OVER FEEDCOST'!#REF!</definedName>
    <definedName name="S3TotalPayments">'INCOME OVER FEEDCOST'!#REF!</definedName>
    <definedName name="Scenario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Total_Interest">#REF!</definedName>
    <definedName name="Total_Pay">#REF!</definedName>
    <definedName name="Total_Payment">Sched_Pay+Extra_Pay</definedName>
    <definedName name="Values_Entered">IF(Loan_Amount*Interest_Rate*Loan_Years*Loan_Start&gt;0,1,0)</definedName>
  </definedNames>
  <calcPr calcId="162913"/>
</workbook>
</file>

<file path=xl/calcChain.xml><?xml version="1.0" encoding="utf-8"?>
<calcChain xmlns="http://schemas.openxmlformats.org/spreadsheetml/2006/main">
  <c r="D20" i="5" l="1"/>
  <c r="F23" i="5" l="1"/>
  <c r="C16" i="5" l="1"/>
  <c r="D16" i="5"/>
  <c r="D4" i="5"/>
  <c r="D13" i="5" l="1"/>
  <c r="D14" i="5" s="1"/>
  <c r="C13" i="5"/>
  <c r="C14" i="5" s="1"/>
  <c r="D17" i="5"/>
  <c r="C17" i="5"/>
  <c r="C21" i="5" l="1"/>
  <c r="C22" i="5"/>
  <c r="D21" i="5"/>
  <c r="D22" i="5" s="1"/>
  <c r="D23" i="5" l="1"/>
  <c r="D24" i="5" l="1"/>
  <c r="D25" i="5" s="1"/>
  <c r="D29" i="5" s="1"/>
  <c r="D30" i="5" s="1"/>
  <c r="D26" i="5"/>
</calcChain>
</file>

<file path=xl/sharedStrings.xml><?xml version="1.0" encoding="utf-8"?>
<sst xmlns="http://schemas.openxmlformats.org/spreadsheetml/2006/main" count="34" uniqueCount="33">
  <si>
    <t xml:space="preserve"> </t>
  </si>
  <si>
    <t>MILK PRICE $/CWT</t>
  </si>
  <si>
    <t>MILK INCOME PER COW/DAY</t>
  </si>
  <si>
    <t>RATION COST PER COW/DAY</t>
  </si>
  <si>
    <t>EXTRA INCOME PER MONTH</t>
  </si>
  <si>
    <t>EXTRA INCOME PER YEAR</t>
  </si>
  <si>
    <t>INCOME OVER FEED COST</t>
  </si>
  <si>
    <t>DATE:</t>
  </si>
  <si>
    <t>RATION COST PER LB/DM</t>
  </si>
  <si>
    <t>Control Group</t>
  </si>
  <si>
    <t>AV. MILK, LBS COW/DAY</t>
  </si>
  <si>
    <t>TOTAL RATION COST W/O GB</t>
  </si>
  <si>
    <t>TOTAL MILK INCOME</t>
  </si>
  <si>
    <t>UP TO DIM</t>
  </si>
  <si>
    <t>EXTRA INCOME PER DAY PER COW</t>
  </si>
  <si>
    <t>EXTRA INCOME PER MONTH PER COW</t>
  </si>
  <si>
    <t>COWS MILKING ON DAIRY</t>
  </si>
  <si>
    <t>TOTAL RATION COST WITH GB</t>
  </si>
  <si>
    <t>COST OF GB DURING TRANSITION</t>
  </si>
  <si>
    <t>BREED:</t>
  </si>
  <si>
    <t>HOLSTEIN</t>
  </si>
  <si>
    <t>ABC DAIRY</t>
  </si>
  <si>
    <t>DAIRY:</t>
  </si>
  <si>
    <t>GlucoseBooster Group</t>
  </si>
  <si>
    <t>INCOME OVER FEED COST COMPARISON WITH GLUCOSEBOOSTER</t>
  </si>
  <si>
    <t>DIM</t>
  </si>
  <si>
    <t>FEED INTAKE (DMI, LBS)</t>
  </si>
  <si>
    <t>FOR FIRST</t>
  </si>
  <si>
    <t>COST OF GB PER TON, $</t>
  </si>
  <si>
    <t>TOTAL DAYS GB FED</t>
  </si>
  <si>
    <t>RETURN OVER INVESTMENT, MILK ONLY  1:</t>
  </si>
  <si>
    <t xml:space="preserve">DIFFERENCE IN INCOME PER COW </t>
  </si>
  <si>
    <t>COWS IN MILK UP TO 305 DIM,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</si>
</sst>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5" formatCode="0.0"/>
    <numFmt numFmtId="166" formatCode="_(&quot;$&quot;* #,##0.000_);_(&quot;$&quot;* \(#,##0.000\);_(&quot;$&quot;* &quot;-&quot;??_);_(@_)"/>
  </numFmts>
  <fonts count="21" x14ac:knownFonts="1">
    <font>
      <sz val="1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36"/>
      <color theme="3"/>
      <name val="Calibri"/>
      <family val="2"/>
      <scheme val="major"/>
    </font>
    <font>
      <b/>
      <sz val="20"/>
      <color theme="3"/>
      <name val="Calibri"/>
      <family val="2"/>
      <scheme val="major"/>
    </font>
    <font>
      <sz val="16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name val="Calibri"/>
      <family val="2"/>
      <scheme val="major"/>
    </font>
    <font>
      <sz val="14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3"/>
      <name val="Calibri"/>
      <family val="2"/>
      <scheme val="major"/>
    </font>
    <font>
      <b/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lightGray"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lightGray">
        <bgColor theme="4" tint="0.39997558519241921"/>
      </patternFill>
    </fill>
    <fill>
      <patternFill patternType="gray0625">
        <bgColor rgb="FFFFFF00"/>
      </patternFill>
    </fill>
    <fill>
      <patternFill patternType="gray125">
        <bgColor rgb="FFFFFF0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Border="0" applyAlignment="0" applyProtection="0"/>
    <xf numFmtId="0" fontId="6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0" fillId="3" borderId="0" xfId="0" applyFill="1" applyBorder="1"/>
    <xf numFmtId="0" fontId="0" fillId="3" borderId="0" xfId="0" applyFill="1"/>
    <xf numFmtId="0" fontId="6" fillId="0" borderId="0" xfId="3" applyFont="1" applyAlignment="1">
      <alignment horizontal="left" vertical="center" indent="1"/>
    </xf>
    <xf numFmtId="0" fontId="0" fillId="7" borderId="0" xfId="0" applyFill="1"/>
    <xf numFmtId="164" fontId="5" fillId="7" borderId="0" xfId="3" applyNumberFormat="1" applyFont="1" applyFill="1" applyAlignment="1" applyProtection="1">
      <alignment horizontal="left" vertical="center" indent="1"/>
      <protection locked="0"/>
    </xf>
    <xf numFmtId="14" fontId="11" fillId="0" borderId="0" xfId="0" applyNumberFormat="1" applyFont="1"/>
    <xf numFmtId="0" fontId="6" fillId="7" borderId="0" xfId="3" applyFont="1" applyFill="1" applyAlignment="1">
      <alignment horizontal="left" vertical="center" indent="1"/>
    </xf>
    <xf numFmtId="14" fontId="10" fillId="7" borderId="0" xfId="0" applyNumberFormat="1" applyFont="1" applyFill="1"/>
    <xf numFmtId="164" fontId="9" fillId="7" borderId="2" xfId="6" applyNumberFormat="1" applyFont="1" applyFill="1" applyBorder="1" applyAlignment="1">
      <alignment horizontal="center" vertical="center" wrapText="1"/>
    </xf>
    <xf numFmtId="14" fontId="13" fillId="0" borderId="0" xfId="0" applyNumberFormat="1" applyFont="1"/>
    <xf numFmtId="164" fontId="9" fillId="9" borderId="1" xfId="7" applyNumberFormat="1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right"/>
    </xf>
    <xf numFmtId="0" fontId="9" fillId="7" borderId="0" xfId="0" applyFont="1" applyFill="1" applyAlignment="1">
      <alignment horizontal="right"/>
    </xf>
    <xf numFmtId="165" fontId="14" fillId="7" borderId="0" xfId="6" applyNumberFormat="1" applyFont="1" applyFill="1" applyBorder="1" applyAlignment="1" applyProtection="1">
      <alignment horizontal="right" vertical="center"/>
      <protection locked="0"/>
    </xf>
    <xf numFmtId="165" fontId="14" fillId="7" borderId="0" xfId="6" applyNumberFormat="1" applyFont="1" applyFill="1" applyBorder="1" applyAlignment="1" applyProtection="1">
      <alignment horizontal="right"/>
      <protection locked="0"/>
    </xf>
    <xf numFmtId="1" fontId="14" fillId="7" borderId="0" xfId="6" applyNumberFormat="1" applyFont="1" applyFill="1" applyBorder="1" applyAlignment="1" applyProtection="1">
      <alignment horizontal="right"/>
      <protection locked="0"/>
    </xf>
    <xf numFmtId="44" fontId="14" fillId="7" borderId="0" xfId="6" applyNumberFormat="1" applyFont="1" applyFill="1" applyBorder="1" applyAlignment="1" applyProtection="1">
      <alignment horizontal="right"/>
      <protection locked="0"/>
    </xf>
    <xf numFmtId="44" fontId="9" fillId="7" borderId="0" xfId="6" applyNumberFormat="1" applyFont="1" applyFill="1" applyBorder="1" applyAlignment="1" applyProtection="1">
      <alignment horizontal="right"/>
    </xf>
    <xf numFmtId="166" fontId="14" fillId="7" borderId="0" xfId="1" applyNumberFormat="1" applyFont="1" applyFill="1" applyBorder="1" applyAlignment="1" applyProtection="1">
      <alignment horizontal="right"/>
      <protection locked="0"/>
    </xf>
    <xf numFmtId="44" fontId="9" fillId="7" borderId="0" xfId="6" applyNumberFormat="1" applyFont="1" applyFill="1" applyBorder="1" applyAlignment="1">
      <alignment horizontal="right"/>
    </xf>
    <xf numFmtId="44" fontId="9" fillId="8" borderId="1" xfId="6" applyNumberFormat="1" applyFont="1" applyFill="1" applyBorder="1" applyAlignment="1">
      <alignment horizontal="right" vertical="center"/>
    </xf>
    <xf numFmtId="44" fontId="9" fillId="7" borderId="0" xfId="0" applyNumberFormat="1" applyFont="1" applyFill="1" applyBorder="1" applyAlignment="1" applyProtection="1">
      <alignment horizontal="right"/>
    </xf>
    <xf numFmtId="44" fontId="9" fillId="7" borderId="0" xfId="1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165" fontId="14" fillId="10" borderId="3" xfId="7" applyNumberFormat="1" applyFont="1" applyFill="1" applyBorder="1" applyAlignment="1" applyProtection="1">
      <alignment horizontal="right" vertical="center"/>
      <protection locked="0"/>
    </xf>
    <xf numFmtId="165" fontId="14" fillId="10" borderId="4" xfId="7" applyNumberFormat="1" applyFont="1" applyFill="1" applyBorder="1" applyAlignment="1" applyProtection="1">
      <alignment horizontal="right"/>
      <protection locked="0"/>
    </xf>
    <xf numFmtId="1" fontId="14" fillId="10" borderId="4" xfId="7" applyNumberFormat="1" applyFont="1" applyFill="1" applyBorder="1" applyAlignment="1" applyProtection="1">
      <alignment horizontal="right"/>
      <protection locked="0"/>
    </xf>
    <xf numFmtId="44" fontId="14" fillId="10" borderId="4" xfId="7" applyNumberFormat="1" applyFont="1" applyFill="1" applyBorder="1" applyAlignment="1" applyProtection="1">
      <alignment horizontal="right"/>
      <protection locked="0"/>
    </xf>
    <xf numFmtId="44" fontId="9" fillId="10" borderId="4" xfId="6" applyNumberFormat="1" applyFont="1" applyFill="1" applyBorder="1" applyAlignment="1" applyProtection="1">
      <alignment horizontal="right"/>
    </xf>
    <xf numFmtId="166" fontId="14" fillId="10" borderId="4" xfId="1" applyNumberFormat="1" applyFont="1" applyFill="1" applyBorder="1" applyAlignment="1" applyProtection="1">
      <alignment horizontal="right"/>
      <protection locked="0"/>
    </xf>
    <xf numFmtId="44" fontId="9" fillId="10" borderId="4" xfId="6" applyNumberFormat="1" applyFont="1" applyFill="1" applyBorder="1" applyAlignment="1">
      <alignment horizontal="right"/>
    </xf>
    <xf numFmtId="44" fontId="9" fillId="10" borderId="5" xfId="6" applyNumberFormat="1" applyFont="1" applyFill="1" applyBorder="1" applyAlignment="1">
      <alignment horizontal="right"/>
    </xf>
    <xf numFmtId="44" fontId="9" fillId="11" borderId="1" xfId="7" applyNumberFormat="1" applyFont="1" applyFill="1" applyBorder="1" applyAlignment="1">
      <alignment horizontal="right" vertical="center"/>
    </xf>
    <xf numFmtId="44" fontId="9" fillId="10" borderId="3" xfId="1" applyFont="1" applyFill="1" applyBorder="1" applyAlignment="1">
      <alignment horizontal="right"/>
    </xf>
    <xf numFmtId="44" fontId="9" fillId="10" borderId="4" xfId="1" applyFont="1" applyFill="1" applyBorder="1" applyAlignment="1">
      <alignment horizontal="right"/>
    </xf>
    <xf numFmtId="0" fontId="14" fillId="10" borderId="4" xfId="0" applyFont="1" applyFill="1" applyBorder="1" applyAlignment="1" applyProtection="1">
      <alignment horizontal="right"/>
      <protection locked="0"/>
    </xf>
    <xf numFmtId="1" fontId="14" fillId="10" borderId="4" xfId="0" applyNumberFormat="1" applyFont="1" applyFill="1" applyBorder="1" applyAlignment="1" applyProtection="1">
      <alignment horizontal="right"/>
      <protection locked="0"/>
    </xf>
    <xf numFmtId="44" fontId="9" fillId="11" borderId="6" xfId="0" applyNumberFormat="1" applyFont="1" applyFill="1" applyBorder="1" applyAlignment="1">
      <alignment horizontal="right"/>
    </xf>
    <xf numFmtId="0" fontId="16" fillId="0" borderId="2" xfId="0" applyFont="1" applyBorder="1" applyAlignment="1">
      <alignment horizontal="right"/>
    </xf>
    <xf numFmtId="0" fontId="16" fillId="0" borderId="8" xfId="0" applyFont="1" applyBorder="1"/>
    <xf numFmtId="0" fontId="17" fillId="0" borderId="0" xfId="2" applyFont="1" applyAlignment="1">
      <alignment vertical="center"/>
    </xf>
    <xf numFmtId="44" fontId="19" fillId="11" borderId="3" xfId="0" applyNumberFormat="1" applyFont="1" applyFill="1" applyBorder="1" applyAlignment="1">
      <alignment horizontal="right"/>
    </xf>
    <xf numFmtId="44" fontId="18" fillId="12" borderId="9" xfId="0" applyNumberFormat="1" applyFont="1" applyFill="1" applyBorder="1" applyAlignment="1">
      <alignment horizontal="right"/>
    </xf>
    <xf numFmtId="1" fontId="16" fillId="0" borderId="7" xfId="0" applyNumberFormat="1" applyFont="1" applyBorder="1" applyAlignment="1">
      <alignment horizontal="center"/>
    </xf>
    <xf numFmtId="44" fontId="20" fillId="10" borderId="4" xfId="6" applyNumberFormat="1" applyFont="1" applyFill="1" applyBorder="1" applyAlignment="1" applyProtection="1">
      <alignment horizontal="right"/>
      <protection locked="0"/>
    </xf>
    <xf numFmtId="165" fontId="9" fillId="10" borderId="4" xfId="1" applyNumberFormat="1" applyFont="1" applyFill="1" applyBorder="1" applyAlignment="1">
      <alignment horizontal="right"/>
    </xf>
    <xf numFmtId="0" fontId="9" fillId="7" borderId="3" xfId="5" applyFont="1" applyFill="1" applyBorder="1" applyAlignment="1">
      <alignment horizontal="left" vertical="center"/>
    </xf>
    <xf numFmtId="0" fontId="9" fillId="7" borderId="4" xfId="5" applyFont="1" applyFill="1" applyBorder="1" applyAlignment="1">
      <alignment horizontal="left" vertical="center"/>
    </xf>
    <xf numFmtId="0" fontId="9" fillId="7" borderId="5" xfId="5" applyFont="1" applyFill="1" applyBorder="1" applyAlignment="1">
      <alignment horizontal="left" vertical="center"/>
    </xf>
    <xf numFmtId="0" fontId="12" fillId="8" borderId="5" xfId="0" applyFont="1" applyFill="1" applyBorder="1" applyAlignment="1">
      <alignment horizontal="left" vertical="center"/>
    </xf>
    <xf numFmtId="0" fontId="9" fillId="8" borderId="3" xfId="0" applyFont="1" applyFill="1" applyBorder="1" applyAlignment="1" applyProtection="1">
      <alignment horizontal="left" vertical="center"/>
    </xf>
    <xf numFmtId="0" fontId="9" fillId="7" borderId="3" xfId="0" applyFont="1" applyFill="1" applyBorder="1" applyAlignment="1" applyProtection="1">
      <alignment horizontal="left"/>
    </xf>
    <xf numFmtId="0" fontId="9" fillId="7" borderId="4" xfId="0" applyFont="1" applyFill="1" applyBorder="1" applyAlignment="1" applyProtection="1">
      <alignment horizontal="left"/>
    </xf>
    <xf numFmtId="0" fontId="9" fillId="8" borderId="1" xfId="0" applyFont="1" applyFill="1" applyBorder="1" applyAlignment="1" applyProtection="1">
      <alignment horizontal="left"/>
    </xf>
    <xf numFmtId="0" fontId="9" fillId="13" borderId="5" xfId="0" applyFont="1" applyFill="1" applyBorder="1" applyAlignment="1" applyProtection="1">
      <alignment horizontal="left"/>
    </xf>
    <xf numFmtId="44" fontId="14" fillId="10" borderId="4" xfId="6" applyNumberFormat="1" applyFont="1" applyFill="1" applyBorder="1" applyAlignment="1" applyProtection="1">
      <protection locked="0"/>
    </xf>
    <xf numFmtId="0" fontId="14" fillId="10" borderId="4" xfId="6" applyNumberFormat="1" applyFont="1" applyFill="1" applyBorder="1" applyAlignment="1" applyProtection="1">
      <protection locked="0"/>
    </xf>
  </cellXfs>
  <cellStyles count="8">
    <cellStyle name="Accent1" xfId="6" builtinId="29"/>
    <cellStyle name="Accent2" xfId="7" builtinId="33"/>
    <cellStyle name="Currency" xfId="1" builtinId="4"/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Title" xfId="2" builtinId="15" customBuiltin="1"/>
  </cellStyles>
  <dxfs count="6"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3"/>
        </top>
      </border>
    </dxf>
    <dxf>
      <font>
        <b/>
        <color theme="0"/>
      </font>
      <fill>
        <patternFill patternType="solid">
          <fgColor theme="7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</dxf>
  </dxfs>
  <tableStyles count="1" defaultTableStyle="Loan Calculator Data" defaultPivotStyle="PivotStyleLight16">
    <tableStyle name="Loan Calculator Data" pivot="0" count="6">
      <tableStyleElement type="wholeTable" dxfId="5"/>
      <tableStyleElement type="headerRow" dxfId="4"/>
      <tableStyleElement type="totalRow" dxfId="3"/>
      <tableStyleElement type="firstColumn" dxfId="2"/>
      <tableStyleElement type="lastColumn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28</xdr:row>
      <xdr:rowOff>266700</xdr:rowOff>
    </xdr:from>
    <xdr:to>
      <xdr:col>5</xdr:col>
      <xdr:colOff>406908</xdr:colOff>
      <xdr:row>30</xdr:row>
      <xdr:rowOff>56007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781800" y="9448800"/>
          <a:ext cx="978408" cy="484632"/>
        </a:xfrm>
        <a:prstGeom prst="leftArrow">
          <a:avLst/>
        </a:prstGeom>
        <a:solidFill>
          <a:srgbClr val="FFFF00"/>
        </a:solidFill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(34)-SimpleLoan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Simple Loan Calculato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(34)-SimpleLoanTheme" id="{C583A209-BAC8-401E-8612-2BE1F016A467}" vid="{65BF2A46-E2DA-48ED-8A58-ED63CB9528C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O30"/>
  <sheetViews>
    <sheetView showGridLines="0" tabSelected="1" view="pageLayout" zoomScale="103" zoomScaleNormal="100" zoomScalePageLayoutView="103" workbookViewId="0">
      <selection activeCell="C9" sqref="C9"/>
    </sheetView>
  </sheetViews>
  <sheetFormatPr baseColWidth="10" defaultColWidth="9" defaultRowHeight="14" x14ac:dyDescent="0.2"/>
  <cols>
    <col min="1" max="1" width="3.796875" customWidth="1"/>
    <col min="2" max="2" width="59" customWidth="1"/>
    <col min="3" max="3" width="22.796875" customWidth="1"/>
    <col min="4" max="4" width="25.3984375" customWidth="1"/>
    <col min="5" max="5" width="13" customWidth="1"/>
  </cols>
  <sheetData>
    <row r="1" spans="1:15" ht="6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54.75" customHeight="1" x14ac:dyDescent="0.2">
      <c r="B2" s="42" t="s">
        <v>24</v>
      </c>
    </row>
    <row r="3" spans="1:15" ht="27.75" customHeight="1" x14ac:dyDescent="0.2">
      <c r="B3" s="4" t="s">
        <v>0</v>
      </c>
      <c r="C3" s="1"/>
    </row>
    <row r="4" spans="1:15" ht="27.75" customHeight="1" x14ac:dyDescent="0.25">
      <c r="B4" s="4" t="s">
        <v>7</v>
      </c>
      <c r="C4" s="7"/>
      <c r="D4" s="11">
        <f ca="1">TODAY()</f>
        <v>43161</v>
      </c>
    </row>
    <row r="5" spans="1:15" ht="27.75" customHeight="1" x14ac:dyDescent="0.25">
      <c r="B5" s="8" t="s">
        <v>19</v>
      </c>
      <c r="C5" s="9"/>
      <c r="D5" s="13" t="s">
        <v>20</v>
      </c>
    </row>
    <row r="6" spans="1:15" ht="27.75" customHeight="1" x14ac:dyDescent="0.25">
      <c r="B6" s="8" t="s">
        <v>22</v>
      </c>
      <c r="C6" s="9"/>
      <c r="D6" s="14" t="s">
        <v>21</v>
      </c>
    </row>
    <row r="7" spans="1:15" ht="27.75" customHeight="1" thickBot="1" x14ac:dyDescent="0.25">
      <c r="B7" s="8"/>
      <c r="C7" s="9"/>
      <c r="D7" s="5"/>
    </row>
    <row r="8" spans="1:15" ht="51.75" customHeight="1" thickBot="1" x14ac:dyDescent="0.25">
      <c r="B8" s="6" t="s">
        <v>0</v>
      </c>
      <c r="C8" s="10" t="s">
        <v>9</v>
      </c>
      <c r="D8" s="12" t="s">
        <v>23</v>
      </c>
    </row>
    <row r="9" spans="1:15" ht="27.75" customHeight="1" x14ac:dyDescent="0.2">
      <c r="B9" s="48" t="s">
        <v>26</v>
      </c>
      <c r="C9" s="15">
        <v>54</v>
      </c>
      <c r="D9" s="26">
        <v>56</v>
      </c>
    </row>
    <row r="10" spans="1:15" ht="27.75" customHeight="1" x14ac:dyDescent="0.3">
      <c r="B10" s="49" t="s">
        <v>10</v>
      </c>
      <c r="C10" s="16">
        <v>85</v>
      </c>
      <c r="D10" s="27">
        <v>93</v>
      </c>
    </row>
    <row r="11" spans="1:15" ht="27.75" customHeight="1" x14ac:dyDescent="0.3">
      <c r="B11" s="49" t="s">
        <v>13</v>
      </c>
      <c r="C11" s="17">
        <v>305</v>
      </c>
      <c r="D11" s="28">
        <v>305</v>
      </c>
    </row>
    <row r="12" spans="1:15" ht="27.75" customHeight="1" x14ac:dyDescent="0.3">
      <c r="B12" s="49" t="s">
        <v>1</v>
      </c>
      <c r="C12" s="18">
        <v>17</v>
      </c>
      <c r="D12" s="29">
        <v>17</v>
      </c>
    </row>
    <row r="13" spans="1:15" ht="27.75" customHeight="1" x14ac:dyDescent="0.25">
      <c r="B13" s="49" t="s">
        <v>2</v>
      </c>
      <c r="C13" s="19">
        <f>C12*C10/100</f>
        <v>14.45</v>
      </c>
      <c r="D13" s="30">
        <f>D12*D10/100</f>
        <v>15.81</v>
      </c>
    </row>
    <row r="14" spans="1:15" ht="27.75" customHeight="1" x14ac:dyDescent="0.25">
      <c r="B14" s="49" t="s">
        <v>12</v>
      </c>
      <c r="C14" s="19">
        <f>C13*C11</f>
        <v>4407.25</v>
      </c>
      <c r="D14" s="30">
        <f>D13*D11</f>
        <v>4822.05</v>
      </c>
    </row>
    <row r="15" spans="1:15" ht="27.75" customHeight="1" x14ac:dyDescent="0.3">
      <c r="B15" s="49" t="s">
        <v>8</v>
      </c>
      <c r="C15" s="20">
        <v>0.11</v>
      </c>
      <c r="D15" s="31">
        <v>0.11</v>
      </c>
    </row>
    <row r="16" spans="1:15" ht="27.75" customHeight="1" x14ac:dyDescent="0.25">
      <c r="B16" s="49" t="s">
        <v>3</v>
      </c>
      <c r="C16" s="19">
        <f>C9*C15</f>
        <v>5.94</v>
      </c>
      <c r="D16" s="30">
        <f>D9*D15</f>
        <v>6.16</v>
      </c>
    </row>
    <row r="17" spans="2:7" ht="27.75" customHeight="1" x14ac:dyDescent="0.25">
      <c r="B17" s="49" t="s">
        <v>11</v>
      </c>
      <c r="C17" s="21">
        <f>C16*C11</f>
        <v>1811.7</v>
      </c>
      <c r="D17" s="32">
        <f>D16*D11</f>
        <v>1878.8</v>
      </c>
    </row>
    <row r="18" spans="2:7" ht="27.75" customHeight="1" x14ac:dyDescent="0.3">
      <c r="B18" s="49" t="s">
        <v>28</v>
      </c>
      <c r="C18" s="21"/>
      <c r="D18" s="57">
        <v>4000</v>
      </c>
    </row>
    <row r="19" spans="2:7" ht="27.75" customHeight="1" x14ac:dyDescent="0.3">
      <c r="B19" s="49" t="s">
        <v>29</v>
      </c>
      <c r="C19" s="21"/>
      <c r="D19" s="58">
        <v>27</v>
      </c>
    </row>
    <row r="20" spans="2:7" ht="27.75" customHeight="1" x14ac:dyDescent="0.3">
      <c r="B20" s="49" t="s">
        <v>18</v>
      </c>
      <c r="C20" s="21">
        <v>0</v>
      </c>
      <c r="D20" s="46">
        <f>D18/2000*0.666*D19</f>
        <v>35.963999999999999</v>
      </c>
    </row>
    <row r="21" spans="2:7" ht="27.75" customHeight="1" thickBot="1" x14ac:dyDescent="0.3">
      <c r="B21" s="50" t="s">
        <v>17</v>
      </c>
      <c r="C21" s="21">
        <f>C17+C20</f>
        <v>1811.7</v>
      </c>
      <c r="D21" s="33">
        <f>D17+D20</f>
        <v>1914.7639999999999</v>
      </c>
    </row>
    <row r="22" spans="2:7" ht="27.75" customHeight="1" thickBot="1" x14ac:dyDescent="0.25">
      <c r="B22" s="51" t="s">
        <v>6</v>
      </c>
      <c r="C22" s="22">
        <f>C14-C17</f>
        <v>2595.5500000000002</v>
      </c>
      <c r="D22" s="34">
        <f>D14-D21</f>
        <v>2907.2860000000001</v>
      </c>
    </row>
    <row r="23" spans="2:7" ht="27.75" customHeight="1" thickBot="1" x14ac:dyDescent="0.3">
      <c r="B23" s="52" t="s">
        <v>31</v>
      </c>
      <c r="C23" s="23"/>
      <c r="D23" s="39">
        <f>D22-C22</f>
        <v>311.73599999999988</v>
      </c>
      <c r="E23" s="40" t="s">
        <v>27</v>
      </c>
      <c r="F23" s="45">
        <f>$D$11</f>
        <v>305</v>
      </c>
      <c r="G23" s="41" t="s">
        <v>25</v>
      </c>
    </row>
    <row r="24" spans="2:7" ht="27.75" customHeight="1" x14ac:dyDescent="0.25">
      <c r="B24" s="53" t="s">
        <v>14</v>
      </c>
      <c r="C24" s="24"/>
      <c r="D24" s="35">
        <f>D23/D11</f>
        <v>1.022085245901639</v>
      </c>
    </row>
    <row r="25" spans="2:7" ht="27.75" customHeight="1" x14ac:dyDescent="0.25">
      <c r="B25" s="54" t="s">
        <v>15</v>
      </c>
      <c r="C25" s="24"/>
      <c r="D25" s="36">
        <f>D24*30</f>
        <v>30.662557377049168</v>
      </c>
    </row>
    <row r="26" spans="2:7" ht="27.75" customHeight="1" x14ac:dyDescent="0.25">
      <c r="B26" s="54" t="s">
        <v>30</v>
      </c>
      <c r="C26" s="24"/>
      <c r="D26" s="47">
        <f>D23/D20</f>
        <v>8.6680013346679985</v>
      </c>
    </row>
    <row r="27" spans="2:7" ht="27.75" customHeight="1" x14ac:dyDescent="0.3">
      <c r="B27" s="54" t="s">
        <v>16</v>
      </c>
      <c r="C27" s="25"/>
      <c r="D27" s="37">
        <v>2000</v>
      </c>
    </row>
    <row r="28" spans="2:7" ht="27.75" customHeight="1" thickBot="1" x14ac:dyDescent="0.35">
      <c r="B28" s="54" t="s">
        <v>32</v>
      </c>
      <c r="C28" s="25"/>
      <c r="D28" s="38">
        <v>80</v>
      </c>
    </row>
    <row r="29" spans="2:7" ht="27.75" customHeight="1" thickBot="1" x14ac:dyDescent="0.35">
      <c r="B29" s="55" t="s">
        <v>4</v>
      </c>
      <c r="C29" s="25"/>
      <c r="D29" s="43">
        <f>D25*D27*D28/100</f>
        <v>49060.091803278672</v>
      </c>
    </row>
    <row r="30" spans="2:7" ht="27" customHeight="1" thickBot="1" x14ac:dyDescent="0.35">
      <c r="B30" s="56" t="s">
        <v>5</v>
      </c>
      <c r="C30" s="25"/>
      <c r="D30" s="44">
        <f>D29*12</f>
        <v>588721.10163934412</v>
      </c>
    </row>
  </sheetData>
  <sheetProtection algorithmName="SHA-512" hashValue="QewGHeMiutFcQRzYJRXF16/N8SkCihYCWZZx8y6fHICpq1txd3RTNmtiKNQBW7A6TA5hqdleZYmdb9+Vii0FUg==" saltValue="bP7OS9CGSkUk8rpSg8hiLg==" spinCount="100000" sheet="1" selectLockedCells="1"/>
  <printOptions horizontalCentered="1"/>
  <pageMargins left="0.7" right="0.7" top="1" bottom="0.75" header="0.3" footer="0.3"/>
  <pageSetup scale="69" orientation="portrait" r:id="rId1"/>
  <headerFooter>
    <oddFooter xml:space="preserve">&amp;L &amp;RSTUHR ENTERPRISES CO.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A332F3F-9BA5-4298-83FD-5C9D56A4DC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INCOME OVER FEEDCOST</vt:lpstr>
      <vt:lpstr>ComparisonLoanAmount</vt:lpstr>
      <vt:lpstr>PaymentComparison</vt:lpstr>
      <vt:lpstr>'INCOME OVER FEEDCOST'!Print_Area</vt:lpstr>
      <vt:lpstr>S1Interest</vt:lpstr>
      <vt:lpstr>S1LoanPeriod</vt:lpstr>
      <vt:lpstr>S1PaymentFrequency</vt:lpstr>
      <vt:lpstr>S1ScheduledPayment</vt:lpstr>
      <vt:lpstr>S1TotalPayments</vt:lpstr>
      <vt:lpstr>S2Interest</vt:lpstr>
      <vt:lpstr>S2LoanPeriod</vt:lpstr>
      <vt:lpstr>S2PaymentFrequency</vt:lpstr>
      <vt:lpstr>S2ScheduledPayment</vt:lpstr>
      <vt:lpstr>S2TotalPayments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Ueli Zaugg</dc:creator>
  <cp:keywords/>
  <cp:lastModifiedBy>Microsoft Office User</cp:lastModifiedBy>
  <cp:lastPrinted>2018-03-02T11:59:04Z</cp:lastPrinted>
  <dcterms:created xsi:type="dcterms:W3CDTF">2016-01-08T22:56:17Z</dcterms:created>
  <dcterms:modified xsi:type="dcterms:W3CDTF">2018-03-02T11:59:32Z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TC034275189991</vt:lpwstr>
  </property>
</Properties>
</file>