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ki\Documents\лаба\"/>
    </mc:Choice>
  </mc:AlternateContent>
  <bookViews>
    <workbookView xWindow="0" yWindow="0" windowWidth="11490" windowHeight="891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4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5" i="2"/>
  <c r="B17" i="1" l="1"/>
  <c r="B16" i="1"/>
  <c r="F18" i="1"/>
  <c r="D18" i="1"/>
  <c r="C18" i="1"/>
  <c r="C17" i="1"/>
  <c r="H3" i="1"/>
  <c r="H4" i="1"/>
  <c r="N11" i="1"/>
  <c r="N10" i="1"/>
  <c r="N9" i="1"/>
  <c r="N8" i="1"/>
  <c r="N12" i="1"/>
  <c r="M12" i="1"/>
  <c r="M11" i="1"/>
  <c r="M10" i="1"/>
  <c r="M9" i="1"/>
  <c r="M8" i="1"/>
  <c r="L12" i="1"/>
  <c r="L10" i="1"/>
  <c r="L11" i="1"/>
  <c r="L9" i="1"/>
  <c r="L14" i="1"/>
  <c r="L13" i="1"/>
  <c r="G8" i="1"/>
  <c r="J8" i="1"/>
  <c r="J9" i="1"/>
  <c r="J10" i="1"/>
  <c r="J11" i="1"/>
  <c r="J12" i="1"/>
  <c r="I8" i="1"/>
  <c r="C3" i="1"/>
  <c r="H10" i="1"/>
  <c r="H11" i="1"/>
  <c r="H12" i="1"/>
  <c r="H9" i="1"/>
  <c r="H8" i="1"/>
  <c r="G12" i="1"/>
  <c r="G11" i="1"/>
  <c r="G10" i="1"/>
  <c r="G9" i="1"/>
  <c r="C11" i="1"/>
  <c r="G3" i="1"/>
  <c r="F3" i="1"/>
  <c r="D3" i="1"/>
  <c r="E3" i="1"/>
</calcChain>
</file>

<file path=xl/sharedStrings.xml><?xml version="1.0" encoding="utf-8"?>
<sst xmlns="http://schemas.openxmlformats.org/spreadsheetml/2006/main" count="23" uniqueCount="23">
  <si>
    <t>Данные</t>
  </si>
  <si>
    <t>m, мг</t>
  </si>
  <si>
    <t>t, с</t>
  </si>
  <si>
    <t>Плотность жидкости</t>
  </si>
  <si>
    <t>Плотность шарика</t>
  </si>
  <si>
    <t>Расстояние между метками</t>
  </si>
  <si>
    <t>Расстояние от жидкости до края сосуда</t>
  </si>
  <si>
    <t>Температура воздуха</t>
  </si>
  <si>
    <t>Погрешность весов</t>
  </si>
  <si>
    <t>Погрешность секундомера</t>
  </si>
  <si>
    <t>№ опыта</t>
  </si>
  <si>
    <t>Уст. Скорость</t>
  </si>
  <si>
    <t>A</t>
  </si>
  <si>
    <t>Коэф. Вязкости</t>
  </si>
  <si>
    <t>Радиус шарика</t>
  </si>
  <si>
    <t>среднее</t>
  </si>
  <si>
    <t>макс-мин</t>
  </si>
  <si>
    <t>beta</t>
  </si>
  <si>
    <t>a0</t>
  </si>
  <si>
    <t>v0</t>
  </si>
  <si>
    <t>v8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</si>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</sst>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00"/>
    <numFmt numFmtId="167" formatCode="0.000000"/>
    <numFmt numFmtId="168" formatCode="0.0000000"/>
    <numFmt numFmtId="169" formatCode="0.000000000"/>
    <numFmt numFmtId="178" formatCode="0.0000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7" fontId="0" fillId="0" borderId="0" xfId="0" applyNumberFormat="1" applyBorder="1"/>
    <xf numFmtId="2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7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v(t)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Лист2!$F$4:$F$104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Лист2!$G$4:$G$104</c:f>
              <c:numCache>
                <c:formatCode>General</c:formatCode>
                <c:ptCount val="101"/>
                <c:pt idx="0">
                  <c:v>1.365</c:v>
                </c:pt>
                <c:pt idx="1">
                  <c:v>0.17237635843878624</c:v>
                </c:pt>
                <c:pt idx="2">
                  <c:v>5.0316581404691613E-2</c:v>
                </c:pt>
                <c:pt idx="3">
                  <c:v>3.7824300813884465E-2</c:v>
                </c:pt>
                <c:pt idx="4">
                  <c:v>3.6545770915244177E-2</c:v>
                </c:pt>
                <c:pt idx="5">
                  <c:v>3.6414919011155497E-2</c:v>
                </c:pt>
                <c:pt idx="6">
                  <c:v>3.6401526895083872E-2</c:v>
                </c:pt>
                <c:pt idx="7">
                  <c:v>3.6400156270986923E-2</c:v>
                </c:pt>
                <c:pt idx="8">
                  <c:v>3.6400015993647249E-2</c:v>
                </c:pt>
                <c:pt idx="9">
                  <c:v>3.6400001636879356E-2</c:v>
                </c:pt>
                <c:pt idx="10">
                  <c:v>3.6400000167527397E-2</c:v>
                </c:pt>
                <c:pt idx="11">
                  <c:v>3.6400000017145689E-2</c:v>
                </c:pt>
                <c:pt idx="12">
                  <c:v>3.6400000001754786E-2</c:v>
                </c:pt>
                <c:pt idx="13">
                  <c:v>3.6400000000179594E-2</c:v>
                </c:pt>
                <c:pt idx="14">
                  <c:v>3.6400000000018383E-2</c:v>
                </c:pt>
                <c:pt idx="15">
                  <c:v>3.6400000000001882E-2</c:v>
                </c:pt>
                <c:pt idx="16">
                  <c:v>3.6400000000000196E-2</c:v>
                </c:pt>
                <c:pt idx="17">
                  <c:v>3.6400000000000023E-2</c:v>
                </c:pt>
                <c:pt idx="18">
                  <c:v>3.6400000000000002E-2</c:v>
                </c:pt>
                <c:pt idx="19">
                  <c:v>3.6400000000000002E-2</c:v>
                </c:pt>
                <c:pt idx="20">
                  <c:v>3.6400000000000002E-2</c:v>
                </c:pt>
                <c:pt idx="21">
                  <c:v>3.6400000000000002E-2</c:v>
                </c:pt>
                <c:pt idx="22">
                  <c:v>3.6400000000000002E-2</c:v>
                </c:pt>
                <c:pt idx="23">
                  <c:v>3.6400000000000002E-2</c:v>
                </c:pt>
                <c:pt idx="24">
                  <c:v>3.6400000000000002E-2</c:v>
                </c:pt>
                <c:pt idx="25">
                  <c:v>3.6400000000000002E-2</c:v>
                </c:pt>
                <c:pt idx="26">
                  <c:v>3.6400000000000002E-2</c:v>
                </c:pt>
                <c:pt idx="27">
                  <c:v>3.6400000000000002E-2</c:v>
                </c:pt>
                <c:pt idx="28">
                  <c:v>3.6400000000000002E-2</c:v>
                </c:pt>
                <c:pt idx="29">
                  <c:v>3.6400000000000002E-2</c:v>
                </c:pt>
                <c:pt idx="30">
                  <c:v>3.6400000000000002E-2</c:v>
                </c:pt>
                <c:pt idx="31">
                  <c:v>3.6400000000000002E-2</c:v>
                </c:pt>
                <c:pt idx="32">
                  <c:v>3.6400000000000002E-2</c:v>
                </c:pt>
                <c:pt idx="33">
                  <c:v>3.6400000000000002E-2</c:v>
                </c:pt>
                <c:pt idx="34">
                  <c:v>3.6400000000000002E-2</c:v>
                </c:pt>
                <c:pt idx="35">
                  <c:v>3.6400000000000002E-2</c:v>
                </c:pt>
                <c:pt idx="36">
                  <c:v>3.6400000000000002E-2</c:v>
                </c:pt>
                <c:pt idx="37">
                  <c:v>3.6400000000000002E-2</c:v>
                </c:pt>
                <c:pt idx="38">
                  <c:v>3.6400000000000002E-2</c:v>
                </c:pt>
                <c:pt idx="39">
                  <c:v>3.6400000000000002E-2</c:v>
                </c:pt>
                <c:pt idx="40">
                  <c:v>3.6400000000000002E-2</c:v>
                </c:pt>
                <c:pt idx="41">
                  <c:v>3.6400000000000002E-2</c:v>
                </c:pt>
                <c:pt idx="42">
                  <c:v>3.6400000000000002E-2</c:v>
                </c:pt>
                <c:pt idx="43">
                  <c:v>3.6400000000000002E-2</c:v>
                </c:pt>
                <c:pt idx="44">
                  <c:v>3.6400000000000002E-2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3.6400000000000002E-2</c:v>
                </c:pt>
                <c:pt idx="48">
                  <c:v>3.6400000000000002E-2</c:v>
                </c:pt>
                <c:pt idx="49">
                  <c:v>3.6400000000000002E-2</c:v>
                </c:pt>
                <c:pt idx="50">
                  <c:v>3.6400000000000002E-2</c:v>
                </c:pt>
                <c:pt idx="51">
                  <c:v>3.6400000000000002E-2</c:v>
                </c:pt>
                <c:pt idx="52">
                  <c:v>3.6400000000000002E-2</c:v>
                </c:pt>
                <c:pt idx="53">
                  <c:v>3.6400000000000002E-2</c:v>
                </c:pt>
                <c:pt idx="54">
                  <c:v>3.6400000000000002E-2</c:v>
                </c:pt>
                <c:pt idx="55">
                  <c:v>3.6400000000000002E-2</c:v>
                </c:pt>
                <c:pt idx="56">
                  <c:v>3.6400000000000002E-2</c:v>
                </c:pt>
                <c:pt idx="57">
                  <c:v>3.6400000000000002E-2</c:v>
                </c:pt>
                <c:pt idx="58">
                  <c:v>3.6400000000000002E-2</c:v>
                </c:pt>
                <c:pt idx="59">
                  <c:v>3.6400000000000002E-2</c:v>
                </c:pt>
                <c:pt idx="60">
                  <c:v>3.6400000000000002E-2</c:v>
                </c:pt>
                <c:pt idx="61">
                  <c:v>3.6400000000000002E-2</c:v>
                </c:pt>
                <c:pt idx="62">
                  <c:v>3.6400000000000002E-2</c:v>
                </c:pt>
                <c:pt idx="63">
                  <c:v>3.6400000000000002E-2</c:v>
                </c:pt>
                <c:pt idx="64">
                  <c:v>3.6400000000000002E-2</c:v>
                </c:pt>
                <c:pt idx="65">
                  <c:v>3.6400000000000002E-2</c:v>
                </c:pt>
                <c:pt idx="66">
                  <c:v>3.6400000000000002E-2</c:v>
                </c:pt>
                <c:pt idx="67">
                  <c:v>3.6400000000000002E-2</c:v>
                </c:pt>
                <c:pt idx="68">
                  <c:v>3.6400000000000002E-2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3.6400000000000002E-2</c:v>
                </c:pt>
                <c:pt idx="72">
                  <c:v>3.6400000000000002E-2</c:v>
                </c:pt>
                <c:pt idx="73">
                  <c:v>3.6400000000000002E-2</c:v>
                </c:pt>
                <c:pt idx="74">
                  <c:v>3.6400000000000002E-2</c:v>
                </c:pt>
                <c:pt idx="75">
                  <c:v>3.6400000000000002E-2</c:v>
                </c:pt>
                <c:pt idx="76">
                  <c:v>3.6400000000000002E-2</c:v>
                </c:pt>
                <c:pt idx="77">
                  <c:v>3.6400000000000002E-2</c:v>
                </c:pt>
                <c:pt idx="78">
                  <c:v>3.6400000000000002E-2</c:v>
                </c:pt>
                <c:pt idx="79">
                  <c:v>3.6400000000000002E-2</c:v>
                </c:pt>
                <c:pt idx="80">
                  <c:v>3.6400000000000002E-2</c:v>
                </c:pt>
                <c:pt idx="81">
                  <c:v>3.6400000000000002E-2</c:v>
                </c:pt>
                <c:pt idx="82">
                  <c:v>3.6400000000000002E-2</c:v>
                </c:pt>
                <c:pt idx="83">
                  <c:v>3.6400000000000002E-2</c:v>
                </c:pt>
                <c:pt idx="84">
                  <c:v>3.6400000000000002E-2</c:v>
                </c:pt>
                <c:pt idx="85">
                  <c:v>3.6400000000000002E-2</c:v>
                </c:pt>
                <c:pt idx="86">
                  <c:v>3.6400000000000002E-2</c:v>
                </c:pt>
                <c:pt idx="87">
                  <c:v>3.6400000000000002E-2</c:v>
                </c:pt>
                <c:pt idx="88">
                  <c:v>3.6400000000000002E-2</c:v>
                </c:pt>
                <c:pt idx="89">
                  <c:v>3.6400000000000002E-2</c:v>
                </c:pt>
                <c:pt idx="90">
                  <c:v>3.6400000000000002E-2</c:v>
                </c:pt>
                <c:pt idx="91">
                  <c:v>3.6400000000000002E-2</c:v>
                </c:pt>
                <c:pt idx="92">
                  <c:v>3.6400000000000002E-2</c:v>
                </c:pt>
                <c:pt idx="93">
                  <c:v>3.6400000000000002E-2</c:v>
                </c:pt>
                <c:pt idx="94">
                  <c:v>3.6400000000000002E-2</c:v>
                </c:pt>
                <c:pt idx="95">
                  <c:v>3.6400000000000002E-2</c:v>
                </c:pt>
                <c:pt idx="96">
                  <c:v>3.6400000000000002E-2</c:v>
                </c:pt>
                <c:pt idx="97">
                  <c:v>3.6400000000000002E-2</c:v>
                </c:pt>
                <c:pt idx="98">
                  <c:v>3.6400000000000002E-2</c:v>
                </c:pt>
                <c:pt idx="99">
                  <c:v>3.6400000000000002E-2</c:v>
                </c:pt>
                <c:pt idx="100">
                  <c:v>3.6400000000000002E-2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008-BECF-1B7D529A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46832"/>
        <c:axId val="2102959312"/>
      </c:lineChart>
      <c:catAx>
        <c:axId val="21029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59312"/>
        <c:crosses val="autoZero"/>
        <c:auto val="1"/>
        <c:lblAlgn val="ctr"/>
        <c:lblOffset val="100"/>
        <c:noMultiLvlLbl val="0"/>
      </c:catAx>
      <c:valAx>
        <c:axId val="21029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= a(t)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Лист2!$E$4:$E$104</c:f>
              <c:strCache>
                <c:ptCount val="101"/>
                <c:pt idx="0">
                  <c:v>-302,84</c:v>
                </c:pt>
                <c:pt idx="1">
                  <c:v>-30,9943402</c:v>
                </c:pt>
                <c:pt idx="2">
                  <c:v>-3,172134211</c:v>
                </c:pt>
                <c:pt idx="3">
                  <c:v>-0,324653965</c:v>
                </c:pt>
                <c:pt idx="4">
                  <c:v>-0,033226903</c:v>
                </c:pt>
                <c:pt idx="5">
                  <c:v>-0,003400627</c:v>
                </c:pt>
                <c:pt idx="6">
                  <c:v>-0,000348039</c:v>
                </c:pt>
                <c:pt idx="7">
                  <c:v>-3,56203E-05</c:v>
                </c:pt>
                <c:pt idx="8">
                  <c:v>-3,64558E-06</c:v>
                </c:pt>
                <c:pt idx="9">
                  <c:v>-3,73109E-07</c:v>
                </c:pt>
                <c:pt idx="10">
                  <c:v>-3,81861E-08</c:v>
                </c:pt>
                <c:pt idx="11">
                  <c:v>-3,90817E-09</c:v>
                </c:pt>
                <c:pt idx="12">
                  <c:v>-3,99984E-10</c:v>
                </c:pt>
                <c:pt idx="13">
                  <c:v>-4,09366E-11</c:v>
                </c:pt>
                <c:pt idx="14">
                  <c:v>-4,18969E-12</c:v>
                </c:pt>
                <c:pt idx="15">
                  <c:v>-4,28796E-13</c:v>
                </c:pt>
                <c:pt idx="16">
                  <c:v>-4,38854E-14</c:v>
                </c:pt>
                <c:pt idx="17">
                  <c:v>-4,49147E-15</c:v>
                </c:pt>
                <c:pt idx="18">
                  <c:v>-4,59683E-16</c:v>
                </c:pt>
                <c:pt idx="19">
                  <c:v>-4,70465E-17</c:v>
                </c:pt>
                <c:pt idx="20">
                  <c:v>-4,815E-18</c:v>
                </c:pt>
                <c:pt idx="21">
                  <c:v>-4,92794E-19</c:v>
                </c:pt>
                <c:pt idx="22">
                  <c:v>-5,04353E-20</c:v>
                </c:pt>
                <c:pt idx="23">
                  <c:v>-5,16183E-21</c:v>
                </c:pt>
                <c:pt idx="24">
                  <c:v>-5,28291E-22</c:v>
                </c:pt>
                <c:pt idx="25">
                  <c:v>-5,40682E-23</c:v>
                </c:pt>
                <c:pt idx="26">
                  <c:v>-5,53365E-24</c:v>
                </c:pt>
                <c:pt idx="27">
                  <c:v>-5,66344E-25</c:v>
                </c:pt>
                <c:pt idx="28">
                  <c:v>-5,79628E-26</c:v>
                </c:pt>
                <c:pt idx="29">
                  <c:v>-5,93224E-27</c:v>
                </c:pt>
                <c:pt idx="30">
                  <c:v>-6,07139E-28</c:v>
                </c:pt>
                <c:pt idx="31">
                  <c:v>-6,2138E-29</c:v>
                </c:pt>
                <c:pt idx="32">
                  <c:v>-6,35955E-30</c:v>
                </c:pt>
                <c:pt idx="33">
                  <c:v>-6,50872E-31</c:v>
                </c:pt>
                <c:pt idx="34">
                  <c:v>-6,66139E-32</c:v>
                </c:pt>
                <c:pt idx="35">
                  <c:v>-6,81764E-33</c:v>
                </c:pt>
                <c:pt idx="36">
                  <c:v>-6,97755E-34</c:v>
                </c:pt>
                <c:pt idx="37">
                  <c:v>-7,14121E-35</c:v>
                </c:pt>
                <c:pt idx="38">
                  <c:v>-7,30872E-36</c:v>
                </c:pt>
                <c:pt idx="39">
                  <c:v>-7,48015E-37</c:v>
                </c:pt>
                <c:pt idx="40">
                  <c:v>-7,65561E-38</c:v>
                </c:pt>
                <c:pt idx="41">
                  <c:v>-7,83518E-39</c:v>
                </c:pt>
                <c:pt idx="42">
                  <c:v>-8,01896E-40</c:v>
                </c:pt>
                <c:pt idx="43">
                  <c:v>-8,20705E-41</c:v>
                </c:pt>
                <c:pt idx="44">
                  <c:v>-8,39955E-42</c:v>
                </c:pt>
                <c:pt idx="45">
                  <c:v>-8,59657E-43</c:v>
                </c:pt>
                <c:pt idx="46">
                  <c:v>-8,79821E-44</c:v>
                </c:pt>
                <c:pt idx="47">
                  <c:v>-9,00458E-45</c:v>
                </c:pt>
                <c:pt idx="48">
                  <c:v>-9,2158E-46</c:v>
                </c:pt>
                <c:pt idx="49">
                  <c:v>-9,43196E-47</c:v>
                </c:pt>
                <c:pt idx="50">
                  <c:v>-9,6532E-48</c:v>
                </c:pt>
                <c:pt idx="51">
                  <c:v>-9,87962E-49</c:v>
                </c:pt>
                <c:pt idx="52">
                  <c:v>-1,01114E-49</c:v>
                </c:pt>
                <c:pt idx="53">
                  <c:v>-1,03485E-50</c:v>
                </c:pt>
                <c:pt idx="54">
                  <c:v>-1,05913E-51</c:v>
                </c:pt>
                <c:pt idx="55">
                  <c:v>-1,08397E-52</c:v>
                </c:pt>
                <c:pt idx="56">
                  <c:v>-1,10939E-53</c:v>
                </c:pt>
                <c:pt idx="57">
                  <c:v>-1,13542E-54</c:v>
                </c:pt>
                <c:pt idx="58">
                  <c:v>-1,16205E-55</c:v>
                </c:pt>
                <c:pt idx="59">
                  <c:v>-1,18931E-56</c:v>
                </c:pt>
                <c:pt idx="60">
                  <c:v>-1,2172E-57</c:v>
                </c:pt>
                <c:pt idx="61">
                  <c:v>-1,24575E-58</c:v>
                </c:pt>
                <c:pt idx="62">
                  <c:v>-1,27497E-59</c:v>
                </c:pt>
                <c:pt idx="63">
                  <c:v>-1,30488E-60</c:v>
                </c:pt>
                <c:pt idx="64">
                  <c:v>-1,33549E-61</c:v>
                </c:pt>
                <c:pt idx="65">
                  <c:v>-1,36681E-62</c:v>
                </c:pt>
                <c:pt idx="66">
                  <c:v>-1,39887E-63</c:v>
                </c:pt>
                <c:pt idx="67">
                  <c:v>-1,43168E-64</c:v>
                </c:pt>
                <c:pt idx="68">
                  <c:v>-1,46526E-65</c:v>
                </c:pt>
                <c:pt idx="69">
                  <c:v>-1,49963E-66</c:v>
                </c:pt>
                <c:pt idx="70">
                  <c:v>-1,53481E-67</c:v>
                </c:pt>
                <c:pt idx="71">
                  <c:v>-1,57081E-68</c:v>
                </c:pt>
                <c:pt idx="72">
                  <c:v>-1,60765E-69</c:v>
                </c:pt>
                <c:pt idx="73">
                  <c:v>-1,64536E-70</c:v>
                </c:pt>
                <c:pt idx="74">
                  <c:v>-1,68396E-71</c:v>
                </c:pt>
                <c:pt idx="75">
                  <c:v>-1,72346E-72</c:v>
                </c:pt>
                <c:pt idx="76">
                  <c:v>-1,76388E-73</c:v>
                </c:pt>
                <c:pt idx="77">
                  <c:v>-1,80525E-74</c:v>
                </c:pt>
                <c:pt idx="78">
                  <c:v>-1,8476E-75</c:v>
                </c:pt>
                <c:pt idx="79">
                  <c:v>-1,89094E-76</c:v>
                </c:pt>
                <c:pt idx="80">
                  <c:v>-1,93529E-77</c:v>
                </c:pt>
                <c:pt idx="81">
                  <c:v>-1,98068E-78</c:v>
                </c:pt>
                <c:pt idx="82">
                  <c:v>-2,02714E-79</c:v>
                </c:pt>
                <c:pt idx="83">
                  <c:v>-2,07469E-80</c:v>
                </c:pt>
                <c:pt idx="84">
                  <c:v>-2,12335E-81</c:v>
                </c:pt>
                <c:pt idx="85">
                  <c:v>-2,17316E-82</c:v>
                </c:pt>
                <c:pt idx="86">
                  <c:v>-2,22413E-83</c:v>
                </c:pt>
                <c:pt idx="87">
                  <c:v>-2,2763E-84</c:v>
                </c:pt>
                <c:pt idx="88">
                  <c:v>-2,3297E-85</c:v>
                </c:pt>
                <c:pt idx="89">
                  <c:v>-2,38434E-86</c:v>
                </c:pt>
                <c:pt idx="90">
                  <c:v>-2,44027E-87</c:v>
                </c:pt>
                <c:pt idx="91">
                  <c:v>-2,49751E-88</c:v>
                </c:pt>
                <c:pt idx="92">
                  <c:v>-2,55609E-89</c:v>
                </c:pt>
                <c:pt idx="93">
                  <c:v>-2,61604E-90</c:v>
                </c:pt>
                <c:pt idx="94">
                  <c:v>-2,67741E-91</c:v>
                </c:pt>
                <c:pt idx="95">
                  <c:v>-2,74021E-92</c:v>
                </c:pt>
                <c:pt idx="96">
                  <c:v>-2,80448E-93</c:v>
                </c:pt>
                <c:pt idx="97">
                  <c:v>-2,87026E-94</c:v>
                </c:pt>
                <c:pt idx="98">
                  <c:v>-2,93759E-95</c:v>
                </c:pt>
                <c:pt idx="99">
                  <c:v>-3,00649E-96</c:v>
                </c:pt>
                <c:pt idx="100">
                  <c:v>-3,07701E-97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Лист2!$F$4:$F$104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Лист2!$E$4:$E$104</c:f>
              <c:numCache>
                <c:formatCode>General</c:formatCode>
                <c:ptCount val="101"/>
                <c:pt idx="0">
                  <c:v>-302.83999999999997</c:v>
                </c:pt>
                <c:pt idx="1">
                  <c:v>-30.9943401999112</c:v>
                </c:pt>
                <c:pt idx="2">
                  <c:v>-3.1721342108962864</c:v>
                </c:pt>
                <c:pt idx="3">
                  <c:v>-0.32465396543487124</c:v>
                </c:pt>
                <c:pt idx="4">
                  <c:v>-3.3226903486787106E-2</c:v>
                </c:pt>
                <c:pt idx="5">
                  <c:v>-3.4006272304157111E-3</c:v>
                </c:pt>
                <c:pt idx="6">
                  <c:v>-3.4803921962946307E-4</c:v>
                </c:pt>
                <c:pt idx="7">
                  <c:v>-3.5620281257783503E-5</c:v>
                </c:pt>
                <c:pt idx="8">
                  <c:v>-3.6455789041086549E-6</c:v>
                </c:pt>
                <c:pt idx="9">
                  <c:v>-3.7310894458976079E-7</c:v>
                </c:pt>
                <c:pt idx="10">
                  <c:v>-3.818605719272496E-8</c:v>
                </c:pt>
                <c:pt idx="11">
                  <c:v>-3.90817477058707E-9</c:v>
                </c:pt>
                <c:pt idx="12">
                  <c:v>-3.9998447497122443E-10</c:v>
                </c:pt>
                <c:pt idx="13">
                  <c:v>-4.0936649359202736E-11</c:v>
                </c:pt>
                <c:pt idx="14">
                  <c:v>-4.1896857643759169E-12</c:v>
                </c:pt>
                <c:pt idx="15">
                  <c:v>-4.2879588532490142E-13</c:v>
                </c:pt>
                <c:pt idx="16">
                  <c:v>-4.3885370314628397E-14</c:v>
                </c:pt>
                <c:pt idx="17">
                  <c:v>-4.4914743670937532E-15</c:v>
                </c:pt>
                <c:pt idx="18">
                  <c:v>-4.5968261964365746E-16</c:v>
                </c:pt>
                <c:pt idx="19">
                  <c:v>-4.704649153751768E-17</c:v>
                </c:pt>
                <c:pt idx="20">
                  <c:v>-4.8150012017106778E-18</c:v>
                </c:pt>
                <c:pt idx="21">
                  <c:v>-4.9279416625546057E-19</c:v>
                </c:pt>
                <c:pt idx="22">
                  <c:v>-5.0435312499845791E-20</c:v>
                </c:pt>
                <c:pt idx="23">
                  <c:v>-5.1618321017997932E-21</c:v>
                </c:pt>
                <c:pt idx="24">
                  <c:v>-5.2829078133009543E-22</c:v>
                </c:pt>
                <c:pt idx="25">
                  <c:v>-5.4068234714772892E-23</c:v>
                </c:pt>
                <c:pt idx="26">
                  <c:v>-5.5336456899957544E-24</c:v>
                </c:pt>
                <c:pt idx="27">
                  <c:v>-5.6634426450105751E-25</c:v>
                </c:pt>
                <c:pt idx="28">
                  <c:v>-5.7962841118129089E-26</c:v>
                </c:pt>
                <c:pt idx="29">
                  <c:v>-5.9322415023402261E-27</c:v>
                </c:pt>
                <c:pt idx="30">
                  <c:v>-6.0713879035651175E-28</c:v>
                </c:pt>
                <c:pt idx="31">
                  <c:v>-6.2137981167851338E-29</c:v>
                </c:pt>
                <c:pt idx="32">
                  <c:v>-6.359548697834063E-30</c:v>
                </c:pt>
                <c:pt idx="33">
                  <c:v>-6.5087179982356761E-31</c:v>
                </c:pt>
                <c:pt idx="34">
                  <c:v>-6.6613862073240781E-32</c:v>
                </c:pt>
                <c:pt idx="35">
                  <c:v>-6.8176353953506633E-33</c:v>
                </c:pt>
                <c:pt idx="36">
                  <c:v>-6.9775495576032023E-34</c:v>
                </c:pt>
                <c:pt idx="37">
                  <c:v>-7.1412146595592181E-35</c:v>
                </c:pt>
                <c:pt idx="38">
                  <c:v>-7.3087186830990731E-36</c:v>
                </c:pt>
                <c:pt idx="39">
                  <c:v>-7.4801516738019208E-37</c:v>
                </c:pt>
                <c:pt idx="40">
                  <c:v>-7.6556057893525559E-38</c:v>
                </c:pt>
                <c:pt idx="41">
                  <c:v>-7.8351753490821493E-39</c:v>
                </c:pt>
                <c:pt idx="42">
                  <c:v>-8.0189568846722546E-40</c:v>
                </c:pt>
                <c:pt idx="43">
                  <c:v>-8.2070491920469358E-41</c:v>
                </c:pt>
                <c:pt idx="44">
                  <c:v>-8.3995533844838891E-42</c:v>
                </c:pt>
                <c:pt idx="45">
                  <c:v>-8.596572946968912E-43</c:v>
                </c:pt>
                <c:pt idx="46">
                  <c:v>-8.7982137918276547E-44</c:v>
                </c:pt>
                <c:pt idx="47">
                  <c:v>-9.0045843156603518E-45</c:v>
                </c:pt>
                <c:pt idx="48">
                  <c:v>-9.2157954576133482E-46</c:v>
                </c:pt>
                <c:pt idx="49">
                  <c:v>-9.4319607590166923E-47</c:v>
                </c:pt>
                <c:pt idx="50">
                  <c:v>-9.6531964244213837E-48</c:v>
                </c:pt>
                <c:pt idx="51">
                  <c:v>-9.8796213840669652E-49</c:v>
                </c:pt>
                <c:pt idx="52">
                  <c:v>-1.0111357357815545E-49</c:v>
                </c:pt>
                <c:pt idx="53">
                  <c:v>-1.0348528920585506E-50</c:v>
                </c:pt>
                <c:pt idx="54">
                  <c:v>-1.0591263569318577E-51</c:v>
                </c:pt>
                <c:pt idx="55">
                  <c:v>-1.0839691791519847E-52</c:v>
                </c:pt>
                <c:pt idx="56">
                  <c:v>-1.1093947135403104E-53</c:v>
                </c:pt>
                <c:pt idx="57">
                  <c:v>-1.1354166281684393E-54</c:v>
                </c:pt>
                <c:pt idx="58">
                  <c:v>-1.1620489117054493E-55</c:v>
                </c:pt>
                <c:pt idx="59">
                  <c:v>-1.189305880938298E-56</c:v>
                </c:pt>
                <c:pt idx="60">
                  <c:v>-1.2172021884677335E-57</c:v>
                </c:pt>
                <c:pt idx="61">
                  <c:v>-1.2457528305853094E-58</c:v>
                </c:pt>
                <c:pt idx="62">
                  <c:v>-1.2749731553349119E-59</c:v>
                </c:pt>
                <c:pt idx="63">
                  <c:v>-1.3048788707635929E-60</c:v>
                </c:pt>
                <c:pt idx="64">
                  <c:v>-1.33548605336557E-61</c:v>
                </c:pt>
                <c:pt idx="65">
                  <c:v>-1.3668111567246537E-62</c:v>
                </c:pt>
                <c:pt idx="66">
                  <c:v>-1.3988710203591675E-63</c:v>
                </c:pt>
                <c:pt idx="67">
                  <c:v>-1.4316828787745712E-64</c:v>
                </c:pt>
                <c:pt idx="68">
                  <c:v>-1.4652643707280234E-65</c:v>
                </c:pt>
                <c:pt idx="69">
                  <c:v>-1.4996335487106933E-66</c:v>
                </c:pt>
                <c:pt idx="70">
                  <c:v>-1.5348088886520342E-67</c:v>
                </c:pt>
                <c:pt idx="71">
                  <c:v>-1.570809299852363E-68</c:v>
                </c:pt>
                <c:pt idx="72">
                  <c:v>-1.6076541351475582E-69</c:v>
                </c:pt>
                <c:pt idx="73">
                  <c:v>-1.6453632013128266E-70</c:v>
                </c:pt>
                <c:pt idx="74">
                  <c:v>-1.6839567697101927E-71</c:v>
                </c:pt>
                <c:pt idx="75">
                  <c:v>-1.7234555871860697E-72</c:v>
                </c:pt>
                <c:pt idx="76">
                  <c:v>-1.7638808872236646E-73</c:v>
                </c:pt>
                <c:pt idx="77">
                  <c:v>-1.8052544013581983E-74</c:v>
                </c:pt>
                <c:pt idx="78">
                  <c:v>-1.847598370858594E-75</c:v>
                </c:pt>
                <c:pt idx="79">
                  <c:v>-1.8909355586842831E-76</c:v>
                </c:pt>
                <c:pt idx="80">
                  <c:v>-1.9352892617213177E-77</c:v>
                </c:pt>
                <c:pt idx="81">
                  <c:v>-1.9806833233068862E-78</c:v>
                </c:pt>
                <c:pt idx="82">
                  <c:v>-2.0271421460462487E-79</c:v>
                </c:pt>
                <c:pt idx="83">
                  <c:v>-2.0746907049312353E-80</c:v>
                </c:pt>
                <c:pt idx="84">
                  <c:v>-2.1233545607658351E-81</c:v>
                </c:pt>
                <c:pt idx="85">
                  <c:v>-2.1731598739072681E-82</c:v>
                </c:pt>
                <c:pt idx="86">
                  <c:v>-2.2241334183290933E-83</c:v>
                </c:pt>
                <c:pt idx="87">
                  <c:v>-2.2763025960138559E-84</c:v>
                </c:pt>
                <c:pt idx="88">
                  <c:v>-2.3296954516838844E-85</c:v>
                </c:pt>
                <c:pt idx="89">
                  <c:v>-2.3843406878772398E-86</c:v>
                </c:pt>
                <c:pt idx="90">
                  <c:v>-2.440267680377683E-87</c:v>
                </c:pt>
                <c:pt idx="91">
                  <c:v>-2.4975064940058903E-88</c:v>
                </c:pt>
                <c:pt idx="92">
                  <c:v>-2.5560878987817451E-89</c:v>
                </c:pt>
                <c:pt idx="93">
                  <c:v>-2.6160433864653164E-90</c:v>
                </c:pt>
                <c:pt idx="94">
                  <c:v>-2.6774051874863438E-91</c:v>
                </c:pt>
                <c:pt idx="95">
                  <c:v>-2.7402062882696839E-92</c:v>
                </c:pt>
                <c:pt idx="96">
                  <c:v>-2.8044804489686582E-93</c:v>
                </c:pt>
                <c:pt idx="97">
                  <c:v>-2.8702622216131344E-94</c:v>
                </c:pt>
                <c:pt idx="98">
                  <c:v>-2.9375869686841492E-95</c:v>
                </c:pt>
                <c:pt idx="99">
                  <c:v>-3.0064908821233244E-96</c:v>
                </c:pt>
                <c:pt idx="100">
                  <c:v>-3.0770110027889916E-97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2-48D3-8912-A589A2B9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41584"/>
        <c:axId val="2087942416"/>
      </c:lineChart>
      <c:catAx>
        <c:axId val="20879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942416"/>
        <c:crosses val="autoZero"/>
        <c:auto val="1"/>
        <c:lblAlgn val="ctr"/>
        <c:lblOffset val="100"/>
        <c:noMultiLvlLbl val="0"/>
      </c:catAx>
      <c:valAx>
        <c:axId val="2087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94158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43962</xdr:colOff>
      <xdr:row>6</xdr:row>
      <xdr:rowOff>51288</xdr:rowOff>
    </xdr:from>
    <xdr:to>
      <xdr:col>20</xdr:col>
      <xdr:colOff>87923</xdr:colOff>
      <xdr:row>32</xdr:row>
      <xdr:rowOff>58615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73270</xdr:colOff>
      <xdr:row>33</xdr:row>
      <xdr:rowOff>21982</xdr:rowOff>
    </xdr:from>
    <xdr:to>
      <xdr:col>20</xdr:col>
      <xdr:colOff>65942</xdr:colOff>
      <xdr:row>57</xdr:row>
      <xdr:rowOff>161192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zoomScale="120" zoomScaleNormal="120" workbookViewId="0">
      <selection activeCell="C4" sqref="C4"/>
    </sheetView>
  </sheetViews>
  <sheetFormatPr defaultRowHeight="15" x14ac:dyDescent="0.25"/>
  <cols>
    <col min="2" max="2" width="15.28515625" customWidth="1"/>
    <col min="3" max="3" width="12.5703125" customWidth="1"/>
    <col min="4" max="4" width="12.85546875" bestFit="1" customWidth="1"/>
    <col min="5" max="6" width="10.140625" bestFit="1" customWidth="1"/>
    <col min="7" max="8" width="15.28515625" customWidth="1"/>
    <col min="9" max="9" width="13.5703125" customWidth="1"/>
    <col min="10" max="10" width="15.7109375" customWidth="1"/>
    <col min="11" max="11" width="11.140625" customWidth="1"/>
    <col min="14" max="14" width="10.140625" bestFit="1" customWidth="1"/>
  </cols>
  <sheetData>
    <row r="2" spans="2:14" x14ac:dyDescent="0.25">
      <c r="B2" s="17" t="s">
        <v>0</v>
      </c>
      <c r="C2" s="18"/>
      <c r="D2" s="18"/>
      <c r="E2" s="18"/>
      <c r="F2" s="18"/>
      <c r="G2" s="19"/>
      <c r="H2" s="1"/>
    </row>
    <row r="3" spans="2:14" x14ac:dyDescent="0.25">
      <c r="B3" s="12" t="s">
        <v>1</v>
      </c>
      <c r="C3" s="6">
        <f>93/1000000</f>
        <v>9.2999999999999997E-5</v>
      </c>
      <c r="D3" s="6">
        <f>96/1000000</f>
        <v>9.6000000000000002E-5</v>
      </c>
      <c r="E3" s="6">
        <f>84/1000000</f>
        <v>8.3999999999999995E-5</v>
      </c>
      <c r="F3" s="6">
        <f>89/1000000</f>
        <v>8.8999999999999995E-5</v>
      </c>
      <c r="G3" s="6">
        <f>81/1000000</f>
        <v>8.1000000000000004E-5</v>
      </c>
      <c r="H3" s="15">
        <f>AVERAGE(C3:G3)</f>
        <v>8.8599999999999999E-5</v>
      </c>
    </row>
    <row r="4" spans="2:14" x14ac:dyDescent="0.25">
      <c r="B4" s="12" t="s">
        <v>2</v>
      </c>
      <c r="C4" s="2">
        <v>3.85</v>
      </c>
      <c r="D4" s="2">
        <v>3.75</v>
      </c>
      <c r="E4" s="2">
        <v>3.97</v>
      </c>
      <c r="F4" s="2">
        <v>4.04</v>
      </c>
      <c r="G4" s="2">
        <v>4.3499999999999996</v>
      </c>
      <c r="H4" s="16">
        <f>AVERAGE(C4:G4)</f>
        <v>3.992</v>
      </c>
    </row>
    <row r="6" spans="2:14" ht="30" x14ac:dyDescent="0.25">
      <c r="B6" s="13" t="s">
        <v>3</v>
      </c>
      <c r="C6" s="2">
        <v>1250</v>
      </c>
    </row>
    <row r="7" spans="2:14" ht="30" x14ac:dyDescent="0.25">
      <c r="B7" s="13" t="s">
        <v>4</v>
      </c>
      <c r="C7" s="2">
        <v>11340</v>
      </c>
      <c r="F7" s="12" t="s">
        <v>10</v>
      </c>
      <c r="G7" s="12" t="s">
        <v>11</v>
      </c>
      <c r="H7" s="12" t="s">
        <v>14</v>
      </c>
      <c r="I7" s="12" t="s">
        <v>12</v>
      </c>
      <c r="J7" s="12" t="s">
        <v>13</v>
      </c>
    </row>
    <row r="8" spans="2:14" ht="45" x14ac:dyDescent="0.25">
      <c r="B8" s="13" t="s">
        <v>5</v>
      </c>
      <c r="C8" s="2">
        <v>0.14000000000000001</v>
      </c>
      <c r="F8" s="11">
        <v>1</v>
      </c>
      <c r="G8" s="4">
        <f>C8/C4</f>
        <v>3.6363636363636369E-2</v>
      </c>
      <c r="H8" s="5">
        <f>((3*C$3)/(4*$C$7*3.14))^(1/3)</f>
        <v>1.2512204573101686E-3</v>
      </c>
      <c r="I8" s="20">
        <f>(9.81*C3^(1/3)*(1-$C$6/$C$7))/(6*3.14*H8)</f>
        <v>16.776191193469256</v>
      </c>
      <c r="J8" s="5">
        <f>I8*(C$3*C$3)^(1/3)/G8</f>
        <v>0.94699574258871067</v>
      </c>
      <c r="M8" s="8">
        <f>J8-$L$13</f>
        <v>-1.4925589107395165E-3</v>
      </c>
      <c r="N8" s="9">
        <f>M8^2</f>
        <v>2.2277321020279322E-6</v>
      </c>
    </row>
    <row r="9" spans="2:14" ht="43.5" customHeight="1" x14ac:dyDescent="0.25">
      <c r="B9" s="14" t="s">
        <v>6</v>
      </c>
      <c r="C9" s="3">
        <v>9.5000000000000001E-2</v>
      </c>
      <c r="F9" s="11">
        <v>2</v>
      </c>
      <c r="G9" s="4">
        <f>C8/D4</f>
        <v>3.7333333333333336E-2</v>
      </c>
      <c r="H9" s="5">
        <f>((3*D$3)/(4*$C$7*3.14))^(1/3)</f>
        <v>1.2645323123552663E-3</v>
      </c>
      <c r="I9" s="21"/>
      <c r="J9" s="5">
        <f>I8*(D$3*D$3)^(1/3)/G9</f>
        <v>0.94212982924044941</v>
      </c>
      <c r="L9" s="8">
        <f>J9-J8</f>
        <v>-4.8659133482612527E-3</v>
      </c>
      <c r="M9" s="8">
        <f>J9-$L$13</f>
        <v>-6.3584722590007692E-3</v>
      </c>
      <c r="N9" s="9">
        <f>M9^2</f>
        <v>4.0430169468482342E-5</v>
      </c>
    </row>
    <row r="10" spans="2:14" ht="30" x14ac:dyDescent="0.25">
      <c r="B10" s="14" t="s">
        <v>7</v>
      </c>
      <c r="C10" s="2">
        <v>25</v>
      </c>
      <c r="F10" s="11">
        <v>3</v>
      </c>
      <c r="G10" s="4">
        <f>C8/E4</f>
        <v>3.5264483627204031E-2</v>
      </c>
      <c r="H10" s="5">
        <f>((3*E3)/(4*$C$7*3.14))^(1/3)</f>
        <v>1.2094816459638322E-3</v>
      </c>
      <c r="I10" s="21"/>
      <c r="J10" s="5">
        <f>I8*(E$3*E$3)^(1/3)/G10</f>
        <v>0.91244920153190046</v>
      </c>
      <c r="L10" s="8">
        <f>J10-J9</f>
        <v>-2.9680627708548957E-2</v>
      </c>
      <c r="M10" s="8">
        <f>J10-$L$13</f>
        <v>-3.6039099967549726E-2</v>
      </c>
      <c r="N10" s="9">
        <f>M10^2</f>
        <v>1.2988167264710426E-3</v>
      </c>
    </row>
    <row r="11" spans="2:14" ht="30" x14ac:dyDescent="0.25">
      <c r="B11" s="14" t="s">
        <v>8</v>
      </c>
      <c r="C11" s="3">
        <f>1/1000</f>
        <v>1E-3</v>
      </c>
      <c r="F11" s="11">
        <v>4</v>
      </c>
      <c r="G11" s="4">
        <f>C8/F4</f>
        <v>3.4653465346534656E-2</v>
      </c>
      <c r="H11" s="5">
        <f>((3*F3)/(4*$C$7*3.14))^(1/3)</f>
        <v>1.2330183005330514E-3</v>
      </c>
      <c r="I11" s="21"/>
      <c r="J11" s="5">
        <f>I8*(F$3*F$3)^(1/3)/G11</f>
        <v>0.96502826611363268</v>
      </c>
      <c r="L11" s="8">
        <f>J11-J10</f>
        <v>5.2579064581732227E-2</v>
      </c>
      <c r="M11" s="8">
        <f>J11-$L$13</f>
        <v>1.6539964614182501E-2</v>
      </c>
      <c r="N11" s="9">
        <f>M11^2</f>
        <v>2.7357042943840926E-4</v>
      </c>
    </row>
    <row r="12" spans="2:14" ht="30" customHeight="1" x14ac:dyDescent="0.25">
      <c r="B12" s="14" t="s">
        <v>9</v>
      </c>
      <c r="C12" s="2">
        <v>0.01</v>
      </c>
      <c r="F12" s="11">
        <v>5</v>
      </c>
      <c r="G12" s="4">
        <f>C8/G4</f>
        <v>3.2183908045977018E-2</v>
      </c>
      <c r="H12" s="5">
        <f>((3*E3)/(4*$C$7*3.14))^(1/3)</f>
        <v>1.2094816459638322E-3</v>
      </c>
      <c r="I12" s="22"/>
      <c r="J12" s="5">
        <f>I8*(G$3*G$3)^(1/3)/G12</f>
        <v>0.97583846802255791</v>
      </c>
      <c r="L12" s="8">
        <f>J12-J11</f>
        <v>1.0810201908925232E-2</v>
      </c>
      <c r="M12" s="8">
        <f>J12-$L$13</f>
        <v>2.7350166523107733E-2</v>
      </c>
      <c r="N12" s="9">
        <f t="shared" ref="N12" si="0">M12^2</f>
        <v>7.4803160884172294E-4</v>
      </c>
    </row>
    <row r="13" spans="2:14" x14ac:dyDescent="0.25">
      <c r="K13" t="s">
        <v>15</v>
      </c>
      <c r="L13" s="8">
        <f>AVERAGE(J8:J12)</f>
        <v>0.94848830149945018</v>
      </c>
    </row>
    <row r="14" spans="2:14" x14ac:dyDescent="0.25">
      <c r="K14" t="s">
        <v>16</v>
      </c>
      <c r="L14" s="8">
        <f>MAX(J8:J12)-MIN(J8:J12)</f>
        <v>6.3389266490657459E-2</v>
      </c>
    </row>
    <row r="16" spans="2:14" x14ac:dyDescent="0.25">
      <c r="B16">
        <f>DEVSQ(J8:J12)</f>
        <v>2.3630766663216849E-3</v>
      </c>
    </row>
    <row r="17" spans="2:6" x14ac:dyDescent="0.25">
      <c r="B17">
        <f>DEVSQ(C3:G3)</f>
        <v>1.532E-10</v>
      </c>
      <c r="C17" s="10">
        <f>SQRT(B17/(4))</f>
        <v>6.1886993787063211E-6</v>
      </c>
    </row>
    <row r="18" spans="2:6" x14ac:dyDescent="0.25">
      <c r="C18" s="10">
        <f>C17/SQRT(5)</f>
        <v>2.7676705006196096E-6</v>
      </c>
      <c r="D18" s="10">
        <f>C18*2.8</f>
        <v>7.7494774017349059E-6</v>
      </c>
      <c r="F18" s="7">
        <f>SQRT(C11*C11+D18*D18)</f>
        <v>1.0000300267491971E-3</v>
      </c>
    </row>
  </sheetData>
  <mergeCells count="2">
    <mergeCell ref="B2:G2"/>
    <mergeCell ref="I8:I12"/>
  </mergeCells>
  <pageMargins left="0.7" right="0.7" top="0.75" bottom="0.75" header="0.3" footer="0.3"/>
  <pageSetup paperSize="260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9"/>
  <sheetViews>
    <sheetView topLeftCell="B31" zoomScale="130" zoomScaleNormal="130" workbookViewId="0">
      <selection activeCell="J35" sqref="J35"/>
    </sheetView>
  </sheetViews>
  <sheetFormatPr defaultRowHeight="15" x14ac:dyDescent="0.25"/>
  <cols>
    <col min="3" max="3" width="9.5703125" bestFit="1" customWidth="1"/>
    <col min="6" max="6" width="9.140625" style="23"/>
    <col min="7" max="7" width="19.85546875" bestFit="1" customWidth="1"/>
    <col min="8" max="9" width="9.28515625" bestFit="1" customWidth="1"/>
  </cols>
  <sheetData>
    <row r="3" spans="2:7" s="24" customFormat="1" x14ac:dyDescent="0.25">
      <c r="B3" s="24" t="s">
        <v>17</v>
      </c>
      <c r="C3" s="24">
        <v>227.94</v>
      </c>
      <c r="F3" s="24" t="s">
        <v>22</v>
      </c>
    </row>
    <row r="4" spans="2:7" x14ac:dyDescent="0.25">
      <c r="B4" t="s">
        <v>18</v>
      </c>
      <c r="C4">
        <v>-302.83999999999997</v>
      </c>
      <c r="E4">
        <f>$C$4*$C$7^(-$C$3*$F4)</f>
        <v>-302.83999999999997</v>
      </c>
      <c r="F4" s="23">
        <v>0</v>
      </c>
      <c r="G4" s="9">
        <f>$C$6-($C$6-$C$5)*$C$7^(-$C$3*$F4)</f>
        <v>1.365</v>
      </c>
    </row>
    <row r="5" spans="2:7" x14ac:dyDescent="0.25">
      <c r="B5" t="s">
        <v>19</v>
      </c>
      <c r="C5">
        <v>1.365</v>
      </c>
      <c r="E5">
        <f t="shared" ref="E5:E68" si="0">$C$4*$C$7^(-$C$3*$F5)</f>
        <v>-30.9943401999112</v>
      </c>
      <c r="F5" s="23">
        <v>0.01</v>
      </c>
      <c r="G5" s="9">
        <f>$C$6-($C$6-$C$5)*$C$7^(-$C$3*$F5)</f>
        <v>0.17237635843878624</v>
      </c>
    </row>
    <row r="6" spans="2:7" x14ac:dyDescent="0.25">
      <c r="B6" t="s">
        <v>20</v>
      </c>
      <c r="C6">
        <v>3.6400000000000002E-2</v>
      </c>
      <c r="E6">
        <f>$C$4*$C$7^(-$C$3*$F6)</f>
        <v>-3.1721342108962864</v>
      </c>
      <c r="F6" s="23">
        <v>0.02</v>
      </c>
      <c r="G6" s="9">
        <f t="shared" ref="G6:G69" si="1">$C$6-($C$6-$C$5)*$C$7^(-$C$3*$F6)</f>
        <v>5.0316581404691613E-2</v>
      </c>
    </row>
    <row r="7" spans="2:7" x14ac:dyDescent="0.25">
      <c r="B7" t="s">
        <v>21</v>
      </c>
      <c r="C7">
        <v>2.7182818279999998</v>
      </c>
      <c r="E7">
        <f t="shared" si="0"/>
        <v>-0.32465396543487124</v>
      </c>
      <c r="F7" s="23">
        <v>0.03</v>
      </c>
      <c r="G7" s="9">
        <f t="shared" si="1"/>
        <v>3.7824300813884465E-2</v>
      </c>
    </row>
    <row r="8" spans="2:7" x14ac:dyDescent="0.25">
      <c r="E8">
        <f t="shared" si="0"/>
        <v>-3.3226903486787106E-2</v>
      </c>
      <c r="F8" s="23">
        <v>0.04</v>
      </c>
      <c r="G8" s="9">
        <f t="shared" si="1"/>
        <v>3.6545770915244177E-2</v>
      </c>
    </row>
    <row r="9" spans="2:7" x14ac:dyDescent="0.25">
      <c r="E9">
        <f t="shared" si="0"/>
        <v>-3.4006272304157111E-3</v>
      </c>
      <c r="F9" s="23">
        <v>0.05</v>
      </c>
      <c r="G9" s="9">
        <f t="shared" si="1"/>
        <v>3.6414919011155497E-2</v>
      </c>
    </row>
    <row r="10" spans="2:7" x14ac:dyDescent="0.25">
      <c r="E10">
        <f t="shared" si="0"/>
        <v>-3.4803921962946307E-4</v>
      </c>
      <c r="F10" s="23">
        <v>0.06</v>
      </c>
      <c r="G10" s="9">
        <f t="shared" si="1"/>
        <v>3.6401526895083872E-2</v>
      </c>
    </row>
    <row r="11" spans="2:7" x14ac:dyDescent="0.25">
      <c r="E11">
        <f t="shared" si="0"/>
        <v>-3.5620281257783503E-5</v>
      </c>
      <c r="F11" s="23">
        <v>7.0000000000000007E-2</v>
      </c>
      <c r="G11" s="9">
        <f t="shared" si="1"/>
        <v>3.6400156270986923E-2</v>
      </c>
    </row>
    <row r="12" spans="2:7" x14ac:dyDescent="0.25">
      <c r="E12">
        <f t="shared" si="0"/>
        <v>-3.6455789041086549E-6</v>
      </c>
      <c r="F12" s="23">
        <v>0.08</v>
      </c>
      <c r="G12" s="9">
        <f t="shared" si="1"/>
        <v>3.6400015993647249E-2</v>
      </c>
    </row>
    <row r="13" spans="2:7" x14ac:dyDescent="0.25">
      <c r="E13">
        <f t="shared" si="0"/>
        <v>-3.7310894458976079E-7</v>
      </c>
      <c r="F13" s="23">
        <v>0.09</v>
      </c>
      <c r="G13" s="9">
        <f t="shared" si="1"/>
        <v>3.6400001636879356E-2</v>
      </c>
    </row>
    <row r="14" spans="2:7" x14ac:dyDescent="0.25">
      <c r="E14">
        <f t="shared" si="0"/>
        <v>-3.818605719272496E-8</v>
      </c>
      <c r="F14" s="23">
        <v>0.1</v>
      </c>
      <c r="G14" s="9">
        <f t="shared" si="1"/>
        <v>3.6400000167527397E-2</v>
      </c>
    </row>
    <row r="15" spans="2:7" x14ac:dyDescent="0.25">
      <c r="E15">
        <f t="shared" si="0"/>
        <v>-3.90817477058707E-9</v>
      </c>
      <c r="F15" s="23">
        <v>0.11</v>
      </c>
      <c r="G15" s="9">
        <f t="shared" si="1"/>
        <v>3.6400000017145689E-2</v>
      </c>
    </row>
    <row r="16" spans="2:7" x14ac:dyDescent="0.25">
      <c r="E16">
        <f t="shared" si="0"/>
        <v>-3.9998447497122443E-10</v>
      </c>
      <c r="F16" s="23">
        <v>0.12</v>
      </c>
      <c r="G16" s="9">
        <f t="shared" si="1"/>
        <v>3.6400000001754786E-2</v>
      </c>
    </row>
    <row r="17" spans="5:7" x14ac:dyDescent="0.25">
      <c r="E17">
        <f t="shared" si="0"/>
        <v>-4.0936649359202736E-11</v>
      </c>
      <c r="F17" s="23">
        <v>0.13</v>
      </c>
      <c r="G17" s="9">
        <f t="shared" si="1"/>
        <v>3.6400000000179594E-2</v>
      </c>
    </row>
    <row r="18" spans="5:7" x14ac:dyDescent="0.25">
      <c r="E18">
        <f t="shared" si="0"/>
        <v>-4.1896857643759169E-12</v>
      </c>
      <c r="F18" s="23">
        <v>0.14000000000000001</v>
      </c>
      <c r="G18" s="9">
        <f t="shared" si="1"/>
        <v>3.6400000000018383E-2</v>
      </c>
    </row>
    <row r="19" spans="5:7" x14ac:dyDescent="0.25">
      <c r="E19">
        <f t="shared" si="0"/>
        <v>-4.2879588532490142E-13</v>
      </c>
      <c r="F19" s="23">
        <v>0.15</v>
      </c>
      <c r="G19" s="9">
        <f t="shared" si="1"/>
        <v>3.6400000000001882E-2</v>
      </c>
    </row>
    <row r="20" spans="5:7" x14ac:dyDescent="0.25">
      <c r="E20">
        <f t="shared" si="0"/>
        <v>-4.3885370314628397E-14</v>
      </c>
      <c r="F20" s="23">
        <v>0.16</v>
      </c>
      <c r="G20" s="9">
        <f t="shared" si="1"/>
        <v>3.6400000000000196E-2</v>
      </c>
    </row>
    <row r="21" spans="5:7" x14ac:dyDescent="0.25">
      <c r="E21">
        <f t="shared" si="0"/>
        <v>-4.4914743670937532E-15</v>
      </c>
      <c r="F21" s="23">
        <v>0.17</v>
      </c>
      <c r="G21" s="9">
        <f t="shared" si="1"/>
        <v>3.6400000000000023E-2</v>
      </c>
    </row>
    <row r="22" spans="5:7" x14ac:dyDescent="0.25">
      <c r="E22">
        <f t="shared" si="0"/>
        <v>-4.5968261964365746E-16</v>
      </c>
      <c r="F22" s="23">
        <v>0.18</v>
      </c>
      <c r="G22" s="9">
        <f t="shared" si="1"/>
        <v>3.6400000000000002E-2</v>
      </c>
    </row>
    <row r="23" spans="5:7" x14ac:dyDescent="0.25">
      <c r="E23">
        <f t="shared" si="0"/>
        <v>-4.704649153751768E-17</v>
      </c>
      <c r="F23" s="23">
        <v>0.19</v>
      </c>
      <c r="G23" s="9">
        <f t="shared" si="1"/>
        <v>3.6400000000000002E-2</v>
      </c>
    </row>
    <row r="24" spans="5:7" x14ac:dyDescent="0.25">
      <c r="E24">
        <f t="shared" si="0"/>
        <v>-4.8150012017106778E-18</v>
      </c>
      <c r="F24" s="23">
        <v>0.2</v>
      </c>
      <c r="G24" s="9">
        <f t="shared" si="1"/>
        <v>3.6400000000000002E-2</v>
      </c>
    </row>
    <row r="25" spans="5:7" x14ac:dyDescent="0.25">
      <c r="E25">
        <f t="shared" si="0"/>
        <v>-4.9279416625546057E-19</v>
      </c>
      <c r="F25" s="23">
        <v>0.21</v>
      </c>
      <c r="G25" s="9">
        <f t="shared" si="1"/>
        <v>3.6400000000000002E-2</v>
      </c>
    </row>
    <row r="26" spans="5:7" x14ac:dyDescent="0.25">
      <c r="E26">
        <f t="shared" si="0"/>
        <v>-5.0435312499845791E-20</v>
      </c>
      <c r="F26" s="23">
        <v>0.22</v>
      </c>
      <c r="G26" s="9">
        <f t="shared" si="1"/>
        <v>3.6400000000000002E-2</v>
      </c>
    </row>
    <row r="27" spans="5:7" x14ac:dyDescent="0.25">
      <c r="E27">
        <f t="shared" si="0"/>
        <v>-5.1618321017997932E-21</v>
      </c>
      <c r="F27" s="23">
        <v>0.23</v>
      </c>
      <c r="G27" s="9">
        <f t="shared" si="1"/>
        <v>3.6400000000000002E-2</v>
      </c>
    </row>
    <row r="28" spans="5:7" x14ac:dyDescent="0.25">
      <c r="E28">
        <f t="shared" si="0"/>
        <v>-5.2829078133009543E-22</v>
      </c>
      <c r="F28" s="23">
        <v>0.24</v>
      </c>
      <c r="G28" s="9">
        <f t="shared" si="1"/>
        <v>3.6400000000000002E-2</v>
      </c>
    </row>
    <row r="29" spans="5:7" x14ac:dyDescent="0.25">
      <c r="E29">
        <f t="shared" si="0"/>
        <v>-5.4068234714772892E-23</v>
      </c>
      <c r="F29" s="23">
        <v>0.25</v>
      </c>
      <c r="G29" s="9">
        <f t="shared" si="1"/>
        <v>3.6400000000000002E-2</v>
      </c>
    </row>
    <row r="30" spans="5:7" x14ac:dyDescent="0.25">
      <c r="E30">
        <f t="shared" si="0"/>
        <v>-5.5336456899957544E-24</v>
      </c>
      <c r="F30" s="23">
        <v>0.26</v>
      </c>
      <c r="G30" s="9">
        <f t="shared" si="1"/>
        <v>3.6400000000000002E-2</v>
      </c>
    </row>
    <row r="31" spans="5:7" x14ac:dyDescent="0.25">
      <c r="E31">
        <f t="shared" si="0"/>
        <v>-5.6634426450105751E-25</v>
      </c>
      <c r="F31" s="23">
        <v>0.27</v>
      </c>
      <c r="G31" s="9">
        <f t="shared" si="1"/>
        <v>3.6400000000000002E-2</v>
      </c>
    </row>
    <row r="32" spans="5:7" x14ac:dyDescent="0.25">
      <c r="E32">
        <f t="shared" si="0"/>
        <v>-5.7962841118129089E-26</v>
      </c>
      <c r="F32" s="23">
        <v>0.28000000000000003</v>
      </c>
      <c r="G32" s="9">
        <f t="shared" si="1"/>
        <v>3.6400000000000002E-2</v>
      </c>
    </row>
    <row r="33" spans="5:7" x14ac:dyDescent="0.25">
      <c r="E33">
        <f t="shared" si="0"/>
        <v>-5.9322415023402261E-27</v>
      </c>
      <c r="F33" s="23">
        <v>0.28999999999999998</v>
      </c>
      <c r="G33" s="9">
        <f t="shared" si="1"/>
        <v>3.6400000000000002E-2</v>
      </c>
    </row>
    <row r="34" spans="5:7" x14ac:dyDescent="0.25">
      <c r="E34">
        <f t="shared" si="0"/>
        <v>-6.0713879035651175E-28</v>
      </c>
      <c r="F34" s="23">
        <v>0.3</v>
      </c>
      <c r="G34" s="9">
        <f t="shared" si="1"/>
        <v>3.6400000000000002E-2</v>
      </c>
    </row>
    <row r="35" spans="5:7" x14ac:dyDescent="0.25">
      <c r="E35">
        <f t="shared" si="0"/>
        <v>-6.2137981167851338E-29</v>
      </c>
      <c r="F35" s="23">
        <v>0.31</v>
      </c>
      <c r="G35" s="9">
        <f t="shared" si="1"/>
        <v>3.6400000000000002E-2</v>
      </c>
    </row>
    <row r="36" spans="5:7" x14ac:dyDescent="0.25">
      <c r="E36">
        <f t="shared" si="0"/>
        <v>-6.359548697834063E-30</v>
      </c>
      <c r="F36" s="23">
        <v>0.32</v>
      </c>
      <c r="G36" s="9">
        <f t="shared" si="1"/>
        <v>3.6400000000000002E-2</v>
      </c>
    </row>
    <row r="37" spans="5:7" x14ac:dyDescent="0.25">
      <c r="E37">
        <f t="shared" si="0"/>
        <v>-6.5087179982356761E-31</v>
      </c>
      <c r="F37" s="23">
        <v>0.33</v>
      </c>
      <c r="G37" s="9">
        <f t="shared" si="1"/>
        <v>3.6400000000000002E-2</v>
      </c>
    </row>
    <row r="38" spans="5:7" x14ac:dyDescent="0.25">
      <c r="E38">
        <f t="shared" si="0"/>
        <v>-6.6613862073240781E-32</v>
      </c>
      <c r="F38" s="23">
        <v>0.34</v>
      </c>
      <c r="G38" s="9">
        <f t="shared" si="1"/>
        <v>3.6400000000000002E-2</v>
      </c>
    </row>
    <row r="39" spans="5:7" x14ac:dyDescent="0.25">
      <c r="E39">
        <f t="shared" si="0"/>
        <v>-6.8176353953506633E-33</v>
      </c>
      <c r="F39" s="23">
        <v>0.35</v>
      </c>
      <c r="G39" s="9">
        <f t="shared" si="1"/>
        <v>3.6400000000000002E-2</v>
      </c>
    </row>
    <row r="40" spans="5:7" x14ac:dyDescent="0.25">
      <c r="E40">
        <f t="shared" si="0"/>
        <v>-6.9775495576032023E-34</v>
      </c>
      <c r="F40" s="23">
        <v>0.36</v>
      </c>
      <c r="G40" s="9">
        <f t="shared" si="1"/>
        <v>3.6400000000000002E-2</v>
      </c>
    </row>
    <row r="41" spans="5:7" x14ac:dyDescent="0.25">
      <c r="E41">
        <f t="shared" si="0"/>
        <v>-7.1412146595592181E-35</v>
      </c>
      <c r="F41" s="23">
        <v>0.37</v>
      </c>
      <c r="G41" s="9">
        <f t="shared" si="1"/>
        <v>3.6400000000000002E-2</v>
      </c>
    </row>
    <row r="42" spans="5:7" x14ac:dyDescent="0.25">
      <c r="E42">
        <f t="shared" si="0"/>
        <v>-7.3087186830990731E-36</v>
      </c>
      <c r="F42" s="23">
        <v>0.38</v>
      </c>
      <c r="G42" s="9">
        <f t="shared" si="1"/>
        <v>3.6400000000000002E-2</v>
      </c>
    </row>
    <row r="43" spans="5:7" x14ac:dyDescent="0.25">
      <c r="E43">
        <f t="shared" si="0"/>
        <v>-7.4801516738019208E-37</v>
      </c>
      <c r="F43" s="23">
        <v>0.39</v>
      </c>
      <c r="G43" s="9">
        <f t="shared" si="1"/>
        <v>3.6400000000000002E-2</v>
      </c>
    </row>
    <row r="44" spans="5:7" x14ac:dyDescent="0.25">
      <c r="E44">
        <f t="shared" si="0"/>
        <v>-7.6556057893525559E-38</v>
      </c>
      <c r="F44" s="23">
        <v>0.4</v>
      </c>
      <c r="G44" s="9">
        <f t="shared" si="1"/>
        <v>3.6400000000000002E-2</v>
      </c>
    </row>
    <row r="45" spans="5:7" x14ac:dyDescent="0.25">
      <c r="E45">
        <f t="shared" si="0"/>
        <v>-7.8351753490821493E-39</v>
      </c>
      <c r="F45" s="23">
        <v>0.41</v>
      </c>
      <c r="G45" s="9">
        <f t="shared" si="1"/>
        <v>3.6400000000000002E-2</v>
      </c>
    </row>
    <row r="46" spans="5:7" x14ac:dyDescent="0.25">
      <c r="E46">
        <f t="shared" si="0"/>
        <v>-8.0189568846722546E-40</v>
      </c>
      <c r="F46" s="23">
        <v>0.42</v>
      </c>
      <c r="G46" s="9">
        <f t="shared" si="1"/>
        <v>3.6400000000000002E-2</v>
      </c>
    </row>
    <row r="47" spans="5:7" x14ac:dyDescent="0.25">
      <c r="E47">
        <f t="shared" si="0"/>
        <v>-8.2070491920469358E-41</v>
      </c>
      <c r="F47" s="23">
        <v>0.43</v>
      </c>
      <c r="G47" s="9">
        <f t="shared" si="1"/>
        <v>3.6400000000000002E-2</v>
      </c>
    </row>
    <row r="48" spans="5:7" x14ac:dyDescent="0.25">
      <c r="E48">
        <f t="shared" si="0"/>
        <v>-8.3995533844838891E-42</v>
      </c>
      <c r="F48" s="23">
        <v>0.44</v>
      </c>
      <c r="G48" s="9">
        <f t="shared" si="1"/>
        <v>3.6400000000000002E-2</v>
      </c>
    </row>
    <row r="49" spans="5:7" x14ac:dyDescent="0.25">
      <c r="E49">
        <f t="shared" si="0"/>
        <v>-8.596572946968912E-43</v>
      </c>
      <c r="F49" s="23">
        <v>0.45</v>
      </c>
      <c r="G49" s="9">
        <f t="shared" si="1"/>
        <v>3.6400000000000002E-2</v>
      </c>
    </row>
    <row r="50" spans="5:7" x14ac:dyDescent="0.25">
      <c r="E50">
        <f t="shared" si="0"/>
        <v>-8.7982137918276547E-44</v>
      </c>
      <c r="F50" s="23">
        <v>0.46</v>
      </c>
      <c r="G50" s="9">
        <f t="shared" si="1"/>
        <v>3.6400000000000002E-2</v>
      </c>
    </row>
    <row r="51" spans="5:7" x14ac:dyDescent="0.25">
      <c r="E51">
        <f t="shared" si="0"/>
        <v>-9.0045843156603518E-45</v>
      </c>
      <c r="F51" s="23">
        <v>0.47</v>
      </c>
      <c r="G51" s="9">
        <f t="shared" si="1"/>
        <v>3.6400000000000002E-2</v>
      </c>
    </row>
    <row r="52" spans="5:7" x14ac:dyDescent="0.25">
      <c r="E52">
        <f t="shared" si="0"/>
        <v>-9.2157954576133482E-46</v>
      </c>
      <c r="F52" s="23">
        <v>0.48</v>
      </c>
      <c r="G52" s="9">
        <f t="shared" si="1"/>
        <v>3.6400000000000002E-2</v>
      </c>
    </row>
    <row r="53" spans="5:7" x14ac:dyDescent="0.25">
      <c r="E53">
        <f t="shared" si="0"/>
        <v>-9.4319607590166923E-47</v>
      </c>
      <c r="F53" s="23">
        <v>0.49</v>
      </c>
      <c r="G53" s="9">
        <f t="shared" si="1"/>
        <v>3.6400000000000002E-2</v>
      </c>
    </row>
    <row r="54" spans="5:7" x14ac:dyDescent="0.25">
      <c r="E54">
        <f t="shared" si="0"/>
        <v>-9.6531964244213837E-48</v>
      </c>
      <c r="F54" s="23">
        <v>0.5</v>
      </c>
      <c r="G54" s="9">
        <f t="shared" si="1"/>
        <v>3.6400000000000002E-2</v>
      </c>
    </row>
    <row r="55" spans="5:7" x14ac:dyDescent="0.25">
      <c r="E55">
        <f t="shared" si="0"/>
        <v>-9.8796213840669652E-49</v>
      </c>
      <c r="F55" s="23">
        <v>0.51</v>
      </c>
      <c r="G55" s="9">
        <f t="shared" si="1"/>
        <v>3.6400000000000002E-2</v>
      </c>
    </row>
    <row r="56" spans="5:7" x14ac:dyDescent="0.25">
      <c r="E56">
        <f t="shared" si="0"/>
        <v>-1.0111357357815545E-49</v>
      </c>
      <c r="F56" s="23">
        <v>0.52</v>
      </c>
      <c r="G56" s="9">
        <f t="shared" si="1"/>
        <v>3.6400000000000002E-2</v>
      </c>
    </row>
    <row r="57" spans="5:7" x14ac:dyDescent="0.25">
      <c r="E57">
        <f t="shared" si="0"/>
        <v>-1.0348528920585506E-50</v>
      </c>
      <c r="F57" s="23">
        <v>0.53</v>
      </c>
      <c r="G57" s="9">
        <f t="shared" si="1"/>
        <v>3.6400000000000002E-2</v>
      </c>
    </row>
    <row r="58" spans="5:7" x14ac:dyDescent="0.25">
      <c r="E58">
        <f t="shared" si="0"/>
        <v>-1.0591263569318577E-51</v>
      </c>
      <c r="F58" s="23">
        <v>0.54</v>
      </c>
      <c r="G58" s="9">
        <f t="shared" si="1"/>
        <v>3.6400000000000002E-2</v>
      </c>
    </row>
    <row r="59" spans="5:7" x14ac:dyDescent="0.25">
      <c r="E59">
        <f t="shared" si="0"/>
        <v>-1.0839691791519847E-52</v>
      </c>
      <c r="F59" s="23">
        <v>0.55000000000000004</v>
      </c>
      <c r="G59" s="9">
        <f t="shared" si="1"/>
        <v>3.6400000000000002E-2</v>
      </c>
    </row>
    <row r="60" spans="5:7" x14ac:dyDescent="0.25">
      <c r="E60">
        <f t="shared" si="0"/>
        <v>-1.1093947135403104E-53</v>
      </c>
      <c r="F60" s="23">
        <v>0.56000000000000005</v>
      </c>
      <c r="G60" s="9">
        <f t="shared" si="1"/>
        <v>3.6400000000000002E-2</v>
      </c>
    </row>
    <row r="61" spans="5:7" x14ac:dyDescent="0.25">
      <c r="E61">
        <f t="shared" si="0"/>
        <v>-1.1354166281684393E-54</v>
      </c>
      <c r="F61" s="23">
        <v>0.56999999999999995</v>
      </c>
      <c r="G61" s="9">
        <f t="shared" si="1"/>
        <v>3.6400000000000002E-2</v>
      </c>
    </row>
    <row r="62" spans="5:7" x14ac:dyDescent="0.25">
      <c r="E62">
        <f t="shared" si="0"/>
        <v>-1.1620489117054493E-55</v>
      </c>
      <c r="F62" s="23">
        <v>0.57999999999999996</v>
      </c>
      <c r="G62" s="9">
        <f t="shared" si="1"/>
        <v>3.6400000000000002E-2</v>
      </c>
    </row>
    <row r="63" spans="5:7" x14ac:dyDescent="0.25">
      <c r="E63">
        <f t="shared" si="0"/>
        <v>-1.189305880938298E-56</v>
      </c>
      <c r="F63" s="23">
        <v>0.59</v>
      </c>
      <c r="G63" s="9">
        <f t="shared" si="1"/>
        <v>3.6400000000000002E-2</v>
      </c>
    </row>
    <row r="64" spans="5:7" x14ac:dyDescent="0.25">
      <c r="E64">
        <f t="shared" si="0"/>
        <v>-1.2172021884677335E-57</v>
      </c>
      <c r="F64" s="23">
        <v>0.6</v>
      </c>
      <c r="G64" s="9">
        <f t="shared" si="1"/>
        <v>3.6400000000000002E-2</v>
      </c>
    </row>
    <row r="65" spans="5:7" x14ac:dyDescent="0.25">
      <c r="E65">
        <f t="shared" si="0"/>
        <v>-1.2457528305853094E-58</v>
      </c>
      <c r="F65" s="23">
        <v>0.61</v>
      </c>
      <c r="G65" s="9">
        <f t="shared" si="1"/>
        <v>3.6400000000000002E-2</v>
      </c>
    </row>
    <row r="66" spans="5:7" x14ac:dyDescent="0.25">
      <c r="E66">
        <f t="shared" si="0"/>
        <v>-1.2749731553349119E-59</v>
      </c>
      <c r="F66" s="23">
        <v>0.62</v>
      </c>
      <c r="G66" s="9">
        <f t="shared" si="1"/>
        <v>3.6400000000000002E-2</v>
      </c>
    </row>
    <row r="67" spans="5:7" x14ac:dyDescent="0.25">
      <c r="E67">
        <f t="shared" si="0"/>
        <v>-1.3048788707635929E-60</v>
      </c>
      <c r="F67" s="23">
        <v>0.63</v>
      </c>
      <c r="G67" s="9">
        <f t="shared" si="1"/>
        <v>3.6400000000000002E-2</v>
      </c>
    </row>
    <row r="68" spans="5:7" x14ac:dyDescent="0.25">
      <c r="E68">
        <f t="shared" si="0"/>
        <v>-1.33548605336557E-61</v>
      </c>
      <c r="F68" s="23">
        <v>0.64</v>
      </c>
      <c r="G68" s="9">
        <f t="shared" si="1"/>
        <v>3.6400000000000002E-2</v>
      </c>
    </row>
    <row r="69" spans="5:7" x14ac:dyDescent="0.25">
      <c r="E69">
        <f t="shared" ref="E69:E104" si="2">$C$4*$C$7^(-$C$3*$F69)</f>
        <v>-1.3668111567246537E-62</v>
      </c>
      <c r="F69" s="23">
        <v>0.65</v>
      </c>
      <c r="G69" s="9">
        <f t="shared" si="1"/>
        <v>3.6400000000000002E-2</v>
      </c>
    </row>
    <row r="70" spans="5:7" x14ac:dyDescent="0.25">
      <c r="E70">
        <f t="shared" si="2"/>
        <v>-1.3988710203591675E-63</v>
      </c>
      <c r="F70" s="23">
        <v>0.66</v>
      </c>
      <c r="G70" s="9">
        <f t="shared" ref="G70:G133" si="3">$C$6-($C$6-$C$5)*$C$7^(-$C$3*$F70)</f>
        <v>3.6400000000000002E-2</v>
      </c>
    </row>
    <row r="71" spans="5:7" x14ac:dyDescent="0.25">
      <c r="E71">
        <f t="shared" si="2"/>
        <v>-1.4316828787745712E-64</v>
      </c>
      <c r="F71" s="23">
        <v>0.67</v>
      </c>
      <c r="G71" s="9">
        <f t="shared" si="3"/>
        <v>3.6400000000000002E-2</v>
      </c>
    </row>
    <row r="72" spans="5:7" x14ac:dyDescent="0.25">
      <c r="E72">
        <f t="shared" si="2"/>
        <v>-1.4652643707280234E-65</v>
      </c>
      <c r="F72" s="23">
        <v>0.68</v>
      </c>
      <c r="G72" s="9">
        <f t="shared" si="3"/>
        <v>3.6400000000000002E-2</v>
      </c>
    </row>
    <row r="73" spans="5:7" x14ac:dyDescent="0.25">
      <c r="E73">
        <f t="shared" si="2"/>
        <v>-1.4996335487106933E-66</v>
      </c>
      <c r="F73" s="23">
        <v>0.69</v>
      </c>
      <c r="G73" s="9">
        <f t="shared" si="3"/>
        <v>3.6400000000000002E-2</v>
      </c>
    </row>
    <row r="74" spans="5:7" x14ac:dyDescent="0.25">
      <c r="E74">
        <f t="shared" si="2"/>
        <v>-1.5348088886520342E-67</v>
      </c>
      <c r="F74" s="23">
        <v>0.7</v>
      </c>
      <c r="G74" s="9">
        <f t="shared" si="3"/>
        <v>3.6400000000000002E-2</v>
      </c>
    </row>
    <row r="75" spans="5:7" x14ac:dyDescent="0.25">
      <c r="E75">
        <f t="shared" si="2"/>
        <v>-1.570809299852363E-68</v>
      </c>
      <c r="F75" s="23">
        <v>0.71</v>
      </c>
      <c r="G75" s="9">
        <f t="shared" si="3"/>
        <v>3.6400000000000002E-2</v>
      </c>
    </row>
    <row r="76" spans="5:7" x14ac:dyDescent="0.25">
      <c r="E76">
        <f t="shared" si="2"/>
        <v>-1.6076541351475582E-69</v>
      </c>
      <c r="F76" s="23">
        <v>0.72</v>
      </c>
      <c r="G76" s="9">
        <f t="shared" si="3"/>
        <v>3.6400000000000002E-2</v>
      </c>
    </row>
    <row r="77" spans="5:7" x14ac:dyDescent="0.25">
      <c r="E77">
        <f t="shared" si="2"/>
        <v>-1.6453632013128266E-70</v>
      </c>
      <c r="F77" s="23">
        <v>0.73</v>
      </c>
      <c r="G77" s="9">
        <f t="shared" si="3"/>
        <v>3.6400000000000002E-2</v>
      </c>
    </row>
    <row r="78" spans="5:7" x14ac:dyDescent="0.25">
      <c r="E78">
        <f t="shared" si="2"/>
        <v>-1.6839567697101927E-71</v>
      </c>
      <c r="F78" s="23">
        <v>0.74</v>
      </c>
      <c r="G78" s="9">
        <f t="shared" si="3"/>
        <v>3.6400000000000002E-2</v>
      </c>
    </row>
    <row r="79" spans="5:7" x14ac:dyDescent="0.25">
      <c r="E79">
        <f t="shared" si="2"/>
        <v>-1.7234555871860697E-72</v>
      </c>
      <c r="F79" s="23">
        <v>0.75</v>
      </c>
      <c r="G79" s="9">
        <f t="shared" si="3"/>
        <v>3.6400000000000002E-2</v>
      </c>
    </row>
    <row r="80" spans="5:7" x14ac:dyDescent="0.25">
      <c r="E80">
        <f t="shared" si="2"/>
        <v>-1.7638808872236646E-73</v>
      </c>
      <c r="F80" s="23">
        <v>0.76</v>
      </c>
      <c r="G80" s="9">
        <f t="shared" si="3"/>
        <v>3.6400000000000002E-2</v>
      </c>
    </row>
    <row r="81" spans="5:7" x14ac:dyDescent="0.25">
      <c r="E81">
        <f t="shared" si="2"/>
        <v>-1.8052544013581983E-74</v>
      </c>
      <c r="F81" s="23">
        <v>0.77</v>
      </c>
      <c r="G81" s="9">
        <f t="shared" si="3"/>
        <v>3.6400000000000002E-2</v>
      </c>
    </row>
    <row r="82" spans="5:7" x14ac:dyDescent="0.25">
      <c r="E82">
        <f t="shared" si="2"/>
        <v>-1.847598370858594E-75</v>
      </c>
      <c r="F82" s="23">
        <v>0.78</v>
      </c>
      <c r="G82" s="9">
        <f t="shared" si="3"/>
        <v>3.6400000000000002E-2</v>
      </c>
    </row>
    <row r="83" spans="5:7" x14ac:dyDescent="0.25">
      <c r="E83">
        <f t="shared" si="2"/>
        <v>-1.8909355586842831E-76</v>
      </c>
      <c r="F83" s="23">
        <v>0.79</v>
      </c>
      <c r="G83" s="9">
        <f t="shared" si="3"/>
        <v>3.6400000000000002E-2</v>
      </c>
    </row>
    <row r="84" spans="5:7" x14ac:dyDescent="0.25">
      <c r="E84">
        <f t="shared" si="2"/>
        <v>-1.9352892617213177E-77</v>
      </c>
      <c r="F84" s="23">
        <v>0.8</v>
      </c>
      <c r="G84" s="9">
        <f t="shared" si="3"/>
        <v>3.6400000000000002E-2</v>
      </c>
    </row>
    <row r="85" spans="5:7" x14ac:dyDescent="0.25">
      <c r="E85">
        <f t="shared" si="2"/>
        <v>-1.9806833233068862E-78</v>
      </c>
      <c r="F85" s="23">
        <v>0.81</v>
      </c>
      <c r="G85" s="9">
        <f t="shared" si="3"/>
        <v>3.6400000000000002E-2</v>
      </c>
    </row>
    <row r="86" spans="5:7" x14ac:dyDescent="0.25">
      <c r="E86">
        <f t="shared" si="2"/>
        <v>-2.0271421460462487E-79</v>
      </c>
      <c r="F86" s="23">
        <v>0.82</v>
      </c>
      <c r="G86" s="9">
        <f t="shared" si="3"/>
        <v>3.6400000000000002E-2</v>
      </c>
    </row>
    <row r="87" spans="5:7" x14ac:dyDescent="0.25">
      <c r="E87">
        <f t="shared" si="2"/>
        <v>-2.0746907049312353E-80</v>
      </c>
      <c r="F87" s="23">
        <v>0.83</v>
      </c>
      <c r="G87" s="9">
        <f t="shared" si="3"/>
        <v>3.6400000000000002E-2</v>
      </c>
    </row>
    <row r="88" spans="5:7" x14ac:dyDescent="0.25">
      <c r="E88">
        <f t="shared" si="2"/>
        <v>-2.1233545607658351E-81</v>
      </c>
      <c r="F88" s="23">
        <v>0.84</v>
      </c>
      <c r="G88" s="9">
        <f t="shared" si="3"/>
        <v>3.6400000000000002E-2</v>
      </c>
    </row>
    <row r="89" spans="5:7" x14ac:dyDescent="0.25">
      <c r="E89">
        <f t="shared" si="2"/>
        <v>-2.1731598739072681E-82</v>
      </c>
      <c r="F89" s="23">
        <v>0.85</v>
      </c>
      <c r="G89" s="9">
        <f t="shared" si="3"/>
        <v>3.6400000000000002E-2</v>
      </c>
    </row>
    <row r="90" spans="5:7" x14ac:dyDescent="0.25">
      <c r="E90">
        <f t="shared" si="2"/>
        <v>-2.2241334183290933E-83</v>
      </c>
      <c r="F90" s="23">
        <v>0.86</v>
      </c>
      <c r="G90" s="9">
        <f t="shared" si="3"/>
        <v>3.6400000000000002E-2</v>
      </c>
    </row>
    <row r="91" spans="5:7" x14ac:dyDescent="0.25">
      <c r="E91">
        <f t="shared" si="2"/>
        <v>-2.2763025960138559E-84</v>
      </c>
      <c r="F91" s="23">
        <v>0.87</v>
      </c>
      <c r="G91" s="9">
        <f t="shared" si="3"/>
        <v>3.6400000000000002E-2</v>
      </c>
    </row>
    <row r="92" spans="5:7" x14ac:dyDescent="0.25">
      <c r="E92">
        <f t="shared" si="2"/>
        <v>-2.3296954516838844E-85</v>
      </c>
      <c r="F92" s="23">
        <v>0.88</v>
      </c>
      <c r="G92" s="9">
        <f t="shared" si="3"/>
        <v>3.6400000000000002E-2</v>
      </c>
    </row>
    <row r="93" spans="5:7" x14ac:dyDescent="0.25">
      <c r="E93">
        <f t="shared" si="2"/>
        <v>-2.3843406878772398E-86</v>
      </c>
      <c r="F93" s="23">
        <v>0.89</v>
      </c>
      <c r="G93" s="9">
        <f t="shared" si="3"/>
        <v>3.6400000000000002E-2</v>
      </c>
    </row>
    <row r="94" spans="5:7" x14ac:dyDescent="0.25">
      <c r="E94">
        <f t="shared" si="2"/>
        <v>-2.440267680377683E-87</v>
      </c>
      <c r="F94" s="23">
        <v>0.9</v>
      </c>
      <c r="G94" s="9">
        <f t="shared" si="3"/>
        <v>3.6400000000000002E-2</v>
      </c>
    </row>
    <row r="95" spans="5:7" x14ac:dyDescent="0.25">
      <c r="E95">
        <f t="shared" si="2"/>
        <v>-2.4975064940058903E-88</v>
      </c>
      <c r="F95" s="23">
        <v>0.91</v>
      </c>
      <c r="G95" s="9">
        <f t="shared" si="3"/>
        <v>3.6400000000000002E-2</v>
      </c>
    </row>
    <row r="96" spans="5:7" x14ac:dyDescent="0.25">
      <c r="E96">
        <f t="shared" si="2"/>
        <v>-2.5560878987817451E-89</v>
      </c>
      <c r="F96" s="23">
        <v>0.92</v>
      </c>
      <c r="G96" s="9">
        <f t="shared" si="3"/>
        <v>3.6400000000000002E-2</v>
      </c>
    </row>
    <row r="97" spans="5:7" x14ac:dyDescent="0.25">
      <c r="E97">
        <f t="shared" si="2"/>
        <v>-2.6160433864653164E-90</v>
      </c>
      <c r="F97" s="23">
        <v>0.93</v>
      </c>
      <c r="G97" s="9">
        <f t="shared" si="3"/>
        <v>3.6400000000000002E-2</v>
      </c>
    </row>
    <row r="98" spans="5:7" x14ac:dyDescent="0.25">
      <c r="E98">
        <f t="shared" si="2"/>
        <v>-2.6774051874863438E-91</v>
      </c>
      <c r="F98" s="23">
        <v>0.94</v>
      </c>
      <c r="G98" s="9">
        <f t="shared" si="3"/>
        <v>3.6400000000000002E-2</v>
      </c>
    </row>
    <row r="99" spans="5:7" x14ac:dyDescent="0.25">
      <c r="E99">
        <f t="shared" si="2"/>
        <v>-2.7402062882696839E-92</v>
      </c>
      <c r="F99" s="23">
        <v>0.95</v>
      </c>
      <c r="G99" s="9">
        <f t="shared" si="3"/>
        <v>3.6400000000000002E-2</v>
      </c>
    </row>
    <row r="100" spans="5:7" x14ac:dyDescent="0.25">
      <c r="E100">
        <f t="shared" si="2"/>
        <v>-2.8044804489686582E-93</v>
      </c>
      <c r="F100" s="23">
        <v>0.96</v>
      </c>
      <c r="G100" s="9">
        <f t="shared" si="3"/>
        <v>3.6400000000000002E-2</v>
      </c>
    </row>
    <row r="101" spans="5:7" x14ac:dyDescent="0.25">
      <c r="E101">
        <f t="shared" si="2"/>
        <v>-2.8702622216131344E-94</v>
      </c>
      <c r="F101" s="23">
        <v>0.97</v>
      </c>
      <c r="G101" s="9">
        <f t="shared" si="3"/>
        <v>3.6400000000000002E-2</v>
      </c>
    </row>
    <row r="102" spans="5:7" x14ac:dyDescent="0.25">
      <c r="E102">
        <f t="shared" si="2"/>
        <v>-2.9375869686841492E-95</v>
      </c>
      <c r="F102" s="23">
        <v>0.98</v>
      </c>
      <c r="G102" s="9">
        <f t="shared" si="3"/>
        <v>3.6400000000000002E-2</v>
      </c>
    </row>
    <row r="103" spans="5:7" x14ac:dyDescent="0.25">
      <c r="E103">
        <f t="shared" si="2"/>
        <v>-3.0064908821233244E-96</v>
      </c>
      <c r="F103" s="23">
        <v>0.99</v>
      </c>
      <c r="G103" s="9">
        <f t="shared" si="3"/>
        <v>3.6400000000000002E-2</v>
      </c>
    </row>
    <row r="104" spans="5:7" x14ac:dyDescent="0.25">
      <c r="E104">
        <f t="shared" si="2"/>
        <v>-3.0770110027889916E-97</v>
      </c>
      <c r="F104" s="23">
        <v>1</v>
      </c>
      <c r="G104" s="9">
        <f t="shared" si="3"/>
        <v>3.6400000000000002E-2</v>
      </c>
    </row>
    <row r="105" spans="5:7" x14ac:dyDescent="0.25">
      <c r="G105" s="9"/>
    </row>
    <row r="106" spans="5:7" x14ac:dyDescent="0.25">
      <c r="G106" s="9"/>
    </row>
    <row r="107" spans="5:7" x14ac:dyDescent="0.25">
      <c r="G107" s="9"/>
    </row>
    <row r="108" spans="5:7" x14ac:dyDescent="0.25">
      <c r="G108" s="9"/>
    </row>
    <row r="109" spans="5:7" x14ac:dyDescent="0.25">
      <c r="G109" s="9"/>
    </row>
    <row r="110" spans="5:7" x14ac:dyDescent="0.25">
      <c r="G110" s="9"/>
    </row>
    <row r="111" spans="5:7" x14ac:dyDescent="0.25">
      <c r="G111" s="9"/>
    </row>
    <row r="112" spans="5:7" x14ac:dyDescent="0.25">
      <c r="G112" s="9"/>
    </row>
    <row r="113" spans="7:7" x14ac:dyDescent="0.25">
      <c r="G113" s="9"/>
    </row>
    <row r="114" spans="7:7" x14ac:dyDescent="0.25">
      <c r="G114" s="9"/>
    </row>
    <row r="115" spans="7:7" x14ac:dyDescent="0.25">
      <c r="G115" s="9"/>
    </row>
    <row r="116" spans="7:7" x14ac:dyDescent="0.25">
      <c r="G116" s="9"/>
    </row>
    <row r="117" spans="7:7" x14ac:dyDescent="0.25">
      <c r="G117" s="9"/>
    </row>
    <row r="118" spans="7:7" x14ac:dyDescent="0.25">
      <c r="G118" s="9"/>
    </row>
    <row r="119" spans="7:7" x14ac:dyDescent="0.25">
      <c r="G119" s="9"/>
    </row>
    <row r="120" spans="7:7" x14ac:dyDescent="0.25">
      <c r="G120" s="9"/>
    </row>
    <row r="121" spans="7:7" x14ac:dyDescent="0.25">
      <c r="G121" s="9"/>
    </row>
    <row r="122" spans="7:7" x14ac:dyDescent="0.25">
      <c r="G122" s="9"/>
    </row>
    <row r="123" spans="7:7" x14ac:dyDescent="0.25">
      <c r="G123" s="9"/>
    </row>
    <row r="124" spans="7:7" x14ac:dyDescent="0.25">
      <c r="G124" s="9"/>
    </row>
    <row r="125" spans="7:7" x14ac:dyDescent="0.25">
      <c r="G125" s="9"/>
    </row>
    <row r="126" spans="7:7" x14ac:dyDescent="0.25">
      <c r="G126" s="9"/>
    </row>
    <row r="127" spans="7:7" x14ac:dyDescent="0.25">
      <c r="G127" s="9"/>
    </row>
    <row r="128" spans="7:7" x14ac:dyDescent="0.25">
      <c r="G128" s="9"/>
    </row>
    <row r="129" spans="7:7" x14ac:dyDescent="0.25">
      <c r="G129" s="9"/>
    </row>
    <row r="130" spans="7:7" x14ac:dyDescent="0.25">
      <c r="G130" s="9"/>
    </row>
    <row r="131" spans="7:7" x14ac:dyDescent="0.25">
      <c r="G131" s="9"/>
    </row>
    <row r="132" spans="7:7" x14ac:dyDescent="0.25">
      <c r="G132" s="9"/>
    </row>
    <row r="133" spans="7:7" x14ac:dyDescent="0.25">
      <c r="G133" s="9"/>
    </row>
    <row r="134" spans="7:7" x14ac:dyDescent="0.25">
      <c r="G134" s="9"/>
    </row>
    <row r="135" spans="7:7" x14ac:dyDescent="0.25">
      <c r="G135" s="9"/>
    </row>
    <row r="136" spans="7:7" x14ac:dyDescent="0.25">
      <c r="G136" s="9"/>
    </row>
    <row r="137" spans="7:7" x14ac:dyDescent="0.25">
      <c r="G137" s="9"/>
    </row>
    <row r="138" spans="7:7" x14ac:dyDescent="0.25">
      <c r="G138" s="9"/>
    </row>
    <row r="139" spans="7:7" x14ac:dyDescent="0.25">
      <c r="G139" s="9"/>
    </row>
    <row r="140" spans="7:7" x14ac:dyDescent="0.25">
      <c r="G140" s="9"/>
    </row>
    <row r="141" spans="7:7" x14ac:dyDescent="0.25">
      <c r="G141" s="9"/>
    </row>
    <row r="142" spans="7:7" x14ac:dyDescent="0.25">
      <c r="G142" s="9"/>
    </row>
    <row r="143" spans="7:7" x14ac:dyDescent="0.25">
      <c r="G143" s="9"/>
    </row>
    <row r="144" spans="7:7" x14ac:dyDescent="0.25">
      <c r="G144" s="9"/>
    </row>
    <row r="145" spans="7:7" x14ac:dyDescent="0.25">
      <c r="G145" s="9"/>
    </row>
    <row r="146" spans="7:7" x14ac:dyDescent="0.25">
      <c r="G146" s="9"/>
    </row>
    <row r="147" spans="7:7" x14ac:dyDescent="0.25">
      <c r="G147" s="9"/>
    </row>
    <row r="148" spans="7:7" x14ac:dyDescent="0.25">
      <c r="G148" s="9"/>
    </row>
    <row r="149" spans="7:7" x14ac:dyDescent="0.25">
      <c r="G149" s="9"/>
    </row>
    <row r="150" spans="7:7" x14ac:dyDescent="0.25">
      <c r="G150" s="9"/>
    </row>
    <row r="151" spans="7:7" x14ac:dyDescent="0.25">
      <c r="G151" s="9"/>
    </row>
    <row r="152" spans="7:7" x14ac:dyDescent="0.25">
      <c r="G152" s="9"/>
    </row>
    <row r="153" spans="7:7" x14ac:dyDescent="0.25">
      <c r="G153" s="9"/>
    </row>
    <row r="154" spans="7:7" x14ac:dyDescent="0.25">
      <c r="G154" s="9"/>
    </row>
    <row r="155" spans="7:7" x14ac:dyDescent="0.25">
      <c r="G155" s="9"/>
    </row>
    <row r="156" spans="7:7" x14ac:dyDescent="0.25">
      <c r="G156" s="9"/>
    </row>
    <row r="157" spans="7:7" x14ac:dyDescent="0.25">
      <c r="G157" s="9"/>
    </row>
    <row r="158" spans="7:7" x14ac:dyDescent="0.25">
      <c r="G158" s="9"/>
    </row>
    <row r="159" spans="7:7" x14ac:dyDescent="0.25">
      <c r="G159" s="9"/>
    </row>
    <row r="160" spans="7:7" x14ac:dyDescent="0.25">
      <c r="G160" s="9"/>
    </row>
    <row r="161" spans="7:7" x14ac:dyDescent="0.25">
      <c r="G161" s="9"/>
    </row>
    <row r="162" spans="7:7" x14ac:dyDescent="0.25">
      <c r="G162" s="9"/>
    </row>
    <row r="163" spans="7:7" x14ac:dyDescent="0.25">
      <c r="G163" s="9"/>
    </row>
    <row r="164" spans="7:7" x14ac:dyDescent="0.25">
      <c r="G164" s="9"/>
    </row>
    <row r="165" spans="7:7" x14ac:dyDescent="0.25">
      <c r="G165" s="9"/>
    </row>
    <row r="166" spans="7:7" x14ac:dyDescent="0.25">
      <c r="G166" s="9"/>
    </row>
    <row r="167" spans="7:7" x14ac:dyDescent="0.25">
      <c r="G167" s="9"/>
    </row>
    <row r="168" spans="7:7" x14ac:dyDescent="0.25">
      <c r="G168" s="9"/>
    </row>
    <row r="169" spans="7:7" x14ac:dyDescent="0.25">
      <c r="G169" s="9"/>
    </row>
    <row r="170" spans="7:7" x14ac:dyDescent="0.25">
      <c r="G170" s="9"/>
    </row>
    <row r="171" spans="7:7" x14ac:dyDescent="0.25">
      <c r="G171" s="9"/>
    </row>
    <row r="172" spans="7:7" x14ac:dyDescent="0.25">
      <c r="G172" s="9"/>
    </row>
    <row r="173" spans="7:7" x14ac:dyDescent="0.25">
      <c r="G173" s="9"/>
    </row>
    <row r="174" spans="7:7" x14ac:dyDescent="0.25">
      <c r="G174" s="9"/>
    </row>
    <row r="175" spans="7:7" x14ac:dyDescent="0.25">
      <c r="G175" s="9"/>
    </row>
    <row r="176" spans="7:7" x14ac:dyDescent="0.25">
      <c r="G176" s="9"/>
    </row>
    <row r="177" spans="7:7" x14ac:dyDescent="0.25">
      <c r="G177" s="9"/>
    </row>
    <row r="178" spans="7:7" x14ac:dyDescent="0.25">
      <c r="G178" s="9"/>
    </row>
    <row r="179" spans="7:7" x14ac:dyDescent="0.25">
      <c r="G179" s="9"/>
    </row>
    <row r="180" spans="7:7" x14ac:dyDescent="0.25">
      <c r="G180" s="9"/>
    </row>
    <row r="181" spans="7:7" x14ac:dyDescent="0.25">
      <c r="G181" s="9"/>
    </row>
    <row r="182" spans="7:7" x14ac:dyDescent="0.25">
      <c r="G182" s="9"/>
    </row>
    <row r="183" spans="7:7" x14ac:dyDescent="0.25">
      <c r="G183" s="9"/>
    </row>
    <row r="184" spans="7:7" x14ac:dyDescent="0.25">
      <c r="G184" s="9"/>
    </row>
    <row r="185" spans="7:7" x14ac:dyDescent="0.25">
      <c r="G185" s="25"/>
    </row>
    <row r="186" spans="7:7" x14ac:dyDescent="0.25">
      <c r="G186" s="25"/>
    </row>
    <row r="187" spans="7:7" x14ac:dyDescent="0.25">
      <c r="G187" s="25"/>
    </row>
    <row r="188" spans="7:7" x14ac:dyDescent="0.25">
      <c r="G188" s="25"/>
    </row>
    <row r="189" spans="7:7" x14ac:dyDescent="0.25">
      <c r="G189" s="25"/>
    </row>
    <row r="190" spans="7:7" x14ac:dyDescent="0.25">
      <c r="G190" s="25"/>
    </row>
    <row r="191" spans="7:7" x14ac:dyDescent="0.25">
      <c r="G191" s="25"/>
    </row>
    <row r="192" spans="7:7" x14ac:dyDescent="0.25">
      <c r="G192" s="25"/>
    </row>
    <row r="193" spans="7:7" x14ac:dyDescent="0.25">
      <c r="G193" s="25"/>
    </row>
    <row r="194" spans="7:7" x14ac:dyDescent="0.25">
      <c r="G194" s="25"/>
    </row>
    <row r="195" spans="7:7" x14ac:dyDescent="0.25">
      <c r="G195" s="25"/>
    </row>
    <row r="196" spans="7:7" x14ac:dyDescent="0.25">
      <c r="G196" s="25"/>
    </row>
    <row r="197" spans="7:7" x14ac:dyDescent="0.25">
      <c r="G197" s="25"/>
    </row>
    <row r="198" spans="7:7" x14ac:dyDescent="0.25">
      <c r="G198" s="25"/>
    </row>
    <row r="199" spans="7:7" x14ac:dyDescent="0.25">
      <c r="G199" s="25"/>
    </row>
    <row r="200" spans="7:7" x14ac:dyDescent="0.25">
      <c r="G200" s="25"/>
    </row>
    <row r="201" spans="7:7" x14ac:dyDescent="0.25">
      <c r="G201" s="25"/>
    </row>
    <row r="202" spans="7:7" x14ac:dyDescent="0.25">
      <c r="G202" s="25"/>
    </row>
    <row r="203" spans="7:7" x14ac:dyDescent="0.25">
      <c r="G203" s="25"/>
    </row>
    <row r="204" spans="7:7" x14ac:dyDescent="0.25">
      <c r="G204" s="25"/>
    </row>
    <row r="205" spans="7:7" x14ac:dyDescent="0.25">
      <c r="G205" s="25"/>
    </row>
    <row r="206" spans="7:7" x14ac:dyDescent="0.25">
      <c r="G206" s="25"/>
    </row>
    <row r="207" spans="7:7" x14ac:dyDescent="0.25">
      <c r="G207" s="25"/>
    </row>
    <row r="208" spans="7:7" x14ac:dyDescent="0.25">
      <c r="G208" s="25"/>
    </row>
    <row r="209" spans="7:7" x14ac:dyDescent="0.25">
      <c r="G209" s="25"/>
    </row>
    <row r="210" spans="7:7" x14ac:dyDescent="0.25">
      <c r="G210" s="25"/>
    </row>
    <row r="211" spans="7:7" x14ac:dyDescent="0.25">
      <c r="G211" s="25"/>
    </row>
    <row r="212" spans="7:7" x14ac:dyDescent="0.25">
      <c r="G212" s="25"/>
    </row>
    <row r="213" spans="7:7" x14ac:dyDescent="0.25">
      <c r="G213" s="25"/>
    </row>
    <row r="214" spans="7:7" x14ac:dyDescent="0.25">
      <c r="G214" s="25"/>
    </row>
    <row r="215" spans="7:7" x14ac:dyDescent="0.25">
      <c r="G215" s="25"/>
    </row>
    <row r="216" spans="7:7" x14ac:dyDescent="0.25">
      <c r="G216" s="25"/>
    </row>
    <row r="217" spans="7:7" x14ac:dyDescent="0.25">
      <c r="G217" s="25"/>
    </row>
    <row r="218" spans="7:7" x14ac:dyDescent="0.25">
      <c r="G218" s="25"/>
    </row>
    <row r="219" spans="7:7" x14ac:dyDescent="0.25">
      <c r="G219" s="25"/>
    </row>
    <row r="220" spans="7:7" x14ac:dyDescent="0.25">
      <c r="G220" s="25"/>
    </row>
    <row r="221" spans="7:7" x14ac:dyDescent="0.25">
      <c r="G221" s="25"/>
    </row>
    <row r="222" spans="7:7" x14ac:dyDescent="0.25">
      <c r="G222" s="25"/>
    </row>
    <row r="223" spans="7:7" x14ac:dyDescent="0.25">
      <c r="G223" s="25"/>
    </row>
    <row r="224" spans="7:7" x14ac:dyDescent="0.25">
      <c r="G224" s="25"/>
    </row>
    <row r="225" spans="7:7" x14ac:dyDescent="0.25">
      <c r="G225" s="25"/>
    </row>
    <row r="226" spans="7:7" x14ac:dyDescent="0.25">
      <c r="G226" s="25"/>
    </row>
    <row r="227" spans="7:7" x14ac:dyDescent="0.25">
      <c r="G227" s="25"/>
    </row>
    <row r="228" spans="7:7" x14ac:dyDescent="0.25">
      <c r="G228" s="25"/>
    </row>
    <row r="229" spans="7:7" x14ac:dyDescent="0.25">
      <c r="G229" s="25"/>
    </row>
    <row r="230" spans="7:7" x14ac:dyDescent="0.25">
      <c r="G230" s="25"/>
    </row>
    <row r="231" spans="7:7" x14ac:dyDescent="0.25">
      <c r="G231" s="25"/>
    </row>
    <row r="232" spans="7:7" x14ac:dyDescent="0.25">
      <c r="G232" s="25"/>
    </row>
    <row r="233" spans="7:7" x14ac:dyDescent="0.25">
      <c r="G233" s="25"/>
    </row>
    <row r="234" spans="7:7" x14ac:dyDescent="0.25">
      <c r="G234" s="25"/>
    </row>
    <row r="235" spans="7:7" x14ac:dyDescent="0.25">
      <c r="G235" s="25"/>
    </row>
    <row r="236" spans="7:7" x14ac:dyDescent="0.25">
      <c r="G236" s="25"/>
    </row>
    <row r="237" spans="7:7" x14ac:dyDescent="0.25">
      <c r="G237" s="25"/>
    </row>
    <row r="238" spans="7:7" x14ac:dyDescent="0.25">
      <c r="G238" s="25"/>
    </row>
    <row r="239" spans="7:7" x14ac:dyDescent="0.25">
      <c r="G239" s="25"/>
    </row>
    <row r="240" spans="7:7" x14ac:dyDescent="0.25">
      <c r="G240" s="25"/>
    </row>
    <row r="241" spans="7:7" x14ac:dyDescent="0.25">
      <c r="G241" s="25"/>
    </row>
    <row r="242" spans="7:7" x14ac:dyDescent="0.25">
      <c r="G242" s="25"/>
    </row>
    <row r="243" spans="7:7" x14ac:dyDescent="0.25">
      <c r="G243" s="25"/>
    </row>
    <row r="244" spans="7:7" x14ac:dyDescent="0.25">
      <c r="G244" s="25"/>
    </row>
    <row r="245" spans="7:7" x14ac:dyDescent="0.25">
      <c r="G245" s="25"/>
    </row>
    <row r="246" spans="7:7" x14ac:dyDescent="0.25">
      <c r="G246" s="25"/>
    </row>
    <row r="247" spans="7:7" x14ac:dyDescent="0.25">
      <c r="G247" s="25"/>
    </row>
    <row r="248" spans="7:7" x14ac:dyDescent="0.25">
      <c r="G248" s="25"/>
    </row>
    <row r="249" spans="7:7" x14ac:dyDescent="0.25">
      <c r="G249" s="25"/>
    </row>
    <row r="250" spans="7:7" x14ac:dyDescent="0.25">
      <c r="G250" s="25"/>
    </row>
    <row r="251" spans="7:7" x14ac:dyDescent="0.25">
      <c r="G251" s="25"/>
    </row>
    <row r="252" spans="7:7" x14ac:dyDescent="0.25">
      <c r="G252" s="25"/>
    </row>
    <row r="253" spans="7:7" x14ac:dyDescent="0.25">
      <c r="G253" s="25"/>
    </row>
    <row r="254" spans="7:7" x14ac:dyDescent="0.25">
      <c r="G254" s="25"/>
    </row>
    <row r="255" spans="7:7" x14ac:dyDescent="0.25">
      <c r="G255" s="25"/>
    </row>
    <row r="256" spans="7:7" x14ac:dyDescent="0.25">
      <c r="G256" s="25"/>
    </row>
    <row r="257" spans="7:7" x14ac:dyDescent="0.25">
      <c r="G257" s="25"/>
    </row>
    <row r="258" spans="7:7" x14ac:dyDescent="0.25">
      <c r="G258" s="25"/>
    </row>
    <row r="259" spans="7:7" x14ac:dyDescent="0.25">
      <c r="G259" s="25"/>
    </row>
    <row r="260" spans="7:7" x14ac:dyDescent="0.25">
      <c r="G260" s="25"/>
    </row>
    <row r="261" spans="7:7" x14ac:dyDescent="0.25">
      <c r="G261" s="25"/>
    </row>
    <row r="262" spans="7:7" x14ac:dyDescent="0.25">
      <c r="G262" s="25"/>
    </row>
    <row r="263" spans="7:7" x14ac:dyDescent="0.25">
      <c r="G263" s="25"/>
    </row>
    <row r="264" spans="7:7" x14ac:dyDescent="0.25">
      <c r="G264" s="25"/>
    </row>
    <row r="265" spans="7:7" x14ac:dyDescent="0.25">
      <c r="G265" s="25"/>
    </row>
    <row r="266" spans="7:7" x14ac:dyDescent="0.25">
      <c r="G266" s="25"/>
    </row>
    <row r="267" spans="7:7" x14ac:dyDescent="0.25">
      <c r="G267" s="25"/>
    </row>
    <row r="268" spans="7:7" x14ac:dyDescent="0.25">
      <c r="G268" s="25"/>
    </row>
    <row r="269" spans="7:7" x14ac:dyDescent="0.25">
      <c r="G269" s="25"/>
    </row>
    <row r="270" spans="7:7" x14ac:dyDescent="0.25">
      <c r="G270" s="25"/>
    </row>
    <row r="271" spans="7:7" x14ac:dyDescent="0.25">
      <c r="G271" s="25"/>
    </row>
    <row r="272" spans="7:7" x14ac:dyDescent="0.25">
      <c r="G272" s="25"/>
    </row>
    <row r="273" spans="7:7" x14ac:dyDescent="0.25">
      <c r="G273" s="25"/>
    </row>
    <row r="274" spans="7:7" x14ac:dyDescent="0.25">
      <c r="G274" s="25"/>
    </row>
    <row r="275" spans="7:7" x14ac:dyDescent="0.25">
      <c r="G275" s="25"/>
    </row>
    <row r="276" spans="7:7" x14ac:dyDescent="0.25">
      <c r="G276" s="25"/>
    </row>
    <row r="277" spans="7:7" x14ac:dyDescent="0.25">
      <c r="G277" s="25"/>
    </row>
    <row r="278" spans="7:7" x14ac:dyDescent="0.25">
      <c r="G278" s="25"/>
    </row>
    <row r="279" spans="7:7" x14ac:dyDescent="0.25">
      <c r="G279" s="25"/>
    </row>
    <row r="280" spans="7:7" x14ac:dyDescent="0.25">
      <c r="G280" s="25"/>
    </row>
    <row r="281" spans="7:7" x14ac:dyDescent="0.25">
      <c r="G281" s="25"/>
    </row>
    <row r="282" spans="7:7" x14ac:dyDescent="0.25">
      <c r="G282" s="25"/>
    </row>
    <row r="283" spans="7:7" x14ac:dyDescent="0.25">
      <c r="G283" s="25"/>
    </row>
    <row r="284" spans="7:7" x14ac:dyDescent="0.25">
      <c r="G284" s="25"/>
    </row>
    <row r="285" spans="7:7" x14ac:dyDescent="0.25">
      <c r="G285" s="25"/>
    </row>
    <row r="286" spans="7:7" x14ac:dyDescent="0.25">
      <c r="G286" s="25"/>
    </row>
    <row r="287" spans="7:7" x14ac:dyDescent="0.25">
      <c r="G287" s="25"/>
    </row>
    <row r="288" spans="7:7" x14ac:dyDescent="0.25">
      <c r="G288" s="25"/>
    </row>
    <row r="289" spans="7:7" x14ac:dyDescent="0.25">
      <c r="G289" s="25"/>
    </row>
    <row r="290" spans="7:7" x14ac:dyDescent="0.25">
      <c r="G290" s="25"/>
    </row>
    <row r="291" spans="7:7" x14ac:dyDescent="0.25">
      <c r="G291" s="25"/>
    </row>
    <row r="292" spans="7:7" x14ac:dyDescent="0.25">
      <c r="G292" s="25"/>
    </row>
    <row r="293" spans="7:7" x14ac:dyDescent="0.25">
      <c r="G293" s="25"/>
    </row>
    <row r="294" spans="7:7" x14ac:dyDescent="0.25">
      <c r="G294" s="25"/>
    </row>
    <row r="295" spans="7:7" x14ac:dyDescent="0.25">
      <c r="G295" s="25"/>
    </row>
    <row r="296" spans="7:7" x14ac:dyDescent="0.25">
      <c r="G296" s="25"/>
    </row>
    <row r="297" spans="7:7" x14ac:dyDescent="0.25">
      <c r="G297" s="25"/>
    </row>
    <row r="298" spans="7:7" x14ac:dyDescent="0.25">
      <c r="G298" s="25"/>
    </row>
    <row r="299" spans="7:7" x14ac:dyDescent="0.25">
      <c r="G299" s="25"/>
    </row>
    <row r="300" spans="7:7" x14ac:dyDescent="0.25">
      <c r="G300" s="25"/>
    </row>
    <row r="301" spans="7:7" x14ac:dyDescent="0.25">
      <c r="G301" s="25"/>
    </row>
    <row r="302" spans="7:7" x14ac:dyDescent="0.25">
      <c r="G302" s="25"/>
    </row>
    <row r="303" spans="7:7" x14ac:dyDescent="0.25">
      <c r="G303" s="25"/>
    </row>
    <row r="304" spans="7:7" x14ac:dyDescent="0.25">
      <c r="G304" s="25"/>
    </row>
    <row r="305" spans="7:7" x14ac:dyDescent="0.25">
      <c r="G305" s="25"/>
    </row>
    <row r="306" spans="7:7" x14ac:dyDescent="0.25">
      <c r="G306" s="25"/>
    </row>
    <row r="307" spans="7:7" x14ac:dyDescent="0.25">
      <c r="G307" s="25"/>
    </row>
    <row r="308" spans="7:7" x14ac:dyDescent="0.25">
      <c r="G308" s="25"/>
    </row>
    <row r="309" spans="7:7" x14ac:dyDescent="0.25">
      <c r="G309" s="25"/>
    </row>
    <row r="310" spans="7:7" x14ac:dyDescent="0.25">
      <c r="G310" s="25"/>
    </row>
    <row r="311" spans="7:7" x14ac:dyDescent="0.25">
      <c r="G311" s="25"/>
    </row>
    <row r="312" spans="7:7" x14ac:dyDescent="0.25">
      <c r="G312" s="25"/>
    </row>
    <row r="313" spans="7:7" x14ac:dyDescent="0.25">
      <c r="G313" s="25"/>
    </row>
    <row r="314" spans="7:7" x14ac:dyDescent="0.25">
      <c r="G314" s="25"/>
    </row>
    <row r="315" spans="7:7" x14ac:dyDescent="0.25">
      <c r="G315" s="25"/>
    </row>
    <row r="316" spans="7:7" x14ac:dyDescent="0.25">
      <c r="G316" s="25"/>
    </row>
    <row r="317" spans="7:7" x14ac:dyDescent="0.25">
      <c r="G317" s="25"/>
    </row>
    <row r="318" spans="7:7" x14ac:dyDescent="0.25">
      <c r="G318" s="25"/>
    </row>
    <row r="319" spans="7:7" x14ac:dyDescent="0.25">
      <c r="G319" s="25"/>
    </row>
    <row r="320" spans="7:7" x14ac:dyDescent="0.25">
      <c r="G320" s="25"/>
    </row>
    <row r="321" spans="7:7" x14ac:dyDescent="0.25">
      <c r="G321" s="25"/>
    </row>
    <row r="322" spans="7:7" x14ac:dyDescent="0.25">
      <c r="G322" s="25"/>
    </row>
    <row r="323" spans="7:7" x14ac:dyDescent="0.25">
      <c r="G323" s="25"/>
    </row>
    <row r="324" spans="7:7" x14ac:dyDescent="0.25">
      <c r="G324" s="25"/>
    </row>
    <row r="325" spans="7:7" x14ac:dyDescent="0.25">
      <c r="G325" s="25"/>
    </row>
    <row r="326" spans="7:7" x14ac:dyDescent="0.25">
      <c r="G326" s="25"/>
    </row>
    <row r="327" spans="7:7" x14ac:dyDescent="0.25">
      <c r="G327" s="25"/>
    </row>
    <row r="328" spans="7:7" x14ac:dyDescent="0.25">
      <c r="G328" s="25"/>
    </row>
    <row r="329" spans="7:7" x14ac:dyDescent="0.25">
      <c r="G329" s="25"/>
    </row>
    <row r="330" spans="7:7" x14ac:dyDescent="0.25">
      <c r="G330" s="25"/>
    </row>
    <row r="331" spans="7:7" x14ac:dyDescent="0.25">
      <c r="G331" s="25"/>
    </row>
    <row r="332" spans="7:7" x14ac:dyDescent="0.25">
      <c r="G332" s="25"/>
    </row>
    <row r="333" spans="7:7" x14ac:dyDescent="0.25">
      <c r="G333" s="25"/>
    </row>
    <row r="334" spans="7:7" x14ac:dyDescent="0.25">
      <c r="G334" s="25"/>
    </row>
    <row r="335" spans="7:7" x14ac:dyDescent="0.25">
      <c r="G335" s="25"/>
    </row>
    <row r="336" spans="7:7" x14ac:dyDescent="0.25">
      <c r="G336" s="25"/>
    </row>
    <row r="337" spans="7:7" x14ac:dyDescent="0.25">
      <c r="G337" s="25"/>
    </row>
    <row r="338" spans="7:7" x14ac:dyDescent="0.25">
      <c r="G338" s="25"/>
    </row>
    <row r="339" spans="7:7" x14ac:dyDescent="0.25">
      <c r="G339" s="25"/>
    </row>
    <row r="340" spans="7:7" x14ac:dyDescent="0.25">
      <c r="G340" s="25"/>
    </row>
    <row r="341" spans="7:7" x14ac:dyDescent="0.25">
      <c r="G341" s="25"/>
    </row>
    <row r="342" spans="7:7" x14ac:dyDescent="0.25">
      <c r="G342" s="25"/>
    </row>
    <row r="343" spans="7:7" x14ac:dyDescent="0.25">
      <c r="G343" s="25"/>
    </row>
    <row r="344" spans="7:7" x14ac:dyDescent="0.25">
      <c r="G344" s="25"/>
    </row>
    <row r="345" spans="7:7" x14ac:dyDescent="0.25">
      <c r="G345" s="25"/>
    </row>
    <row r="346" spans="7:7" x14ac:dyDescent="0.25">
      <c r="G346" s="25"/>
    </row>
    <row r="347" spans="7:7" x14ac:dyDescent="0.25">
      <c r="G347" s="25"/>
    </row>
    <row r="348" spans="7:7" x14ac:dyDescent="0.25">
      <c r="G348" s="25"/>
    </row>
    <row r="349" spans="7:7" x14ac:dyDescent="0.25">
      <c r="G349" s="25"/>
    </row>
    <row r="350" spans="7:7" x14ac:dyDescent="0.25">
      <c r="G350" s="25"/>
    </row>
    <row r="351" spans="7:7" x14ac:dyDescent="0.25">
      <c r="G351" s="25"/>
    </row>
    <row r="352" spans="7:7" x14ac:dyDescent="0.25">
      <c r="G352" s="25"/>
    </row>
    <row r="353" spans="7:7" x14ac:dyDescent="0.25">
      <c r="G353" s="25"/>
    </row>
    <row r="354" spans="7:7" x14ac:dyDescent="0.25">
      <c r="G354" s="25"/>
    </row>
    <row r="355" spans="7:7" x14ac:dyDescent="0.25">
      <c r="G355" s="25"/>
    </row>
    <row r="356" spans="7:7" x14ac:dyDescent="0.25">
      <c r="G356" s="25"/>
    </row>
    <row r="357" spans="7:7" x14ac:dyDescent="0.25">
      <c r="G357" s="25"/>
    </row>
    <row r="358" spans="7:7" x14ac:dyDescent="0.25">
      <c r="G358" s="25"/>
    </row>
    <row r="359" spans="7:7" x14ac:dyDescent="0.25">
      <c r="G359" s="25"/>
    </row>
    <row r="360" spans="7:7" x14ac:dyDescent="0.25">
      <c r="G360" s="25"/>
    </row>
    <row r="361" spans="7:7" x14ac:dyDescent="0.25">
      <c r="G361" s="25"/>
    </row>
    <row r="362" spans="7:7" x14ac:dyDescent="0.25">
      <c r="G362" s="25"/>
    </row>
    <row r="363" spans="7:7" x14ac:dyDescent="0.25">
      <c r="G363" s="25"/>
    </row>
    <row r="364" spans="7:7" x14ac:dyDescent="0.25">
      <c r="G364" s="25"/>
    </row>
    <row r="365" spans="7:7" x14ac:dyDescent="0.25">
      <c r="G365" s="25"/>
    </row>
    <row r="366" spans="7:7" x14ac:dyDescent="0.25">
      <c r="G366" s="25"/>
    </row>
    <row r="367" spans="7:7" x14ac:dyDescent="0.25">
      <c r="G367" s="25"/>
    </row>
    <row r="368" spans="7:7" x14ac:dyDescent="0.25">
      <c r="G368" s="25"/>
    </row>
    <row r="369" spans="7:7" x14ac:dyDescent="0.25">
      <c r="G369" s="25"/>
    </row>
    <row r="370" spans="7:7" x14ac:dyDescent="0.25">
      <c r="G370" s="25"/>
    </row>
    <row r="371" spans="7:7" x14ac:dyDescent="0.25">
      <c r="G371" s="25"/>
    </row>
    <row r="372" spans="7:7" x14ac:dyDescent="0.25">
      <c r="G372" s="25"/>
    </row>
    <row r="373" spans="7:7" x14ac:dyDescent="0.25">
      <c r="G373" s="25"/>
    </row>
    <row r="374" spans="7:7" x14ac:dyDescent="0.25">
      <c r="G374" s="25"/>
    </row>
    <row r="375" spans="7:7" x14ac:dyDescent="0.25">
      <c r="G375" s="25"/>
    </row>
    <row r="376" spans="7:7" x14ac:dyDescent="0.25">
      <c r="G376" s="25"/>
    </row>
    <row r="377" spans="7:7" x14ac:dyDescent="0.25">
      <c r="G377" s="25"/>
    </row>
    <row r="378" spans="7:7" x14ac:dyDescent="0.25">
      <c r="G378" s="25"/>
    </row>
    <row r="379" spans="7:7" x14ac:dyDescent="0.25">
      <c r="G379" s="25"/>
    </row>
    <row r="380" spans="7:7" x14ac:dyDescent="0.25">
      <c r="G380" s="25"/>
    </row>
    <row r="381" spans="7:7" x14ac:dyDescent="0.25">
      <c r="G381" s="25"/>
    </row>
    <row r="382" spans="7:7" x14ac:dyDescent="0.25">
      <c r="G382" s="25"/>
    </row>
    <row r="383" spans="7:7" x14ac:dyDescent="0.25">
      <c r="G383" s="25"/>
    </row>
    <row r="384" spans="7:7" x14ac:dyDescent="0.25">
      <c r="G384" s="25"/>
    </row>
    <row r="385" spans="7:7" x14ac:dyDescent="0.25">
      <c r="G385" s="25"/>
    </row>
    <row r="386" spans="7:7" x14ac:dyDescent="0.25">
      <c r="G386" s="25"/>
    </row>
    <row r="387" spans="7:7" x14ac:dyDescent="0.25">
      <c r="G387" s="25"/>
    </row>
    <row r="388" spans="7:7" x14ac:dyDescent="0.25">
      <c r="G388" s="25"/>
    </row>
    <row r="389" spans="7:7" x14ac:dyDescent="0.25">
      <c r="G389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Стукен</dc:creator>
  <cp:lastModifiedBy>Виталий Стукен</cp:lastModifiedBy>
  <dcterms:created xsi:type="dcterms:W3CDTF">2022-10-04T17:45:30Z</dcterms:created>
  <dcterms:modified xsi:type="dcterms:W3CDTF">2022-10-05T18:31:59Z</dcterms:modified>
</cp:coreProperties>
</file>