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stu\My Drive\"/>
    </mc:Choice>
  </mc:AlternateContent>
  <xr:revisionPtr revIDLastSave="0" documentId="13_ncr:1_{D2BA001B-92CC-4F9B-96A5-1B17E572D674}" xr6:coauthVersionLast="47" xr6:coauthVersionMax="47" xr10:uidLastSave="{00000000-0000-0000-0000-000000000000}"/>
  <bookViews>
    <workbookView xWindow="92052" yWindow="-108" windowWidth="46296" windowHeight="26136" activeTab="6" xr2:uid="{00000000-000D-0000-FFFF-FFFF00000000}"/>
  </bookViews>
  <sheets>
    <sheet name="00_README" sheetId="1" r:id="rId1"/>
    <sheet name="01_IRS_Forms" sheetId="2" r:id="rId2"/>
    <sheet name="02_TurboTax_Support" sheetId="3" r:id="rId3"/>
    <sheet name="03_TurboTax_Pricing" sheetId="4" r:id="rId4"/>
    <sheet name="04_Professional_Fees" sheetId="5" r:id="rId5"/>
    <sheet name="05_Input_Template" sheetId="6" r:id="rId6"/>
    <sheet name="06_Software_Calculator" sheetId="7" r:id="rId7"/>
    <sheet name="07_Professional_Calculator" sheetId="8" r:id="rId8"/>
    <sheet name="08_K1_Scenarios" sheetId="9" r:id="rId9"/>
    <sheet name="09_UPREIT_Scenarios" sheetId="10" r:id="rId10"/>
    <sheet name="10_Decision_Trees" sheetId="11" r:id="rId11"/>
    <sheet name="11_Worked_Examples" sheetId="12" r:id="rId12"/>
    <sheet name="12_Glossary" sheetId="13" r:id="rId13"/>
    <sheet name="13_Sources" sheetId="14" r:id="rId14"/>
    <sheet name="INDEX"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20" i="7" l="1"/>
  <c r="U20" i="7"/>
  <c r="T20" i="7"/>
  <c r="S20" i="7"/>
  <c r="R20" i="7"/>
  <c r="Q20" i="7"/>
  <c r="P20" i="7"/>
  <c r="O20" i="7"/>
  <c r="N20" i="7"/>
  <c r="M20" i="7"/>
  <c r="L20" i="7"/>
  <c r="K20" i="7"/>
  <c r="J20" i="7"/>
  <c r="I20" i="7"/>
  <c r="H20" i="7"/>
  <c r="G20" i="7"/>
  <c r="F20" i="7"/>
  <c r="E20" i="7"/>
  <c r="D20" i="7"/>
  <c r="C20" i="7"/>
  <c r="R18" i="7"/>
  <c r="R19" i="7" s="1"/>
  <c r="R21" i="7" s="1"/>
  <c r="Q18" i="7"/>
  <c r="Q19" i="7" s="1"/>
  <c r="Q21" i="7" s="1"/>
  <c r="P18" i="7"/>
  <c r="P19" i="7" s="1"/>
  <c r="P21" i="7" s="1"/>
  <c r="O18" i="7"/>
  <c r="O19" i="7" s="1"/>
  <c r="O21" i="7" s="1"/>
  <c r="N18" i="7"/>
  <c r="N19" i="7" s="1"/>
  <c r="N21" i="7" s="1"/>
  <c r="M18" i="7"/>
  <c r="M19" i="7" s="1"/>
  <c r="M21" i="7" s="1"/>
  <c r="D18" i="7"/>
  <c r="D19" i="7" s="1"/>
  <c r="D21" i="7" s="1"/>
  <c r="C18" i="7"/>
  <c r="C19" i="7" s="1"/>
  <c r="C21" i="7" s="1"/>
  <c r="V17" i="7"/>
  <c r="V18" i="7" s="1"/>
  <c r="V19" i="7" s="1"/>
  <c r="V21" i="7" s="1"/>
  <c r="U17" i="7"/>
  <c r="U18" i="7" s="1"/>
  <c r="U19" i="7" s="1"/>
  <c r="U21" i="7" s="1"/>
  <c r="T17" i="7"/>
  <c r="T18" i="7" s="1"/>
  <c r="T19" i="7" s="1"/>
  <c r="T21" i="7" s="1"/>
  <c r="S17" i="7"/>
  <c r="S18" i="7" s="1"/>
  <c r="S19" i="7" s="1"/>
  <c r="S21" i="7" s="1"/>
  <c r="R17" i="7"/>
  <c r="Q17" i="7"/>
  <c r="P17" i="7"/>
  <c r="O17" i="7"/>
  <c r="N17" i="7"/>
  <c r="M17" i="7"/>
  <c r="L17" i="7"/>
  <c r="L18" i="7" s="1"/>
  <c r="L19" i="7" s="1"/>
  <c r="L21" i="7" s="1"/>
  <c r="K17" i="7"/>
  <c r="K18" i="7" s="1"/>
  <c r="K19" i="7" s="1"/>
  <c r="K21" i="7" s="1"/>
  <c r="J17" i="7"/>
  <c r="J18" i="7" s="1"/>
  <c r="J19" i="7" s="1"/>
  <c r="J21" i="7" s="1"/>
  <c r="I17" i="7"/>
  <c r="I18" i="7" s="1"/>
  <c r="I19" i="7" s="1"/>
  <c r="I21" i="7" s="1"/>
  <c r="H17" i="7"/>
  <c r="H18" i="7" s="1"/>
  <c r="H19" i="7" s="1"/>
  <c r="H21" i="7" s="1"/>
  <c r="G17" i="7"/>
  <c r="G18" i="7" s="1"/>
  <c r="G19" i="7" s="1"/>
  <c r="G21" i="7" s="1"/>
  <c r="F17" i="7"/>
  <c r="F18" i="7" s="1"/>
  <c r="F19" i="7" s="1"/>
  <c r="F21" i="7" s="1"/>
  <c r="E17" i="7"/>
  <c r="E18" i="7" s="1"/>
  <c r="E19" i="7" s="1"/>
  <c r="E21" i="7" s="1"/>
  <c r="D17" i="7"/>
  <c r="C17" i="7"/>
  <c r="B58" i="15"/>
  <c r="B61" i="15"/>
  <c r="B63" i="15"/>
  <c r="B64" i="15"/>
  <c r="B65" i="15"/>
  <c r="B66" i="15"/>
  <c r="B67" i="15"/>
  <c r="B68" i="15"/>
  <c r="B69" i="15"/>
  <c r="B70" i="15"/>
  <c r="B71" i="15"/>
  <c r="B72" i="15"/>
  <c r="B73" i="15"/>
  <c r="B20" i="7"/>
  <c r="B17" i="7"/>
  <c r="B18" i="7" s="1"/>
  <c r="B19" i="7" s="1"/>
  <c r="B37" i="8"/>
  <c r="B36" i="8"/>
  <c r="B35" i="8"/>
  <c r="B34" i="8"/>
  <c r="B33" i="8"/>
  <c r="B32" i="8"/>
  <c r="B31" i="8"/>
  <c r="B30" i="8"/>
  <c r="B29" i="8"/>
  <c r="B28" i="8"/>
  <c r="B27" i="8"/>
  <c r="B38" i="8" s="1"/>
  <c r="B21" i="7" l="1"/>
  <c r="B62" i="15" l="1"/>
  <c r="B36" i="15"/>
  <c r="B75" i="15"/>
  <c r="B38" i="15"/>
  <c r="B59" i="15"/>
  <c r="B34" i="15"/>
  <c r="B74" i="15"/>
  <c r="B39" i="15"/>
  <c r="B44" i="15"/>
  <c r="B31" i="15"/>
  <c r="B43" i="15"/>
  <c r="B32" i="15"/>
  <c r="B41" i="15"/>
  <c r="B33" i="15"/>
  <c r="B42" i="15"/>
  <c r="B37" i="15"/>
  <c r="B35" i="15"/>
  <c r="B60" i="15"/>
  <c r="B40" i="15"/>
</calcChain>
</file>

<file path=xl/sharedStrings.xml><?xml version="1.0" encoding="utf-8"?>
<sst xmlns="http://schemas.openxmlformats.org/spreadsheetml/2006/main" count="1121" uniqueCount="713">
  <si>
    <t>README</t>
  </si>
  <si>
    <t>00_README.md</t>
  </si>
  <si>
    <t>What’s in this package</t>
  </si>
  <si>
    <t>This package provides a complete, source‑backed, Excel‑ready reference for two common real‑estate investor tax situations:</t>
  </si>
  <si>
    <t>- A) K‑1 Property LLC — investor receives a Schedule K‑1 (Form 1065) from a real‑estate partnership/LLC.</t>
  </si>
  <si>
    <t>- B) UPREIT w/ 1099‑DIV — investor holds REIT common shares (receives Form 1099‑DIV) while other investors may hold Operating Partnership (OP) units (receive K‑1). Includes side‑by‑side form workflows and when an investor could see both a K‑1 and a 1099‑DIV (e.g., holding OP units and REIT shares, taxable exchanges, or sales).</t>
  </si>
  <si>
    <t>You’ll find:</t>
  </si>
  <si>
    <t>- IRS form workflows &amp; triggers (schedules, when they’re required, and where items flow on Form 1040).</t>
  </si>
  <si>
    <t>- TurboTax Online support mapping by tier (Free, Deluxe, Premium (formerly Premier/Self‑Employed)) and current pricing snapshots (federal, state add‑ons, and e‑file fee notes).</t>
  </si>
  <si>
    <t>- Professional preparation fee ranges from reputable surveys and representative CPA firm schedules.</t>
  </si>
  <si>
    <t>- Excel‑ready TSV calculators to compute:</t>
  </si>
  <si>
    <t xml:space="preserve">  - Minimum TurboTax tier and software cost for a scenario.</t>
  </si>
  <si>
    <t xml:space="preserve">  - Estimated professional preparation cost for the same scenario.</t>
  </si>
  <si>
    <t>- Scenario matrices, decision trees, worked examples, glossary, and a consolidated bibliography.</t>
  </si>
  <si>
    <t>How to use the TSV calculators</t>
  </si>
  <si>
    <t>All TSVs are designed to be pasted starting in Excel cell A1.</t>
  </si>
  <si>
    <t>1. Open the .tsv file.</t>
  </si>
  <si>
    <t>2. Select all text and paste into Excel A1.</t>
  </si>
  <si>
    <t>3. Each calculator has:</t>
  </si>
  <si>
    <t xml:space="preserve">   - An INPUTS block at A1 with two columns: Name and Value. Change only the Value cells.</t>
  </si>
  <si>
    <t xml:space="preserve">   - A CALCULATIONS block starting at A20 that uses absolute references (e.g., $B$2) to the INPUTS.  </t>
  </si>
  <si>
    <t xml:space="preserve">     The formulas will work immediately after you paste.</t>
  </si>
  <si>
    <t>&gt; Tip: Use 05_SCENARIO_INPUTS_TEMPLATE.tsv as your master input sheet. Then paste the same values into 06_…SOFTWARE.tsv and 07_…PROFESSIONAL.tsv to get comparable software vs. pro‑prep estimates.</t>
  </si>
  <si>
    <t>How deliverables map to the two investor scenarios</t>
  </si>
  <si>
    <t>- Forms &amp; triggers: See 01_IRS_FORM_LINKS.tsv, 10_DECISION_TREES.md.</t>
  </si>
  <si>
    <t>- TurboTax support &amp; pricing: See 02_TURBOTAX_SUPPORT_MATRIX.tsv, 03_TURBOTAX_PRICING.tsv.</t>
  </si>
  <si>
    <t>- Costs &amp; calculators: See 05_SCENARIO_INPUTS_TEMPLATE.tsv, 06_COST_CALCULATOR_SOFTWARE.tsv, 07_COST_CALCULATOR_PROFESSIONAL.tsv.</t>
  </si>
  <si>
    <t>- Scenario libraries: See 08_K1_PROPERTY_LLC_SCENARIOS.tsv, 09_UPREIT_1099DIV_SCENARIOS.tsv.</t>
  </si>
  <si>
    <t>- Worked examples: See 11_WORKED_EXAMPLES.md.</t>
  </si>
  <si>
    <t>- Definitions &amp; sources: See 12_GLOSSARY.md, 13_SOURCES.md.</t>
  </si>
  <si>
    <t>Caveats &amp; scope</t>
  </si>
  <si>
    <t>- Jurisdiction: U.S. individual (Form 1040) federal and state returns.</t>
  </si>
  <si>
    <t>- Filing seasons prioritized: 2024–2025 (returns filed in 2025–2026). When rules changed, we note timing.</t>
  </si>
  <si>
    <t>- Always rely on the latest IRS instructions for final positions. State rules vary—nonresident filing triggers and composite/withholding procedures differ by state.</t>
  </si>
  <si>
    <t>- TurboTax Online pricing is seasonal and dynamic. We include multiple snapshots with accessed dates and official TurboTax URLs. Use the calculators to model incremental costs as you add K‑1s, states, or forms.</t>
  </si>
  <si>
    <t>Form/Schedule</t>
  </si>
  <si>
    <t>What it covers</t>
  </si>
  <si>
    <t>Typical trigger(s)</t>
  </si>
  <si>
    <t>Primary IRS page URL</t>
  </si>
  <si>
    <t>Instructions PDF URL</t>
  </si>
  <si>
    <t>Notes</t>
  </si>
  <si>
    <t>Form 1040</t>
  </si>
  <si>
    <t>U.S. Individual Income Tax Return</t>
  </si>
  <si>
    <t>Base individual return; totals from Schedules &amp; forms roll up here</t>
  </si>
  <si>
    <t>https://www.irs.gov/forms-pubs/about-form-1040</t>
  </si>
  <si>
    <t>https://www.irs.gov/pub/irs-pdf/i1040gi.pdf</t>
  </si>
  <si>
    <t xml:space="preserve">Accessed 2025-10-01. Current revision links provided. </t>
  </si>
  <si>
    <t>Schedule B (Form 1040)</t>
  </si>
  <si>
    <t>Interest and Ordinary Dividends</t>
  </si>
  <si>
    <t>Required if interest or ordinary dividends &gt; $1,500; nominee distributions; foreign accounts/trusts</t>
  </si>
  <si>
    <t>https://www.irs.gov/forms-pubs/about-schedule-b-form-1040</t>
  </si>
  <si>
    <t>https://www.irs.gov/pub/irs-pdf/f1040sb.pdf</t>
  </si>
  <si>
    <t xml:space="preserve">Accessed 2025-10-01. Triggers (&gt;$1,500; foreign) on IRS page. </t>
  </si>
  <si>
    <t>Schedule D (Form 1040)</t>
  </si>
  <si>
    <t>Capital Gains and Losses</t>
  </si>
  <si>
    <t>Sales/exchanges of capital assets; capital gain distributions; unrecaptured §1250; collectibles</t>
  </si>
  <si>
    <t>https://www.irs.gov/forms-pubs/about-schedule-d-form-1040</t>
  </si>
  <si>
    <t>https://www.irs.gov/instructions/i1040sd</t>
  </si>
  <si>
    <t xml:space="preserve">Accessed 2025-10-01. Schedule D instructions include 1250/28% rate and when Form 8949 is needed. </t>
  </si>
  <si>
    <t>Form 8949</t>
  </si>
  <si>
    <t>Sales and Other Dispositions of Capital Assets</t>
  </si>
  <si>
    <t>Broker 1099‑B sales; adjustments to basis; §1061 recharacterization reporting</t>
  </si>
  <si>
    <t>https://www.irs.gov/forms-pubs/about-form-8949</t>
  </si>
  <si>
    <t>https://www.irs.gov/instructions/i8949</t>
  </si>
  <si>
    <t xml:space="preserve">Accessed 2025-10-01. 8949 instructions reference §1061 reporting on Form 8949. </t>
  </si>
  <si>
    <t>Schedule E (Form 1040)</t>
  </si>
  <si>
    <t>Supplemental income: rental, royalties, partnerships (K‑1), S corps, estates/trusts</t>
  </si>
  <si>
    <t>Any K‑1 (Form 1065), rental real estate, royalties, S corp K‑1</t>
  </si>
  <si>
    <t>https://www.irs.gov/forms-pubs/about-schedule-e-form-1040</t>
  </si>
  <si>
    <t>https://www.irs/instructions/i1040se</t>
  </si>
  <si>
    <t xml:space="preserve">Accessed 2025-10-01. Use Schedule E for partnership/LLC K‑1 reporting. </t>
  </si>
  <si>
    <t>Schedule K‑1 (Form 1065) – Partner</t>
  </si>
  <si>
    <t>Partner’s share of income, deductions, credits from partnership/LLC</t>
  </si>
  <si>
    <t>Receipt of K‑1 from partnership/LLC real‑estate investment</t>
  </si>
  <si>
    <t>https://www.irs.gov/forms-pubs/about-schedule-k-1-form-1065</t>
  </si>
  <si>
    <t>https://www.irs.gov/instructions/i1065sk1</t>
  </si>
  <si>
    <t xml:space="preserve">Accessed 2025-10-01. Partner’s instructions cover lines (e.g., §1231, §179, 199A info). </t>
  </si>
  <si>
    <t>Schedule K‑3 (Form 1065) – Partner</t>
  </si>
  <si>
    <t>Foreign items detail for partners (FTC, sourcing, etc.)</t>
  </si>
  <si>
    <t>K‑1 includes international/foreign tax items; partner requested; partnership required</t>
  </si>
  <si>
    <t>https://www.irs.gov/instructions/i1065sk3</t>
  </si>
  <si>
    <t>https://www.irs.gov/pub/irs-pdf/i1065sk3.pdf</t>
  </si>
  <si>
    <t xml:space="preserve">Accessed 2025-10-01. Describes how K‑3 informs Form 1116 and FTC limitation. </t>
  </si>
  <si>
    <t>Form 8995</t>
  </si>
  <si>
    <t>QBI Deduction (Simplified)</t>
  </si>
  <si>
    <t>199A deduction for taxpayers at/below threshold; includes **qualified REIT dividends**</t>
  </si>
  <si>
    <t>https://www.irs.gov/instructions/i8995</t>
  </si>
  <si>
    <t>https://www.irs.gov/pub/irs-pdf/i8995.pdf</t>
  </si>
  <si>
    <t xml:space="preserve">Accessed 2025-10-01. Box 5 (1099‑DIV) flows to 8995. </t>
  </si>
  <si>
    <t>Form 8995‑A</t>
  </si>
  <si>
    <t>QBI Deduction (Full)</t>
  </si>
  <si>
    <t>QBI when above thresholds or other complexities</t>
  </si>
  <si>
    <t>https://www.irs.gov/instructions/i8995a</t>
  </si>
  <si>
    <t xml:space="preserve">Accessed 2025-10-01. Explains REIT/PTP component and thresholds. </t>
  </si>
  <si>
    <t>Form 1116</t>
  </si>
  <si>
    <t>Foreign Tax Credit</t>
  </si>
  <si>
    <t>Foreign tax paid/withheld (e.g., 1099‑DIV box 7; K‑3 items)</t>
  </si>
  <si>
    <t>https://www.irs.gov/forms-pubs/about-form-1116</t>
  </si>
  <si>
    <t>https://www.irs.gov/instructions/i1116</t>
  </si>
  <si>
    <t xml:space="preserve">Accessed 2025-10-01. Use with K‑3/box 7 as applicable. </t>
  </si>
  <si>
    <t>Form 4952</t>
  </si>
  <si>
    <t>Investment Interest Expense</t>
  </si>
  <si>
    <t>Deduction limited to net investment income (from K‑1/portfolio)</t>
  </si>
  <si>
    <t>https://www.irs.gov/forms-pubs/about-form-4952</t>
  </si>
  <si>
    <t xml:space="preserve">Accessed 2025-10-01. About page summarizes limitation. </t>
  </si>
  <si>
    <t>Form 8582</t>
  </si>
  <si>
    <t>Passive Activity Loss Limitations</t>
  </si>
  <si>
    <t>Real estate PAL limits; suspension/carryforward; disposition release</t>
  </si>
  <si>
    <t>https://www.irs.gov/forms-pubs/about-form-8582</t>
  </si>
  <si>
    <t>https://www.irs.gov/pub/irs-pdf/i8582.pdf</t>
  </si>
  <si>
    <t xml:space="preserve">Accessed 2025-10-01. Instructions describe who must file and exceptions. </t>
  </si>
  <si>
    <t>Form 461</t>
  </si>
  <si>
    <t>Excess Business Loss</t>
  </si>
  <si>
    <t>Noncorporate excess business loss limitation ordering (after at‑risk, PAL)</t>
  </si>
  <si>
    <t>https://www.irs.gov/forms-pubs/about-form-461</t>
  </si>
  <si>
    <t>https://www.irs.gov/pub/irs-pdf/i461.pdf</t>
  </si>
  <si>
    <t xml:space="preserve">Accessed 2025-10-01. Ordering rules noted in instructions. </t>
  </si>
  <si>
    <t>Form 6251</t>
  </si>
  <si>
    <t>Alternative Minimum Tax (AMT)</t>
  </si>
  <si>
    <t>AMT computation; includes AMT FTC and preference items (e.g., private‑activity dividends)</t>
  </si>
  <si>
    <t>https://www.irs.gov/forms-pubs/about-form-6251</t>
  </si>
  <si>
    <t>https://www.irs.gov/pub/irs-pdf/f6251.pdf</t>
  </si>
  <si>
    <t xml:space="preserve">Accessed 2025-10-01. 1099‑DIV box 13 may be AMT‑related. </t>
  </si>
  <si>
    <t>Form 4797</t>
  </si>
  <si>
    <t>SALE of Business Property; §1231/§1250 integration</t>
  </si>
  <si>
    <t>§1231 gains/losses from partnership K‑1; real‑property sales; recapture interactions</t>
  </si>
  <si>
    <t>https://www.irs.gov/forms-pubs/about-form-4797</t>
  </si>
  <si>
    <t>https://www.irs.gov/pub/irs-pdf/f4797.pdf</t>
  </si>
  <si>
    <t xml:space="preserve">Accessed 2025-10-01. Use with §1231 items from K‑1. </t>
  </si>
  <si>
    <t>Section 1231 treatment</t>
  </si>
  <si>
    <t>§1231 gains/losses (business &amp; real property) flow‑through; netting rules</t>
  </si>
  <si>
    <t>Net §1231 gain taxed at LTCG rates; net loss ordinary; often appears on K‑1 line 10</t>
  </si>
  <si>
    <t>https://www.irs.gov/publications/p544</t>
  </si>
  <si>
    <t>https://www.irs.gov/pub/irs-pdf/p544.pdf</t>
  </si>
  <si>
    <t xml:space="preserve">Accessed 2025-10-01. Pub 544 covers §1231/§1250 concepts. </t>
  </si>
  <si>
    <t>Unrecaptured §1250 gain (25%)</t>
  </si>
  <si>
    <t>Real‑estate depreciation‑related LTCG bucket</t>
  </si>
  <si>
    <t>Triggered via capital gain distributions or asset sales; reported on Sch D</t>
  </si>
  <si>
    <t>https://www.irs.gov/pub/irs-prior/i1040sd--2024.pdf</t>
  </si>
  <si>
    <t xml:space="preserve">Accessed 2025-10-01. Sch D instructions identify §1250/28% lines. </t>
  </si>
  <si>
    <t>Form 6252</t>
  </si>
  <si>
    <t>Installment Sale Income</t>
  </si>
  <si>
    <t>Installment method for sales; sometimes investor‑level if disposing interest</t>
  </si>
  <si>
    <t>https://www.irs.gov/forms-pubs/about-form-6252</t>
  </si>
  <si>
    <t>https://www.irs.gov/pub/irs-pdf/f6252.pdf</t>
  </si>
  <si>
    <t xml:space="preserve">Accessed 2025-10-01. Use if investor sells property/interest on installment. </t>
  </si>
  <si>
    <t>Form 1099‑DIV</t>
  </si>
  <si>
    <t>Dividends &amp; Distributions (incl. REIT items)</t>
  </si>
  <si>
    <t>REIT distributions: Box 1a/1b; Box 2a/2b/2d; Box 3 (ROC); Box 5 (199A); Box 7 (foreign tax)</t>
  </si>
  <si>
    <t>https://www.irs.gov/forms-pubs/about-form-1099-div</t>
  </si>
  <si>
    <t>https://www.irs.gov/pub/irs-pdf/f1099div.pdf</t>
  </si>
  <si>
    <t xml:space="preserve">Accessed 2025-10-01. Recipient instructions explain flows to 1040/Sch D/8995/1116/6251. </t>
  </si>
  <si>
    <t>Section 1061 (Carried Interest)</t>
  </si>
  <si>
    <t>Recharacterization of certain LTCG to STCG (3‑year rule)</t>
  </si>
  <si>
    <t>Service provider “profits interest” reporting; may require 8949 adjustments</t>
  </si>
  <si>
    <t>https://www.irs.gov/businesses/partnerships/section-1061-reporting-guidance-faqs</t>
  </si>
  <si>
    <t>https://www.federalregister.gov/documents/2021/01/19/2021-00427/guidance-under-section-1061</t>
  </si>
  <si>
    <t xml:space="preserve">Accessed 2025-10-01. IRS FAQs and final regs. 8949 instructions reference §1061. </t>
  </si>
  <si>
    <t>Item (form/schedule/scenario)</t>
  </si>
  <si>
    <t>Requires (Online) Tier</t>
  </si>
  <si>
    <t>Why (short reason)</t>
  </si>
  <si>
    <t>Source URL</t>
  </si>
  <si>
    <t>Plain 1099‑DIV with small amounts (no Schedule B required)</t>
  </si>
  <si>
    <t>Free (Simple Return)</t>
  </si>
  <si>
    <t>TT “simple return” includes interest/dividends that don’t require Schedule B.</t>
  </si>
  <si>
    <t xml:space="preserve">https://turbotax.intuit.com/personal-taxes/compare/online/ </t>
  </si>
  <si>
    <t>1099‑DIV where Schedule B **is** required (&gt;$1,500 dividends or foreign account question)</t>
  </si>
  <si>
    <t>Deluxe</t>
  </si>
  <si>
    <t>TTLC: Deluxe supports 1099‑DIV &amp; Schedule B.</t>
  </si>
  <si>
    <t xml:space="preserve">https://ttlc.intuit.com/community/taxes/discussion/what-version-of-turbotax-will-cover-income-reported-on-1099-div/00/3418655 </t>
  </si>
  <si>
    <t>1099‑DIV Box 5 (Section 199A/REIT) and no other complexities</t>
  </si>
  <si>
    <t>QBI from REIT dividends computed on Form 8995; Deluxe supports 1099‑DIV/Sch B level needs.</t>
  </si>
  <si>
    <t>1099‑DIV with capital gain distributions Box 2a (and/or 2b/2d categories)</t>
  </si>
  <si>
    <t>Premium (formerly Premier/Self‑Employed)</t>
  </si>
  <si>
    <t>Investments/Sch D/8949 are handled in Premium; product page highlights stocks/bonds/crypto.</t>
  </si>
  <si>
    <t xml:space="preserve">https://turbotax.intuit.com/personal-taxes/online/premium/ </t>
  </si>
  <si>
    <t>Sales reported on 1099‑B (Schedule D/Form 8949 required)</t>
  </si>
  <si>
    <t>Premium</t>
  </si>
  <si>
    <t>Investments support (stock/crypto sales) is a Premium feature.</t>
  </si>
  <si>
    <t>K‑1 (Form 1065) from real‑estate LLC/partnership</t>
  </si>
  <si>
    <t>K‑1 entry requires Premier/Premium or higher in Online.</t>
  </si>
  <si>
    <t xml:space="preserve">https://ttlc.intuit.com/community/investments-and-rental-properties/discussion/what-version-of-turbotax-online-do-i-need-to-enter-a-k-1/00/2745 </t>
  </si>
  <si>
    <t>Schedule K‑3 (Form 1065) foreign info (FTC, sourcing)</t>
  </si>
  <si>
    <t>K‑3 foreign items entry supported when using investment/advanced tiers.</t>
  </si>
  <si>
    <t xml:space="preserve">https://ttlc.intuit.com/turbotax-support/en-us/help-article/investments-and-rental-property/schedules-k-2-k-3/L6ML8Bzqd_US_en_US </t>
  </si>
  <si>
    <t>Foreign tax credit (Form 1116) from 1099‑DIV Box 7 or K‑3</t>
  </si>
  <si>
    <t>Handled within investment/advanced tier; often accompanies K‑3/foreign items.</t>
  </si>
  <si>
    <t>Multiple K‑1s in one return</t>
  </si>
  <si>
    <t>No extra per‑K‑1 software fee; Premium remains required for any K‑1.</t>
  </si>
  <si>
    <t>Multi‑state returns (nonresident states due to K‑1 property)</t>
  </si>
  <si>
    <t>Any paid tier + **state add‑ons**</t>
  </si>
  <si>
    <t>Online supports multiple state returns; each state is an additional fee.</t>
  </si>
  <si>
    <t xml:space="preserve">https://turbotax.intuit.com/personal-taxes/online/ </t>
  </si>
  <si>
    <t>Nonresident state filing (K‑1 state source income)</t>
  </si>
  <si>
    <t>Any paid tier + **state add‑on for that state**</t>
  </si>
  <si>
    <t>You’ll add a nonresident state module (additional state fee applies).</t>
  </si>
  <si>
    <t>Product</t>
  </si>
  <si>
    <t>Type (Online)</t>
  </si>
  <si>
    <t>Includes Federal?</t>
  </si>
  <si>
    <t>Includes State?</t>
  </si>
  <si>
    <t>Additional State Price</t>
  </si>
  <si>
    <t>Additional State e‑file Fee</t>
  </si>
  <si>
    <t>Listed Price</t>
  </si>
  <si>
    <t>Promo Notes</t>
  </si>
  <si>
    <t>Accessed Date</t>
  </si>
  <si>
    <t>TurboTax Deluxe Online</t>
  </si>
  <si>
    <t>Do‑it‑yourself</t>
  </si>
  <si>
    <t>Yes</t>
  </si>
  <si>
    <t>No</t>
  </si>
  <si>
    <t>$39 (DIY state add‑on; price varies)</t>
  </si>
  <si>
    <t>$0 for Online e‑file (federal/state)</t>
  </si>
  <si>
    <t>$79 (observed)</t>
  </si>
  <si>
    <t>TT pricing varies; $79 cited in TTLC thread; refund processing adds ~$40 if chosen.</t>
  </si>
  <si>
    <t>https://ttlc.intuit.com/community/taxes/discussion/if-it-makes-me-do-turbotax-deluxe-it-will-take-79-out-of-my-refund-but-it-also-says-plus-an/00/3628200</t>
  </si>
  <si>
    <t>2025-10-01</t>
  </si>
  <si>
    <t>TurboTax Premium Online (formerly Premier/Self‑Employed)</t>
  </si>
  <si>
    <t>$0 for Online e‑file</t>
  </si>
  <si>
    <t>$99 (observed)</t>
  </si>
  <si>
    <t>Product page = Premium; TTLC cites $99 + $39/state.</t>
  </si>
  <si>
    <t>https://ttlc.intuit.com/community/taxes/discussion/how-much-extra-cost-is-tt-online-to-complete-schedule-c-so-i-can-deduct-it-why-is-the-pricing-so/00/3496622</t>
  </si>
  <si>
    <t>TurboTax Premium Online (alt snapshot)</t>
  </si>
  <si>
    <t>$59 (observed variability)</t>
  </si>
  <si>
    <t>$129 (observed)</t>
  </si>
  <si>
    <t>Observed user variance in TTLC; pricing dynamic by profile/date.</t>
  </si>
  <si>
    <t>https://ttlc.intuit.com/community/taxes/discussion/different-costs/00/3586873</t>
  </si>
  <si>
    <t>State add‑on (Online)</t>
  </si>
  <si>
    <t>$49 (observed snapshot Dec 2024)</t>
  </si>
  <si>
    <t>—</t>
  </si>
  <si>
    <t>TTLC user reports $49/state in Online.</t>
  </si>
  <si>
    <t>https://ttlc.intuit.com/community/state-taxes/discussion/how-much-does-it-cost-to-e-file-a-state-tax-return-for-2024/00/3411421</t>
  </si>
  <si>
    <t>$39 (observed snapshot Jan 2025)</t>
  </si>
  <si>
    <t>TTLC moderator: $39 DIY; Live variants $49; varies by time.</t>
  </si>
  <si>
    <t>https://ttlc.intuit.com/community/taxes/discussion/how-much-does-intuit-turbotax-charge-for-state-taxes-2024-from-this-site/00/3413886</t>
  </si>
  <si>
    <t>Online e‑file fee note</t>
  </si>
  <si>
    <t>$0 for Online e‑file (clarification)</t>
  </si>
  <si>
    <t>TTLC confirms **no** e‑file fee in Online; Desktop differs.</t>
  </si>
  <si>
    <t>https://ttlc.intuit.com/community/taxes/discussion/64-for-state-filing-fee/00/3651930</t>
  </si>
  <si>
    <t>Compare page (reference)</t>
  </si>
  <si>
    <t>State additional (varies)</t>
  </si>
  <si>
    <t>Pricing varies</t>
  </si>
  <si>
    <t>Official compare page shows “State additional; Start for free/Pay when you file.”</t>
  </si>
  <si>
    <t>https://turbotax.intuit.com/personal-taxes/compare/online/</t>
  </si>
  <si>
    <t>Item</t>
  </si>
  <si>
    <t>Typical Price Range</t>
  </si>
  <si>
    <t>Median/Mean (if available)</t>
  </si>
  <si>
    <t>Region/Context</t>
  </si>
  <si>
    <t>Base Form 1040 (standard deduction + state)</t>
  </si>
  <si>
    <t>$220–$306</t>
  </si>
  <si>
    <t>$306 avg (non‑itemized + state)</t>
  </si>
  <si>
    <t>U.S. average (survey/estimates)</t>
  </si>
  <si>
    <t>https://www.investopedia.com/articles/taxes/021717/what-will-i-pay-tax-preparation-fees.asp</t>
  </si>
  <si>
    <t xml:space="preserve">Investopedia cites national averages frequently used by media; see also TaxSlayer Pro blog for updated figures. </t>
  </si>
  <si>
    <t>Form 1040 with Schedule A + state</t>
  </si>
  <si>
    <t>$323–$409</t>
  </si>
  <si>
    <t>$409 avg (itemized + state)</t>
  </si>
  <si>
    <t>https://www.taxslayerpro.com/blog/post/how-much-are-tax-preparers-charging</t>
  </si>
  <si>
    <t xml:space="preserve">TaxSlayer Pro summarizes survey data with averages incl. itemized. </t>
  </si>
  <si>
    <t>Schedule B (interest/dividends add‑on)</t>
  </si>
  <si>
    <t>$40–$75</t>
  </si>
  <si>
    <t>Representative firm pricing</t>
  </si>
  <si>
    <t>https://www.carsonthorncpa.com/news/average-cost-of-tax-preparation</t>
  </si>
  <si>
    <t xml:space="preserve">Firm‑reported averages; specific per‑schedule fees vary—use calculator input. </t>
  </si>
  <si>
    <t>Schedule D &amp; Form 8949 (few trades)</t>
  </si>
  <si>
    <t>$100–$150</t>
  </si>
  <si>
    <t>$118 add‑on (typical)</t>
  </si>
  <si>
    <t xml:space="preserve">Additional fee for capital gains/losses reporting; more trades =&gt; higher. </t>
  </si>
  <si>
    <t>Per K‑1 (each)</t>
  </si>
  <si>
    <t>$75–$200</t>
  </si>
  <si>
    <t>Representative firm ranges</t>
  </si>
  <si>
    <t>https://dimovtax.com/average-cost-of-tax-preparation-by-cpa/</t>
  </si>
  <si>
    <t xml:space="preserve">Firm indicates complexity bands; per‑K‑1 add‑ons commonly quoted in this range—confirm with your preparer. </t>
  </si>
  <si>
    <t>Nonresident state return (each additional state)</t>
  </si>
  <si>
    <t>$150–$300</t>
  </si>
  <si>
    <t>Representative ranges</t>
  </si>
  <si>
    <t xml:space="preserve">Varies by state complexity &amp; credits for withholding/composites. </t>
  </si>
  <si>
    <t>Form 1116 (Foreign Tax Credit)</t>
  </si>
  <si>
    <t>$100–$250</t>
  </si>
  <si>
    <t xml:space="preserve">Foreign tax credit analysis (esp. with K‑3) increases time. </t>
  </si>
  <si>
    <t>Form 8582 (Passive Activity Loss)</t>
  </si>
  <si>
    <t>$150–$350</t>
  </si>
  <si>
    <t xml:space="preserve">Passive loss limitation calculations; suspended loss tracking. </t>
  </si>
  <si>
    <t>Form 461 (Excess business loss)</t>
  </si>
  <si>
    <t xml:space="preserve">Applied after at‑risk and PAL rules; ordering per IRS instructions. </t>
  </si>
  <si>
    <t>Form 6251 (AMT)</t>
  </si>
  <si>
    <t xml:space="preserve">AMT calc may be needed with certain dividends (e.g., PAB AMT). </t>
  </si>
  <si>
    <t>Form 4797 / §1231 (sale of business property)</t>
  </si>
  <si>
    <t>$200–$500</t>
  </si>
  <si>
    <t xml:space="preserve">Depreciation recapture/§1231 netting; ties to Sch D. </t>
  </si>
  <si>
    <t>Form 6252 (Installment sale)</t>
  </si>
  <si>
    <t xml:space="preserve">Seller installment method; tracking gross profit %, interest. </t>
  </si>
  <si>
    <t>NATP Fee Study (context)</t>
  </si>
  <si>
    <t>U.S. tax pro fee trends</t>
  </si>
  <si>
    <t>https://www.natptax.com/AboutNATP/PressCenter/Documents/2023%20Fee%20Study%20with%20chart.pdf</t>
  </si>
  <si>
    <t xml:space="preserve">NATP press release highlights fee increases and pricing models (per‑form/hour). Use as context. </t>
  </si>
  <si>
    <t>Name</t>
  </si>
  <si>
    <t>Value</t>
  </si>
  <si>
    <t>TT_Online_Deluxe</t>
  </si>
  <si>
    <t>79</t>
  </si>
  <si>
    <t>TT_Online_Premier_or_Premium</t>
  </si>
  <si>
    <t>99</t>
  </si>
  <si>
    <t>TT_State_AddOn</t>
  </si>
  <si>
    <t>39</t>
  </si>
  <si>
    <t>TT_State_Efile_Fee</t>
  </si>
  <si>
    <t>0</t>
  </si>
  <si>
    <t>Pro_Base_1040</t>
  </si>
  <si>
    <t>306</t>
  </si>
  <si>
    <t>Pro_Per_SchedB</t>
  </si>
  <si>
    <t>60</t>
  </si>
  <si>
    <t>Pro_Per_SchedD_Low</t>
  </si>
  <si>
    <t>100</t>
  </si>
  <si>
    <t>Pro_Per_SchedD_High</t>
  </si>
  <si>
    <t>150</t>
  </si>
  <si>
    <t>Pro_Per_K1</t>
  </si>
  <si>
    <t>Pro_Per_State_NR</t>
  </si>
  <si>
    <t>200</t>
  </si>
  <si>
    <t>Pro_Form1116</t>
  </si>
  <si>
    <t>Pro_Form8582</t>
  </si>
  <si>
    <t>Pro_Form461</t>
  </si>
  <si>
    <t>Pro_Form6251</t>
  </si>
  <si>
    <t>Pro_Form4797</t>
  </si>
  <si>
    <t>300</t>
  </si>
  <si>
    <t>Pro_Form6252</t>
  </si>
  <si>
    <t>Num_K1</t>
  </si>
  <si>
    <t>1</t>
  </si>
  <si>
    <t>Num_States</t>
  </si>
  <si>
    <t>Already_Files_K1</t>
  </si>
  <si>
    <t>TRUE</t>
  </si>
  <si>
    <t>Has_1099DIV</t>
  </si>
  <si>
    <t>DIV_Box5_199A</t>
  </si>
  <si>
    <t>FALSE</t>
  </si>
  <si>
    <t>DIV_Box2a_CapGains</t>
  </si>
  <si>
    <t>DIV_Box3_ROC</t>
  </si>
  <si>
    <t>Foreign_Tax_Box7</t>
  </si>
  <si>
    <t>Has_Sales_1099B</t>
  </si>
  <si>
    <t>Has_K3_Foreign</t>
  </si>
  <si>
    <t>Profit_Interest_or_Promote</t>
  </si>
  <si>
    <t>NONE</t>
  </si>
  <si>
    <t>Phantom_Equity_Comp</t>
  </si>
  <si>
    <t>DIV_Over_1500</t>
  </si>
  <si>
    <t>CALCULATIONS</t>
  </si>
  <si>
    <t>(Use as a visual template only; see calculators 06 and 07 for active formulas)</t>
  </si>
  <si>
    <t>This template centralizes inputs. Paste into A1 of a separate sheet as a reference store.</t>
  </si>
  <si>
    <t>Populate 06 and 07 INPUTS with the same values to compute software vs. professional costs.</t>
  </si>
  <si>
    <t>TT_Online_Free</t>
  </si>
  <si>
    <t>TT_Online_Premium</t>
  </si>
  <si>
    <t>2</t>
  </si>
  <si>
    <t>Result</t>
  </si>
  <si>
    <t>Minimum_Tier</t>
  </si>
  <si>
    <t>Base_Product_Price</t>
  </si>
  <si>
    <t>Total_Software_Cost</t>
  </si>
  <si>
    <t>Pro_Per_SchedD</t>
  </si>
  <si>
    <t>118</t>
  </si>
  <si>
    <t>Has_1231_or_4797</t>
  </si>
  <si>
    <t>Has_Installment_Sale</t>
  </si>
  <si>
    <t>Excess_Business_Loss</t>
  </si>
  <si>
    <t>Needs_AMT</t>
  </si>
  <si>
    <t>False</t>
  </si>
  <si>
    <t>Needs_PAL_8582</t>
  </si>
  <si>
    <t>Amount</t>
  </si>
  <si>
    <t>Base_1040</t>
  </si>
  <si>
    <t>Add_ScheduleB</t>
  </si>
  <si>
    <t>Add_ScheduleD</t>
  </si>
  <si>
    <t>Add_Per_K1</t>
  </si>
  <si>
    <t>Add_Nonresident_States</t>
  </si>
  <si>
    <t>Add_Form1116</t>
  </si>
  <si>
    <t>Add_Form8582</t>
  </si>
  <si>
    <t>Add_Form461</t>
  </si>
  <si>
    <t>Add_Form6251</t>
  </si>
  <si>
    <t>Add_Form4797</t>
  </si>
  <si>
    <t>Add_Form6252</t>
  </si>
  <si>
    <t>Estimated_Pro_Cost</t>
  </si>
  <si>
    <t>Worked_Example_1: Single K‑1, one state, no sale, no foreign</t>
  </si>
  <si>
    <t>Inputs: Num_K1=1; Num_States=1; Has_1099DIV=FALSE; Has_K3_Foreign=FALSE</t>
  </si>
  <si>
    <t>Worked_Example_2: Two K‑1s, K‑3 present, two nonresident states, Box 2a cap‑gain distributions</t>
  </si>
  <si>
    <t>Inputs: Num_K1=2; Num_States=2; Has_1099DIV=TRUE; DIV_Box2a_CapGains=TRUE; Has_K3_Foreign=TRUE</t>
  </si>
  <si>
    <t>Sources (fees)</t>
  </si>
  <si>
    <t>Use: Investopedia (avg fees $220/$323; Schedule D add‑on ~$118), TaxSlayer Pro summary (itemized $409; non‑itemized $306), firm pages for ranges. https://www.investopedia.com/articles/taxes/021717/what-will-i-pay-tax-preparation-fees.asp ; https://www.taxslayerpro.com/blog/post/how-much-are-tax-preparers-charging ; https://dimovtax.com/average-cost-of-tax-preparation-by-cpa/ ; https://www.carsonthorncpa.com/news/average-cost-of-tax-preparation</t>
  </si>
  <si>
    <t>Scenario</t>
  </si>
  <si>
    <t>Why it exists (brief)</t>
  </si>
  <si>
    <t>Triggered Forms/Schedules</t>
  </si>
  <si>
    <t>Minimal TurboTax Tier</t>
  </si>
  <si>
    <t>Software Cost (link to calc/logic)</t>
  </si>
  <si>
    <t>Pro Prep Cost (link to calc/logic)</t>
  </si>
  <si>
    <t>Key Sources (URLs)</t>
  </si>
  <si>
    <t>Single K‑1 from one in‑state property; no sale</t>
  </si>
  <si>
    <t>Passthrough RE rental income/loss only</t>
  </si>
  <si>
    <t>Schedule E; possible 8582 if loss; 8995/8995‑A if 199A reported on K‑1</t>
  </si>
  <si>
    <t>Use 06 calc: set Num_K1=1; Num_States=1; others FALSE</t>
  </si>
  <si>
    <t>Use 07 calc: Num_K1=1; Num_States=1</t>
  </si>
  <si>
    <t>K‑1 requires Premium (Online). If passive loss, 8582 limits.</t>
  </si>
  <si>
    <t>https://ttlc.intuit.com/community/investments-and-rental-properties/discussion/what-version-of-turbotax-online-do-i-need-to-enter-a-k-1/00/2745 ; https://www.irs.gov/forms-pubs/about-form-8582 ; https://www.irs.gov/instructions/i8995</t>
  </si>
  <si>
    <t>Two K‑1s, multiple properties across 2 states; no sale</t>
  </si>
  <si>
    <t>Investor holds interests in two partnerships across states</t>
  </si>
  <si>
    <t>Schedule E; state NR returns; 8582 if losses</t>
  </si>
  <si>
    <t>06: Num_K1=2; Num_States=2</t>
  </si>
  <si>
    <t>07: Num_K1=2; Num_States=2</t>
  </si>
  <si>
    <t>State nonresident returns likely; add state modules.</t>
  </si>
  <si>
    <t>https://www.irs.gov/forms-pubs/about-schedule-e-form-1040 ; https://www.ftb.ca.gov/forms/2025/2025-592-b.pdf ; https://www.tax.ny.gov/forms/current-forms/it/it203gri.htm</t>
  </si>
  <si>
    <t>Sale year – partnership sold building (§1231/§1250)</t>
  </si>
  <si>
    <t>K‑1 shows §1231 gain/loss; 1250 unrecaptured LTCG</t>
  </si>
  <si>
    <t>Schedule D; Form 4797; §1250 worksheet; possibly 6251</t>
  </si>
  <si>
    <t>06: Num_K1≥1; set Has_Sales_1099B=FALSE; capital sale via K‑1</t>
  </si>
  <si>
    <t>07: Add Form 4797 line; possibly AMT if PABs</t>
  </si>
  <si>
    <t>K‑1 §1231 flows through 4797/Sch D; unrecaptured §1250 at 25%.</t>
  </si>
  <si>
    <t>https://www.irs.gov/forms-pubs/about-form-4797 ; https://www.irs.gov/instructions/i1040sd</t>
  </si>
  <si>
    <t>Installment sale via partnership or direct interest sale</t>
  </si>
  <si>
    <t>Proceeds recognized over time</t>
  </si>
  <si>
    <t>Form 6252; Schedule D/4797 interaction</t>
  </si>
  <si>
    <t>06: No change in tier; cost unaffected</t>
  </si>
  <si>
    <t>07: Add Form 6252 estimate</t>
  </si>
  <si>
    <t>Partnership reports; investor may have 6252 in certain direct sales.</t>
  </si>
  <si>
    <t>K‑3 provided with foreign taxes/withholding</t>
  </si>
  <si>
    <t>Foreign items require FTC calc</t>
  </si>
  <si>
    <t>Schedule K‑3; Form 1116; possibly 6251 (AMT FTC)</t>
  </si>
  <si>
    <t>06: Has_K3_Foreign=TRUE</t>
  </si>
  <si>
    <t>07: Add Form 1116 estimate</t>
  </si>
  <si>
    <t>K‑3 reports items for FTC limitation.</t>
  </si>
  <si>
    <t>https://www.irs.gov/instructions/i1065sk3 ; https://www.irs.gov/forms-pubs/about-form-1116</t>
  </si>
  <si>
    <t>Losses limited; EBL applies</t>
  </si>
  <si>
    <t>Excess business loss limitation</t>
  </si>
  <si>
    <t>Form 461; possibly 8582 first</t>
  </si>
  <si>
    <t>06: Tier unchanged</t>
  </si>
  <si>
    <t>07: Add Forms 8582 &amp; 461 as needed</t>
  </si>
  <si>
    <t>Order: at‑risk, PAL, then EBL per IRS.</t>
  </si>
  <si>
    <t>https://www.irs.gov/pub/irs-pdf/i461.pdf ; https://www.irs.gov/pub/irs-pdf/i8582.pdf</t>
  </si>
  <si>
    <t>Potential AMT year</t>
  </si>
  <si>
    <t>Preference items or AMT dividends</t>
  </si>
  <si>
    <t>07: Add Form 6251 as needed</t>
  </si>
  <si>
    <t>AMT when preferences apply (e.g., PAB dividends).</t>
  </si>
  <si>
    <t>https://www.irs.gov/forms-pubs/about-form-6251 ; https://www.irs.gov/pub/irs-pdf/f1099div.pdf</t>
  </si>
  <si>
    <t>Plain REIT 1099‑DIV (Boxes 1a/1b only; small)</t>
  </si>
  <si>
    <t>Ordinary &amp; qualified dividends only</t>
  </si>
  <si>
    <t>Form 1040; maybe Schedule B if &gt;$1,500</t>
  </si>
  <si>
    <t>Free (simple) or Deluxe if Sch B</t>
  </si>
  <si>
    <t>06: Set Has_1099DIV=TRUE; DIV_Over_1500=FALSE (Free) or TRUE (Deluxe)</t>
  </si>
  <si>
    <t>07: Add Schedule B if &gt;$1,500</t>
  </si>
  <si>
    <t>Free covers dividends w/o Schedule B; Deluxe handles Schedule B.</t>
  </si>
  <si>
    <t>https://turbotax.intuit.com/personal-taxes/compare/online/ ; https://www.irs.gov/forms-pubs/about-schedule-b-form-1040</t>
  </si>
  <si>
    <t>REIT Box 5 (199A dividends)</t>
  </si>
  <si>
    <t>Qualified REIT dividends eligible for 199A</t>
  </si>
  <si>
    <t>Form 8995/8995‑A; Form 1040</t>
  </si>
  <si>
    <t>06: Has_1099DIV=TRUE; DIV_Box5_199A=TRUE</t>
  </si>
  <si>
    <t>07: No extra form fee line here by default</t>
  </si>
  <si>
    <t>199A component computed on 8995/8995‑A per thresholds.</t>
  </si>
  <si>
    <t>https://www.irs.gov/instructions/i8995 ; https://www.irs.gov/instructions/i8995a ; https://www.irs.gov/pub/irs-pdf/f1099div.pdf</t>
  </si>
  <si>
    <t>Capital gain distributions (Box 2a) and categories (2b, 2d)</t>
  </si>
  <si>
    <t>LTCG distributions incl. unrecaptured §1250 and collectibles</t>
  </si>
  <si>
    <t>Sch D; possibly 8949 if adjustments</t>
  </si>
  <si>
    <t>06: DIV_Box2a_CapGains=TRUE</t>
  </si>
  <si>
    <t>07: Add Schedule D add‑on</t>
  </si>
  <si>
    <t>2a may go on 1040 if no other cap items; otherwise Sch D per IRS.</t>
  </si>
  <si>
    <t>https://www.irs.gov/pub/irs-pdf/f1099div.pdf ; https://www.irs.gov/instructions/i1040sd</t>
  </si>
  <si>
    <t>Return of capital (Box 3) w/ basis tracking &amp; later sale</t>
  </si>
  <si>
    <t>ROC reduces basis; later sale on 1099‑B</t>
  </si>
  <si>
    <t>Form 8949/Sch D (when sold)</t>
  </si>
  <si>
    <t>06: Has_Sales_1099B=TRUE (in sale year)</t>
  </si>
  <si>
    <t>ROC basis effects; later sale needs 8949.</t>
  </si>
  <si>
    <t>https://www.irs.gov/pub/irs-pdf/f1099div.pdf ; https://www.irs.gov/instructions/i8949</t>
  </si>
  <si>
    <t>Foreign tax paid (Box 7)</t>
  </si>
  <si>
    <t>FTC or deduction decision</t>
  </si>
  <si>
    <t>Form 1116 (often)</t>
  </si>
  <si>
    <t>Deluxe (simple) or Premium (if coupled w/ K‑3/complex)</t>
  </si>
  <si>
    <t>06: Foreign_Tax_Box7=TRUE</t>
  </si>
  <si>
    <t>07: Add Form 1116 line</t>
  </si>
  <si>
    <t>FTC thresholds and elections per 1116 instructions.</t>
  </si>
  <si>
    <t>https://www.irs.gov/forms-pubs/about-form-1116 ; https://www.irs.gov/pub/irs-pdf/f1099div.pdf</t>
  </si>
  <si>
    <t>UPREIT: OP units (K‑1) + REIT shares (1099‑DIV)</t>
  </si>
  <si>
    <t>Holding both partnership units and REIT stock</t>
  </si>
  <si>
    <t>Schedule E (K‑1); 1099‑DIV flows; K‑3/1116 if foreign</t>
  </si>
  <si>
    <t>06: Num_K1≥1 and Has_1099DIV=TRUE</t>
  </si>
  <si>
    <t>07: Add per‑K1 and other forms</t>
  </si>
  <si>
    <t>OP units issue K‑1; REIT shares issue 1099‑DIV.</t>
  </si>
  <si>
    <t>https://www.reit.com/news/video/upreit-structure-remains-attractive-option-kpmg-says ; https://turbotax.intuit.com/personal-taxes/online/premium/</t>
  </si>
  <si>
    <t>UPREIT: Conversion/exchange of OP units to REIT shares</t>
  </si>
  <si>
    <t>Potential taxable event (depending on structure)</t>
  </si>
  <si>
    <t>Form 8949/Sch D (if taxable)</t>
  </si>
  <si>
    <t>06: Has_Sales_1099B=TRUE (if brokered)</t>
  </si>
  <si>
    <t>Consult issuer; some exchanges taxable.</t>
  </si>
  <si>
    <t>https://www.wipfli.com/insights/articles/re-navigating-the-world-of-upreits-for-real-estate-investors</t>
  </si>
  <si>
    <t>Promote/carry for service provider (§1061)</t>
  </si>
  <si>
    <t>Carried interest recharacterization</t>
  </si>
  <si>
    <t>Form 8949 adj; Sch D</t>
  </si>
  <si>
    <t>06: Tier unchanged; form still Premium</t>
  </si>
  <si>
    <t>07: Include Sched D add‑on</t>
  </si>
  <si>
    <t>§1061 may convert LTCG to STCG; K‑1 codes include §1061 info.</t>
  </si>
  <si>
    <t>https://www.irs.gov/businesses/partnerships/section-1061-reporting-guidance-faqs ; https://www.irs.gov/instructions/i8949 ; https://www.irs.gov/instructions/i1065sk1</t>
  </si>
  <si>
    <t>Phantom equity or service comp (not investor dividends)</t>
  </si>
  <si>
    <t>Compensation for services</t>
  </si>
  <si>
    <t>W‑2 or 1099‑NEC, not 1099‑DIV</t>
  </si>
  <si>
    <t>Deluxe or Premium (depends)</t>
  </si>
  <si>
    <t>06: No investment tier needed solely for W‑2</t>
  </si>
  <si>
    <t>07: Not in this matrix (outside investor dividends)</t>
  </si>
  <si>
    <t>Use 1099‑NEC or W‑2, not 1099‑DIV.</t>
  </si>
  <si>
    <t>https://www.irs.gov/forms-pubs/about-form-1099-nec ; https://www.irs.gov/forms-pubs/about-form-w-2</t>
  </si>
  <si>
    <t>10 Decision Trees</t>
  </si>
  <si>
    <t>10_DECISION_TREES.md</t>
  </si>
  <si>
    <t>Do I need Schedule B?</t>
  </si>
  <si>
    <t>1. Do you have interest or ordinary dividends &gt; $1,500? → Yes → Schedule B required.</t>
  </si>
  <si>
    <t>2. Do you have nominee interest/dividends to allocate to someone else? → Yes → Schedule B.</t>
  </si>
  <si>
    <t>3. Did you check foreign account/trust boxes (Part III)? → Yes → Schedule B.</t>
  </si>
  <si>
    <t xml:space="preserve">4. Otherwise, Schedule B not required (dividends/interest still reported on 1040).  </t>
  </si>
  <si>
    <t xml:space="preserve">   Source: IRS About Schedule B page.</t>
  </si>
  <si>
    <t>Do I need Schedule D / Form 8949 for my 1099‑DIV items?</t>
  </si>
  <si>
    <t>1. Only Box 2a capital gain distributions and no other capital transactions?</t>
  </si>
  <si>
    <t xml:space="preserve">   - If no other capital items, may report directly per 1040 instructions; Schedule D may be required if other capital transactions exist.</t>
  </si>
  <si>
    <t>2. Any sales (1099‑B) or basis adjustments? → Yes → Form 8949 + Schedule D.</t>
  </si>
  <si>
    <t xml:space="preserve">3. Unrecaptured §1250 (Box 2b) or collectibles (Box 2d)? → Schedule D (special rates).  </t>
  </si>
  <si>
    <t xml:space="preserve">   Sources: 1099‑DIV recipient instructions; Schedule D/8949 instructions.</t>
  </si>
  <si>
    <t>What minimum TurboTax Online tier do I need?</t>
  </si>
  <si>
    <t>- K‑1 (Form 1065) or K‑3 or investment sales/Sch D → Premium (formerly Premier/Self‑Employed).</t>
  </si>
  <si>
    <t>- 1099‑DIV requiring Schedule B (e.g., &gt;$1,500 or foreign account question) → Deluxe.</t>
  </si>
  <si>
    <t>- Simple dividends that don’t require Schedule B → Free (Simple).</t>
  </si>
  <si>
    <t>Do I need a nonresident state return?</t>
  </si>
  <si>
    <t>- Did your K‑1 show income from property/business in another state? → Yes → Nonresident state filing typically required.</t>
  </si>
  <si>
    <t xml:space="preserve">- Check state guidance (e.g., CA nonresident withholding statements; NY group returns).  </t>
  </si>
  <si>
    <t xml:space="preserve">  Examples: CA Form 592‑B &amp; nonresident withholding; NY IT‑203‑GR group return.</t>
  </si>
  <si>
    <t>Do profit interests / promote / phantom equity change my forms?</t>
  </si>
  <si>
    <t>- LP Investor (pure capital): Generally no wage/NEC; items flow via K‑1 to Schedule E; sales/cap gains per Sch D/4797.</t>
  </si>
  <si>
    <t>- GP/Service Provider carried interest: §1061 may recharacterize LTCG to STCG → Form 8949/Schedule D adjustments.</t>
  </si>
  <si>
    <t>- Phantom equity/service comp: Typically W‑2 (employee) or 1099‑NEC (contractor), not 1099‑DIV.</t>
  </si>
  <si>
    <t>11 Worked Examples</t>
  </si>
  <si>
    <t>11_WORKED_EXAMPLES.md</t>
  </si>
  <si>
    <t>Below are four end‑to‑end examples. For each, we list the triggered forms, minimum TurboTax tier, and paste‑ready inputs to run through the calculators:</t>
  </si>
  <si>
    <t>---</t>
  </si>
  <si>
    <t>1) Single K‑1, one state, no sale (K‑1 Property LLC)</t>
  </si>
  <si>
    <t>Facts: One in‑state real‑estate LLC K‑1 with rental income; no foreign items; no sale; no 199A limitations beyond K‑1 reporting.</t>
  </si>
  <si>
    <t xml:space="preserve">Triggered forms: Schedule E; possibly Form 8582 (if a passive loss).  </t>
  </si>
  <si>
    <t>Minimum TurboTax tier: Premium (K‑1 required).</t>
  </si>
  <si>
    <t>Software calculator (06) — paste into A1</t>
  </si>
  <si>
    <t>Name Value</t>
  </si>
  <si>
    <t>TT_Online_Free 0</t>
  </si>
  <si>
    <t>TT_Online_Deluxe 79</t>
  </si>
  <si>
    <t>TT_Online_Premium 99</t>
  </si>
  <si>
    <t>TT_State_AddOn 39</t>
  </si>
  <si>
    <t>TT_State_Efile_Fee 0</t>
  </si>
  <si>
    <t>Num_K1 1</t>
  </si>
  <si>
    <t>Num_States 1</t>
  </si>
  <si>
    <t>Has_1099DIV FALSE</t>
  </si>
  <si>
    <t>DIV_Over_1500 FALSE</t>
  </si>
  <si>
    <t>DIV_Box5_199A FALSE</t>
  </si>
  <si>
    <t>DIV_Box2a_CapGains FALSE</t>
  </si>
  <si>
    <t>Foreign_Tax_Box7 FALSE</t>
  </si>
  <si>
    <t>Has_Sales_1099B FALSE</t>
  </si>
  <si>
    <t>Has_K3_Foreign FALSE</t>
  </si>
  <si>
    <t>Professional calculator (07) — paste into A1</t>
  </si>
  <si>
    <t>Pro_Base_1040 306</t>
  </si>
  <si>
    <t>Pro_Per_SchedB 60</t>
  </si>
  <si>
    <t>Pro_Per_SchedD 118</t>
  </si>
  <si>
    <t>Pro_Per_K1 100</t>
  </si>
  <si>
    <t>Pro_Per_State_NR 200</t>
  </si>
  <si>
    <t>Pro_Form1116 150</t>
  </si>
  <si>
    <t>Pro_Form8582 200</t>
  </si>
  <si>
    <t>Pro_Form461 200</t>
  </si>
  <si>
    <t>Pro_Form6251 150</t>
  </si>
  <si>
    <t>Pro_Form4797 300</t>
  </si>
  <si>
    <t>Pro_Form6252 200</t>
  </si>
  <si>
    <t>Has_1231_or_4797 FALSE</t>
  </si>
  <si>
    <t>Has_Installment_Sale FALSE</t>
  </si>
  <si>
    <t>Excess_Business_Loss FALSE</t>
  </si>
  <si>
    <t>Needs_AMT FALSE</t>
  </si>
  <si>
    <t>Needs_PAL_8582 FALSE</t>
  </si>
  <si>
    <t>2) Two K‑1s, multi‑state; nonresident filing required; no sale</t>
  </si>
  <si>
    <t>Facts: Two partnerships; property in two states; passive income; no K‑3.</t>
  </si>
  <si>
    <t xml:space="preserve">Triggered forms: Schedule E; two nonresident state returns; Form 8582 if losses.  </t>
  </si>
  <si>
    <t>Minimum TurboTax tier: Premium (K‑1s).</t>
  </si>
  <si>
    <t>Software calculator (06) — paste</t>
  </si>
  <si>
    <t>Num_K1 2</t>
  </si>
  <si>
    <t>Num_States 2</t>
  </si>
  <si>
    <t>Professional calculator (07) — paste</t>
  </si>
  <si>
    <t>3) UPREIT investor: one K‑1 (OP units) and 1099‑DIV with Box 5 (199A) and Box 2a (capital gains)</t>
  </si>
  <si>
    <t>Facts: Investor holds OP units (K‑1) and REIT shares (1099‑DIV). 1099‑DIV shows Box 5 and Box 2a. No foreign taxes.</t>
  </si>
  <si>
    <t xml:space="preserve">Triggered forms: Schedule E; Form 8995 (199A for REIT dividends); Schedule D (Box 2a).  </t>
  </si>
  <si>
    <t>Minimum TurboTax tier: Premium (K‑1 + Schedule D).</t>
  </si>
  <si>
    <t>Has_1099DIV TRUE</t>
  </si>
  <si>
    <t>DIV_Box5_199A TRUE</t>
  </si>
  <si>
    <t>DIV_Box2a_CapGains TRUE</t>
  </si>
  <si>
    <t>Key sources: 1099‑DIV instructions; 8995/8995‑A instructions; K‑1 requirement for TT Premium.</t>
  </si>
  <si>
    <t>4) Sale year with return‑of‑capital history, unrecaptured §1250 component, and §1061 adjustment</t>
  </si>
  <si>
    <t>Facts: REIT investor had prior ROC (Box 3) reducing basis. Sells shares (1099‑B); capital gain includes an unrecaptured §1250 amount; investor is a service provider with carried interest subject to §1061.</t>
  </si>
  <si>
    <t xml:space="preserve">Triggered forms: Form 8949 + Schedule D; §1250/28% worksheets (within Schedule D); §1061 recharacterization on Form 8949; possibly Schedule E if also holding OP units.  </t>
  </si>
  <si>
    <t>Minimum TurboTax tier: Premium (investment sales &amp; advanced capital categories).</t>
  </si>
  <si>
    <t>Num_K1 0</t>
  </si>
  <si>
    <t>Has_Sales_1099B TRUE</t>
  </si>
  <si>
    <t>Key sources: 1099‑DIV (Boxes 2a/2b/2d &amp; 3 ROC); Schedule D instructions (unrecaptured §1250 &amp; 28% collectibles); 8949 instructions referencing §1061 reporting.</t>
  </si>
  <si>
    <t>12 Glossary</t>
  </si>
  <si>
    <t>12_GLOSSARY.md</t>
  </si>
  <si>
    <t>UPREIT (Umbrella Partnership REIT) — Structure where the public REIT holds interests via an Operating Partnership (OP); third‑party owners can contribute property for OP units (often tax‑deferred under §721). OP unit holders receive K‑1; REIT shareholders receive 1099‑DIV.</t>
  </si>
  <si>
    <t>OP Units — Limited partnership interests in the REIT’s operating partnership; often convertible into REIT shares subject to terms/holding period; conversion can be taxable depending on structure.</t>
  </si>
  <si>
    <t>Qualified REIT Dividends (199A Dividends) — Amounts on 1099‑DIV Box 5 eligible for the §199A deduction via Form 8995/8995‑A (subject to thresholds).</t>
  </si>
  <si>
    <t>Capital Gain Distributions — 1099‑DIV Box 2a totals; Box 2b unrecaptured §1250 gain (25% bracket); Box 2d collectibles (28%); typically flow to Schedule D.</t>
  </si>
  <si>
    <t>Return of Capital (ROC) — 1099‑DIV Box 3 nondividend distributions that reduce basis; gain recognized on sale (Form 8949/Sch D).</t>
  </si>
  <si>
    <t>Foreign Tax Paid — 1099‑DIV Box 7; claim credit on Form 1116 (or deduction). K‑3 may provide details for limitation computations.</t>
  </si>
  <si>
    <t>Schedule K‑1 (Form 1065) — Partner’s share of partnership items; flows to Schedule E, with specialized items to Schedule D/4797/4952/1116/8582/461 as applicable.</t>
  </si>
  <si>
    <t>Schedule K‑3 (Form 1065) — Partner‑level attachment reporting international tax items; supports FTC and sourcing; required when foreign items exist or partner requests by the “one‑month date.”</t>
  </si>
  <si>
    <t>Passive Activity Loss (PAL) — Losses from passive activities limited by Form 8582 until offset by passive income or full disposition.</t>
  </si>
  <si>
    <t>Excess Business Loss (EBL) — Noncorporate limitation computed on Form 461 after at‑risk and PAL rules.</t>
  </si>
  <si>
    <t>Alternative Minimum Tax (AMT) — Parallel tax system computed on Form 6251; can be relevant for certain dividends (e.g., private‑activity bond components).</t>
  </si>
  <si>
    <t>§1231 Gains/Losses — Net gains from business/real property treated as long‑term capital gains; net losses are ordinary; often flow through K‑1 and reported via Form 4797 and Schedule D.</t>
  </si>
  <si>
    <t>Unrecaptured §1250 Gain — Portion of LTCG attributable to real‑property depreciation; taxed at up to 25%; appears in Schedule D special rate computation.</t>
  </si>
  <si>
    <t>Installment Sale — Reporting of sales proceeds over time on Form 6252; may be relevant to partnership interests or direct property sales.</t>
  </si>
  <si>
    <t>Carried Interest / Promote (Profit Interest) — A service‑based partnership interest earning a share of upside; §1061 can recharacterize certain LTCG as STCG (3‑year rule), requiring Form 8949 adjustments.</t>
  </si>
  <si>
    <t>Phantom Equity — Compensatory rights mimicking equity without actual units; taxable as compensation (W‑2 or 1099‑NEC), not investor dividends.</t>
  </si>
  <si>
    <t>Composite Returns / Nonresident Withholding — Partnerships may file composite/group returns or withhold for nonresidents (e.g., CA Form 592‑B, NY IT‑203‑GR). Credits typically claimed on the partner’s NR return.</t>
  </si>
  <si>
    <t>13 Sources</t>
  </si>
  <si>
    <t>13_SOURCES.md</t>
  </si>
  <si>
    <t>IRS (primary)</t>
  </si>
  <si>
    <t>- Form 1040 (About &amp; PDF) — Official individual return overview and current forms. https://www.irs.gov/forms-pubs/about-form-1040 (Accessed 2025‑10‑01).</t>
  </si>
  <si>
    <t>- Schedule B (About) — Triggers for interest/dividends and foreign account questions. https://www.irs.gov/forms-pubs/about-schedule-b-form-1040 (Accessed 2025‑10‑01).</t>
  </si>
  <si>
    <t>- Schedule D (About &amp; Instructions) — Capital gains, special rate categories, when 8949 is required. https://www.irs.gov/forms-pubs/about-schedule-d-form-1040 ; https://www.irs.gov/instructions/i1040sd (Accessed 2025‑10‑01).</t>
  </si>
  <si>
    <t>- Form 8949 (About &amp; Instructions) — Sales of capital assets; §1061 reference. https://www.irs.gov/forms-pubs/about-form-8949 ; https://www.irs.gov/instructions/i8949 (Accessed 2025‑10‑01).</t>
  </si>
  <si>
    <t>- Schedule E (About &amp; Instructions) — K‑1/Schedule E reporting. https://www.irs.gov/forms-pubs/about-schedule-e-form-1040 ; https://www.irs.gov/instructions/i1040se (Accessed 2025‑10‑01).</t>
  </si>
  <si>
    <t>- Schedule K‑1 (Form 1065) Partner Instructions — K‑1 line details including §1061 code, §1231, etc. https://www.irs.gov/instructions/i1065sk1 (Accessed 2025‑10‑01).</t>
  </si>
  <si>
    <t>- Schedule K‑3 (Form 1065) Partner Instructions — Foreign items; inputs to Form 1116. https://www.irs.gov/instructions/i1065sk3 ; https://www.irs.gov/pub/irs-pdf/i1065sk3.pdf (Accessed 2025‑10‑01).</t>
  </si>
  <si>
    <t>- Forms 8995/8995‑A Instructions — QBI incl. qualified REIT dividends. https://www.irs.gov/instructions/i8995 ; https://www.irs.gov/instructions/i8995a (Accessed 2025‑10‑01).</t>
  </si>
  <si>
    <t>- Form 1116 (About &amp; Instructions) — Foreign Tax Credit. https://www.irs.gov/forms-pubs/about-form-1116 (Accessed 2025‑10‑01).</t>
  </si>
  <si>
    <t>- Form 4952 (About) — Investment interest deduction limitation. https://www.irs.gov/forms-pubs/about-form-4952 (Accessed 2025‑10‑01).</t>
  </si>
  <si>
    <t>- Form 8582 (About &amp; Instructions) — PAL limitations. https://www.irs.gov/forms-pubs/about-form-8582 ; https://www.irs.gov/pub/irs-pdf/i8582.pdf (Accessed 2025‑10‑01).</t>
  </si>
  <si>
    <t>- Form 461 (About &amp; Instructions) — Excess business loss. https://www.irs.gov/forms-pubs/about-form-461 ; https://www.irs.gov/pub/irs-pdf/i461.pdf (Accessed 2025‑10‑01).</t>
  </si>
  <si>
    <t>- Form 6251 (About &amp; PDF) — AMT; includes AMT foreign tax credit line. https://www.irs.gov/forms-pubs/about-form-6251 ; https://www.irs.gov/pub/irs-pdf/f6251.pdf (Accessed 2025‑10‑01).</t>
  </si>
  <si>
    <t>- Form 4797 (About &amp; PDF) — Sales of business property; §1231 interface. https://www.irs.gov/forms-pubs/about-form-4797 ; https://www.irs.gov/pub/irs-pdf/f4797.pdf (Accessed 2025‑10‑01).</t>
  </si>
  <si>
    <t>- Publication 544 — Sales and other dispositions; §1231/§1250 background. https://www.irs.gov/publications/p544 (Accessed 2025‑10‑01).</t>
  </si>
  <si>
    <t>- Form 6252 (About) — Installment sale income. https://www.irs.gov/forms-pubs/about-form-6252 (Accessed 2025‑10‑01).</t>
  </si>
  <si>
    <t>- Form 1099‑DIV (About &amp; Recipient Instructions PDF) — Box‑by‑box guidance incl. Boxes 1a/1b, 2a–2d, 3, 5, 7, 13. https://www.irs.gov/forms-pubs/about-form-1099-div ; https://www.irs.gov/pub/irs-pdf/f1099div.pdf (Accessed 2025‑10‑01).</t>
  </si>
  <si>
    <t>- Section 1061 (Carried Interest) FAQs &amp; Final Regs — Recharacterization rules; 8949 adjustments. https://www.irs.gov/businesses/partnerships/section-1061-reporting-guidance-faqs ; https://www.federalregister.gov/documents/2021/01/19/2021-00427/guidance-under-section-1061 (Accessed 2025‑10‑01).</t>
  </si>
  <si>
    <t>- Form 1099‑NEC (About) &amp; W‑2 (About) — Compensation reporting references. https://www.irs.gov/forms-pubs/about-form-1099-nec ; https://www.irs.gov/forms-pubs/about-form-w-2 (Accessed 2025‑10‑01).</t>
  </si>
  <si>
    <t>TurboTax (product capability &amp; pricing)</t>
  </si>
  <si>
    <t>- Which Online tier for K‑1? — K‑1 requires Premier/Premium‑level Online. https://ttlc.intuit.com/community/investments-and-rental-properties/discussion/what-version-of-turbotax-online-do-i-need-to-enter-a-k-1/00/2745 (Accessed 2025‑10‑01).</t>
  </si>
  <si>
    <t>- Schedule K‑2/K‑3 support (Online guidance). https://ttlc.intuit.com/turbotax-support/en-us/help-article/investments-and-rental-property/schedules-k-2-k-3/L6ML8Bzqd_US_en_US (Accessed 2025‑10‑01).</t>
  </si>
  <si>
    <t>- Premium (formerly Premier/Self‑Employed) product page — stocks/crypto/rentals/K‑1 use cases. https://turbotax.intuit.com/personal-taxes/online/premium/ (Accessed 2025‑10‑01).</t>
  </si>
  <si>
    <t>- Compare Online tiers — Simple return definitions; rebranding note. https://turbotax.intuit.com/personal-taxes/compare/online/ (Accessed 2025‑10‑01).</t>
  </si>
  <si>
    <t>- 1099‑DIV entry (Online) — Help article. https://ttlc.intuit.com/turbotax-support/en-us/help-article/import-export-data-files/enter-1099-div-turbotax-online/L7jiJ76rp_US_en_US (Accessed 2025‑10‑01).</t>
  </si>
  <si>
    <t>- Pricing snapshots (TTLC) — Deluxe $79; Premium $99; state add‑ons $39–$59 observed; Online e‑file $0.</t>
  </si>
  <si>
    <t xml:space="preserve">  - Deluxe $79 &amp; refund processing fee note: https://ttlc.intuit.com/community/taxes/discussion/if-it-makes-me-do-turbotax-deluxe-it-will-take-79-out-of-my-refund-but-it-also-says-plus-an/00/3628200 (Accessed 2025‑10‑01).</t>
  </si>
  <si>
    <t xml:space="preserve">  - Premium $99 + $39/state: https://ttlc.intuit.com/community/taxes/discussion/how-much-extra-cost-is-tt-online-to-complete-schedule-c-so-i-can-deduct-it-why-is-the-pricing-so/00/3496622 (Accessed 2025‑10‑01).</t>
  </si>
  <si>
    <t xml:space="preserve">  - Price variance example ($129 premium; state $59 observed): https://ttlc.intuit.com/community/taxes/discussion/different-costs/00/3586873 (Accessed 2025‑10‑01).</t>
  </si>
  <si>
    <t xml:space="preserve">  - Online state e‑file fee = $0: https://ttlc.intuit.com/community/taxes/discussion/64-for-state-filing-fee/00/3651930 (Accessed 2025‑10‑01).</t>
  </si>
  <si>
    <t>Reputable third‑party &amp; industry</t>
  </si>
  <si>
    <t>- Nareit (UPREIT/OP context): https://www.reit.com/news/video/upreit-structure-remains-attractive-option-kpmg-says (Accessed 2025‑10‑01).</t>
  </si>
  <si>
    <t>- Wipfli (UPREIT overview): https://www.wipfli.com/insights/articles/re-navigating-the-world-of-upreits-for-real-estate-investors (Accessed 2025‑10‑01).</t>
  </si>
  <si>
    <t>- NATP Fee Study press release (pricing models): https://www.natptax.com/AboutNATP/PressCenter/Documents/2023%20Fee%20Study%20with%20chart.pdf (Accessed 2025‑10‑01).</t>
  </si>
  <si>
    <t>- TaxSlayer Pro fee averages: https://www.taxslayerpro.com/blog/post/how-much-are-tax-preparers-charging (Accessed 2025‑10‑01).</t>
  </si>
  <si>
    <t>- Investopedia fee averages: https://www.investopedia.com/articles/taxes/021717/what-will-i-pay-tax-preparation-fees.asp (Accessed 2025‑10‑01).</t>
  </si>
  <si>
    <t>State examples (nonresident, withholding/composite references)</t>
  </si>
  <si>
    <t>- California FTB Form 592‑B (nonresident withholding statement): https://www.ftb.ca.gov/forms/2025/2025-592-b.pdf (Accessed 2025‑10‑01).</t>
  </si>
  <si>
    <t>- NY IT‑203‑GR group return instructions: https://www.tax.ny.gov/forms/current-forms/it/it203gri.htm (Accessed 2025‑10‑01).</t>
  </si>
  <si>
    <t>Sheet Name</t>
  </si>
  <si>
    <t>Description</t>
  </si>
  <si>
    <t>File Type</t>
  </si>
  <si>
    <t>00_README</t>
  </si>
  <si>
    <t>Package overview and usage instructions</t>
  </si>
  <si>
    <t>Markdown</t>
  </si>
  <si>
    <t>01_IRS_Forms</t>
  </si>
  <si>
    <t>IRS form workflows, triggers, and links</t>
  </si>
  <si>
    <t>TSV (Excel-ready)</t>
  </si>
  <si>
    <t>02_TurboTax_Support</t>
  </si>
  <si>
    <t>TurboTax tier requirements by scenario</t>
  </si>
  <si>
    <t>03_TurboTax_Pricing</t>
  </si>
  <si>
    <t>Current TurboTax Online pricing snapshots</t>
  </si>
  <si>
    <t>04_Professional_Fees</t>
  </si>
  <si>
    <t>Professional preparation fee ranges</t>
  </si>
  <si>
    <t>05_Input_Template</t>
  </si>
  <si>
    <t>Master input template for calculators</t>
  </si>
  <si>
    <t>06_Software_Calculator</t>
  </si>
  <si>
    <t>Software cost calculator (Excel-ready)</t>
  </si>
  <si>
    <t>07_Professional_Calculator</t>
  </si>
  <si>
    <t>Professional prep cost calculator (Excel-ready)</t>
  </si>
  <si>
    <t>08_K1_Scenarios</t>
  </si>
  <si>
    <t>K-1 Property LLC scenario matrix</t>
  </si>
  <si>
    <t>09_UPREIT_Scenarios</t>
  </si>
  <si>
    <t>UPREIT 1099-DIV scenario matrix</t>
  </si>
  <si>
    <t>10_Decision_Trees</t>
  </si>
  <si>
    <t>Decision trees for form requirements</t>
  </si>
  <si>
    <t>11_Worked_Examples</t>
  </si>
  <si>
    <t>Worked examples with calculator inputs</t>
  </si>
  <si>
    <t>12_Glossary</t>
  </si>
  <si>
    <t>Key terms and definitions</t>
  </si>
  <si>
    <t>13_Sources</t>
  </si>
  <si>
    <t>Consolidated bibliography and sources</t>
  </si>
  <si>
    <t>TierScore_NeedsPremium</t>
  </si>
  <si>
    <t>State_Cost_Total</t>
  </si>
  <si>
    <t>Selected_Scenario</t>
  </si>
  <si>
    <t>K1_1_Single_K1_One_State</t>
  </si>
  <si>
    <t>Pro_Add_ScheduleB</t>
  </si>
  <si>
    <t>Pro_Add_ScheduleD</t>
  </si>
  <si>
    <t>Pro_Add_Per_K1</t>
  </si>
  <si>
    <t>Pro_Add_Nonresident_States</t>
  </si>
  <si>
    <t>Pro_Add_Form1116</t>
  </si>
  <si>
    <t>Pro_Add_Form8582</t>
  </si>
  <si>
    <t>Pro_Add_Form461</t>
  </si>
  <si>
    <t>Pro_Add_Form6251</t>
  </si>
  <si>
    <t>Pro_Add_Form4797</t>
  </si>
  <si>
    <t>Pro_Add_Form6252</t>
  </si>
  <si>
    <t>Savings_Pro_minus_Software</t>
  </si>
  <si>
    <t>SCENARIO_MATRIX</t>
  </si>
  <si>
    <t>K1_2_Two_K1s_Multi_State</t>
  </si>
  <si>
    <t>K1_3_Sale_Year_1231</t>
  </si>
  <si>
    <t>K1_4_Installment_Sale</t>
  </si>
  <si>
    <t>K1_5_K3_Foreign</t>
  </si>
  <si>
    <t>K1_6_EBL_Losses</t>
  </si>
  <si>
    <t>K1_7_AMT_Year</t>
  </si>
  <si>
    <t>UPREIT_1_Plain_DIV</t>
  </si>
  <si>
    <t>UPREIT_2_Box5_199A</t>
  </si>
  <si>
    <t>UPREIT_3_Box2a_CapGains</t>
  </si>
  <si>
    <t>UPREIT_4_ROC_Sale</t>
  </si>
  <si>
    <t>UPREIT_5_Foreign_Tax</t>
  </si>
  <si>
    <t>UPREIT_6_OP_Units_REIT</t>
  </si>
  <si>
    <t>UPREIT_7_Conversion</t>
  </si>
  <si>
    <t>UPREIT_8_Promote_Carry</t>
  </si>
  <si>
    <t>UPREIT_9_Phantom_Equity</t>
  </si>
  <si>
    <t>Worked_Example_1</t>
  </si>
  <si>
    <t>Worked_Example_2</t>
  </si>
  <si>
    <t>Worked_Example_3</t>
  </si>
  <si>
    <t>Worked_Example_4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</si>
</sst>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8"/>
  <sheetViews>
    <sheetView workbookViewId="0"/>
  </sheetViews>
  <sheetFormatPr defaultRowHeight="14.4" x14ac:dyDescent="0.3"/>
  <sheetData>
    <row r="1" spans="1:1" x14ac:dyDescent="0.3">
      <c r="A1" s="1" t="s">
        <v>0</v>
      </c>
    </row>
    <row r="2" spans="1:1" x14ac:dyDescent="0.3">
      <c r="A2" t="s">
        <v>1</v>
      </c>
    </row>
    <row r="4" spans="1:1" x14ac:dyDescent="0.3">
      <c r="A4" t="s">
        <v>2</v>
      </c>
    </row>
    <row r="6" spans="1:1" x14ac:dyDescent="0.3">
      <c r="A6" t="s">
        <v>3</v>
      </c>
    </row>
    <row r="8" spans="1:1" x14ac:dyDescent="0.3">
      <c r="A8" t="s">
        <v>4</v>
      </c>
    </row>
    <row r="9" spans="1:1" x14ac:dyDescent="0.3">
      <c r="A9" t="s">
        <v>5</v>
      </c>
    </row>
    <row r="11" spans="1:1" x14ac:dyDescent="0.3">
      <c r="A11" t="s">
        <v>6</v>
      </c>
    </row>
    <row r="13" spans="1:1" x14ac:dyDescent="0.3">
      <c r="A13" t="s">
        <v>7</v>
      </c>
    </row>
    <row r="14" spans="1:1" x14ac:dyDescent="0.3">
      <c r="A14" t="s">
        <v>8</v>
      </c>
    </row>
    <row r="15" spans="1:1" x14ac:dyDescent="0.3">
      <c r="A15" t="s">
        <v>9</v>
      </c>
    </row>
    <row r="16" spans="1:1" x14ac:dyDescent="0.3">
      <c r="A16" t="s">
        <v>10</v>
      </c>
    </row>
    <row r="17" spans="1:1" x14ac:dyDescent="0.3">
      <c r="A17" t="s">
        <v>11</v>
      </c>
    </row>
    <row r="18" spans="1:1" x14ac:dyDescent="0.3">
      <c r="A18" t="s">
        <v>12</v>
      </c>
    </row>
    <row r="19" spans="1:1" x14ac:dyDescent="0.3">
      <c r="A19" t="s">
        <v>13</v>
      </c>
    </row>
    <row r="21" spans="1:1" x14ac:dyDescent="0.3">
      <c r="A21" t="s">
        <v>14</v>
      </c>
    </row>
    <row r="23" spans="1:1" x14ac:dyDescent="0.3">
      <c r="A23" t="s">
        <v>15</v>
      </c>
    </row>
    <row r="25" spans="1:1" x14ac:dyDescent="0.3">
      <c r="A25" t="s">
        <v>16</v>
      </c>
    </row>
    <row r="26" spans="1:1" x14ac:dyDescent="0.3">
      <c r="A26" t="s">
        <v>17</v>
      </c>
    </row>
    <row r="27" spans="1:1" x14ac:dyDescent="0.3">
      <c r="A27" t="s">
        <v>18</v>
      </c>
    </row>
    <row r="28" spans="1:1" x14ac:dyDescent="0.3">
      <c r="A28" t="s">
        <v>19</v>
      </c>
    </row>
    <row r="29" spans="1:1" x14ac:dyDescent="0.3">
      <c r="A29" t="s">
        <v>20</v>
      </c>
    </row>
    <row r="30" spans="1:1" x14ac:dyDescent="0.3">
      <c r="A30" t="s">
        <v>21</v>
      </c>
    </row>
    <row r="32" spans="1:1" x14ac:dyDescent="0.3">
      <c r="A32" t="s">
        <v>22</v>
      </c>
    </row>
    <row r="34" spans="1:1" x14ac:dyDescent="0.3">
      <c r="A34" t="s">
        <v>23</v>
      </c>
    </row>
    <row r="36" spans="1:1" x14ac:dyDescent="0.3">
      <c r="A36" t="s">
        <v>24</v>
      </c>
    </row>
    <row r="37" spans="1:1" x14ac:dyDescent="0.3">
      <c r="A37" t="s">
        <v>25</v>
      </c>
    </row>
    <row r="38" spans="1:1" x14ac:dyDescent="0.3">
      <c r="A38" t="s">
        <v>26</v>
      </c>
    </row>
    <row r="39" spans="1:1" x14ac:dyDescent="0.3">
      <c r="A39" t="s">
        <v>27</v>
      </c>
    </row>
    <row r="40" spans="1:1" x14ac:dyDescent="0.3">
      <c r="A40" t="s">
        <v>28</v>
      </c>
    </row>
    <row r="41" spans="1:1" x14ac:dyDescent="0.3">
      <c r="A41" t="s">
        <v>29</v>
      </c>
    </row>
    <row r="43" spans="1:1" x14ac:dyDescent="0.3">
      <c r="A43" t="s">
        <v>30</v>
      </c>
    </row>
    <row r="45" spans="1:1" x14ac:dyDescent="0.3">
      <c r="A45" t="s">
        <v>31</v>
      </c>
    </row>
    <row r="46" spans="1:1" x14ac:dyDescent="0.3">
      <c r="A46" t="s">
        <v>32</v>
      </c>
    </row>
    <row r="47" spans="1:1" x14ac:dyDescent="0.3">
      <c r="A47" t="s">
        <v>33</v>
      </c>
    </row>
    <row r="48" spans="1:1" x14ac:dyDescent="0.3">
      <c r="A48" t="s">
        <v>34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workbookViewId="0"/>
  </sheetViews>
  <sheetFormatPr defaultRowHeight="14.4" x14ac:dyDescent="0.3"/>
  <sheetData>
    <row r="1" spans="1:6" x14ac:dyDescent="0.3">
      <c r="A1" s="1" t="s">
        <v>35</v>
      </c>
      <c r="B1" s="1" t="s">
        <v>36</v>
      </c>
      <c r="C1" s="1" t="s">
        <v>37</v>
      </c>
      <c r="D1" s="1" t="s">
        <v>38</v>
      </c>
      <c r="E1" s="1" t="s">
        <v>39</v>
      </c>
      <c r="F1" s="1" t="s">
        <v>40</v>
      </c>
    </row>
    <row r="2" spans="1:6" x14ac:dyDescent="0.3">
      <c r="A2" t="s">
        <v>41</v>
      </c>
      <c r="B2" t="s">
        <v>42</v>
      </c>
      <c r="C2" t="s">
        <v>43</v>
      </c>
      <c r="D2" t="s">
        <v>44</v>
      </c>
      <c r="E2" t="s">
        <v>45</v>
      </c>
      <c r="F2" t="s">
        <v>46</v>
      </c>
    </row>
    <row r="3" spans="1:6" x14ac:dyDescent="0.3">
      <c r="A3" t="s">
        <v>47</v>
      </c>
      <c r="B3" t="s">
        <v>48</v>
      </c>
      <c r="C3" t="s">
        <v>49</v>
      </c>
      <c r="D3" t="s">
        <v>50</v>
      </c>
      <c r="E3" t="s">
        <v>51</v>
      </c>
      <c r="F3" t="s">
        <v>52</v>
      </c>
    </row>
    <row r="4" spans="1:6" x14ac:dyDescent="0.3">
      <c r="A4" t="s">
        <v>53</v>
      </c>
      <c r="B4" t="s">
        <v>54</v>
      </c>
      <c r="C4" t="s">
        <v>55</v>
      </c>
      <c r="D4" t="s">
        <v>56</v>
      </c>
      <c r="E4" t="s">
        <v>57</v>
      </c>
      <c r="F4" t="s">
        <v>58</v>
      </c>
    </row>
    <row r="5" spans="1:6" x14ac:dyDescent="0.3">
      <c r="A5" t="s">
        <v>59</v>
      </c>
      <c r="B5" t="s">
        <v>60</v>
      </c>
      <c r="C5" t="s">
        <v>61</v>
      </c>
      <c r="D5" t="s">
        <v>62</v>
      </c>
      <c r="E5" t="s">
        <v>63</v>
      </c>
      <c r="F5" t="s">
        <v>64</v>
      </c>
    </row>
    <row r="6" spans="1:6" x14ac:dyDescent="0.3">
      <c r="A6" t="s">
        <v>65</v>
      </c>
      <c r="B6" t="s">
        <v>66</v>
      </c>
      <c r="C6" t="s">
        <v>67</v>
      </c>
      <c r="D6" t="s">
        <v>68</v>
      </c>
      <c r="E6" t="s">
        <v>69</v>
      </c>
      <c r="F6" t="s">
        <v>70</v>
      </c>
    </row>
    <row r="7" spans="1:6" x14ac:dyDescent="0.3">
      <c r="A7" t="s">
        <v>71</v>
      </c>
      <c r="B7" t="s">
        <v>72</v>
      </c>
      <c r="C7" t="s">
        <v>73</v>
      </c>
      <c r="D7" t="s">
        <v>74</v>
      </c>
      <c r="E7" t="s">
        <v>75</v>
      </c>
      <c r="F7" t="s">
        <v>76</v>
      </c>
    </row>
    <row r="8" spans="1:6" x14ac:dyDescent="0.3">
      <c r="A8" t="s">
        <v>77</v>
      </c>
      <c r="B8" t="s">
        <v>78</v>
      </c>
      <c r="C8" t="s">
        <v>79</v>
      </c>
      <c r="D8" t="s">
        <v>80</v>
      </c>
      <c r="E8" t="s">
        <v>81</v>
      </c>
      <c r="F8" t="s">
        <v>82</v>
      </c>
    </row>
    <row r="9" spans="1:6" x14ac:dyDescent="0.3">
      <c r="A9" t="s">
        <v>83</v>
      </c>
      <c r="B9" t="s">
        <v>84</v>
      </c>
      <c r="C9" t="s">
        <v>85</v>
      </c>
      <c r="D9" t="s">
        <v>86</v>
      </c>
      <c r="E9" t="s">
        <v>87</v>
      </c>
      <c r="F9" t="s">
        <v>88</v>
      </c>
    </row>
    <row r="10" spans="1:6" x14ac:dyDescent="0.3">
      <c r="A10" t="s">
        <v>89</v>
      </c>
      <c r="B10" t="s">
        <v>90</v>
      </c>
      <c r="C10" t="s">
        <v>91</v>
      </c>
      <c r="D10" t="s">
        <v>92</v>
      </c>
      <c r="E10" t="s">
        <v>92</v>
      </c>
      <c r="F10" t="s">
        <v>93</v>
      </c>
    </row>
    <row r="11" spans="1:6" x14ac:dyDescent="0.3">
      <c r="A11" t="s">
        <v>94</v>
      </c>
      <c r="B11" t="s">
        <v>95</v>
      </c>
      <c r="C11" t="s">
        <v>96</v>
      </c>
      <c r="D11" t="s">
        <v>97</v>
      </c>
      <c r="E11" t="s">
        <v>98</v>
      </c>
      <c r="F11" t="s">
        <v>99</v>
      </c>
    </row>
    <row r="12" spans="1:6" x14ac:dyDescent="0.3">
      <c r="A12" t="s">
        <v>100</v>
      </c>
      <c r="B12" t="s">
        <v>101</v>
      </c>
      <c r="C12" t="s">
        <v>102</v>
      </c>
      <c r="D12" t="s">
        <v>103</v>
      </c>
      <c r="E12" t="s">
        <v>103</v>
      </c>
      <c r="F12" t="s">
        <v>104</v>
      </c>
    </row>
    <row r="13" spans="1:6" x14ac:dyDescent="0.3">
      <c r="A13" t="s">
        <v>105</v>
      </c>
      <c r="B13" t="s">
        <v>106</v>
      </c>
      <c r="C13" t="s">
        <v>107</v>
      </c>
      <c r="D13" t="s">
        <v>108</v>
      </c>
      <c r="E13" t="s">
        <v>109</v>
      </c>
      <c r="F13" t="s">
        <v>110</v>
      </c>
    </row>
    <row r="14" spans="1:6" x14ac:dyDescent="0.3">
      <c r="A14" t="s">
        <v>111</v>
      </c>
      <c r="B14" t="s">
        <v>112</v>
      </c>
      <c r="C14" t="s">
        <v>113</v>
      </c>
      <c r="D14" t="s">
        <v>114</v>
      </c>
      <c r="E14" t="s">
        <v>115</v>
      </c>
      <c r="F14" t="s">
        <v>116</v>
      </c>
    </row>
    <row r="15" spans="1:6" x14ac:dyDescent="0.3">
      <c r="A15" t="s">
        <v>117</v>
      </c>
      <c r="B15" t="s">
        <v>118</v>
      </c>
      <c r="C15" t="s">
        <v>119</v>
      </c>
      <c r="D15" t="s">
        <v>120</v>
      </c>
      <c r="E15" t="s">
        <v>121</v>
      </c>
      <c r="F15" t="s">
        <v>122</v>
      </c>
    </row>
    <row r="16" spans="1:6" x14ac:dyDescent="0.3">
      <c r="A16" t="s">
        <v>123</v>
      </c>
      <c r="B16" t="s">
        <v>124</v>
      </c>
      <c r="C16" t="s">
        <v>125</v>
      </c>
      <c r="D16" t="s">
        <v>126</v>
      </c>
      <c r="E16" t="s">
        <v>127</v>
      </c>
      <c r="F16" t="s">
        <v>128</v>
      </c>
    </row>
    <row r="17" spans="1:6" x14ac:dyDescent="0.3">
      <c r="A17" t="s">
        <v>129</v>
      </c>
      <c r="B17" t="s">
        <v>130</v>
      </c>
      <c r="C17" t="s">
        <v>131</v>
      </c>
      <c r="D17" t="s">
        <v>132</v>
      </c>
      <c r="E17" t="s">
        <v>133</v>
      </c>
      <c r="F17" t="s">
        <v>134</v>
      </c>
    </row>
    <row r="18" spans="1:6" x14ac:dyDescent="0.3">
      <c r="A18" t="s">
        <v>135</v>
      </c>
      <c r="B18" t="s">
        <v>136</v>
      </c>
      <c r="C18" t="s">
        <v>137</v>
      </c>
      <c r="D18" t="s">
        <v>57</v>
      </c>
      <c r="E18" t="s">
        <v>138</v>
      </c>
      <c r="F18" t="s">
        <v>139</v>
      </c>
    </row>
    <row r="19" spans="1:6" x14ac:dyDescent="0.3">
      <c r="A19" t="s">
        <v>140</v>
      </c>
      <c r="B19" t="s">
        <v>141</v>
      </c>
      <c r="C19" t="s">
        <v>142</v>
      </c>
      <c r="D19" t="s">
        <v>143</v>
      </c>
      <c r="E19" t="s">
        <v>144</v>
      </c>
      <c r="F19" t="s">
        <v>145</v>
      </c>
    </row>
    <row r="20" spans="1:6" x14ac:dyDescent="0.3">
      <c r="A20" t="s">
        <v>146</v>
      </c>
      <c r="B20" t="s">
        <v>147</v>
      </c>
      <c r="C20" t="s">
        <v>148</v>
      </c>
      <c r="D20" t="s">
        <v>149</v>
      </c>
      <c r="E20" t="s">
        <v>150</v>
      </c>
      <c r="F20" t="s">
        <v>151</v>
      </c>
    </row>
    <row r="21" spans="1:6" x14ac:dyDescent="0.3">
      <c r="A21" t="s">
        <v>152</v>
      </c>
      <c r="B21" t="s">
        <v>153</v>
      </c>
      <c r="C21" t="s">
        <v>154</v>
      </c>
      <c r="D21" t="s">
        <v>155</v>
      </c>
      <c r="E21" t="s">
        <v>156</v>
      </c>
      <c r="F21" t="s">
        <v>157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workbookViewId="0">
      <selection activeCell="C3" sqref="C3"/>
    </sheetView>
  </sheetViews>
  <sheetFormatPr defaultRowHeight="14.4" x14ac:dyDescent="0.3"/>
  <sheetData>
    <row r="1" spans="1:4" x14ac:dyDescent="0.3">
      <c r="A1" s="1" t="s">
        <v>158</v>
      </c>
      <c r="B1" s="1" t="s">
        <v>159</v>
      </c>
      <c r="C1" s="1" t="s">
        <v>160</v>
      </c>
      <c r="D1" s="1" t="s">
        <v>161</v>
      </c>
    </row>
    <row r="2" spans="1:4" x14ac:dyDescent="0.3">
      <c r="A2" t="s">
        <v>162</v>
      </c>
      <c r="B2" t="s">
        <v>163</v>
      </c>
      <c r="C2" t="s">
        <v>164</v>
      </c>
      <c r="D2" t="s">
        <v>165</v>
      </c>
    </row>
    <row r="3" spans="1:4" x14ac:dyDescent="0.3">
      <c r="A3" t="s">
        <v>166</v>
      </c>
      <c r="B3" t="s">
        <v>167</v>
      </c>
      <c r="C3" t="s">
        <v>168</v>
      </c>
      <c r="D3" t="s">
        <v>169</v>
      </c>
    </row>
    <row r="4" spans="1:4" x14ac:dyDescent="0.3">
      <c r="A4" t="s">
        <v>170</v>
      </c>
      <c r="B4" t="s">
        <v>167</v>
      </c>
      <c r="C4" t="s">
        <v>171</v>
      </c>
      <c r="D4" t="s">
        <v>169</v>
      </c>
    </row>
    <row r="5" spans="1:4" x14ac:dyDescent="0.3">
      <c r="A5" t="s">
        <v>172</v>
      </c>
      <c r="B5" t="s">
        <v>173</v>
      </c>
      <c r="C5" t="s">
        <v>174</v>
      </c>
      <c r="D5" t="s">
        <v>175</v>
      </c>
    </row>
    <row r="6" spans="1:4" x14ac:dyDescent="0.3">
      <c r="A6" t="s">
        <v>176</v>
      </c>
      <c r="B6" t="s">
        <v>177</v>
      </c>
      <c r="C6" t="s">
        <v>178</v>
      </c>
      <c r="D6" t="s">
        <v>175</v>
      </c>
    </row>
    <row r="7" spans="1:4" x14ac:dyDescent="0.3">
      <c r="A7" t="s">
        <v>179</v>
      </c>
      <c r="B7" t="s">
        <v>177</v>
      </c>
      <c r="C7" t="s">
        <v>180</v>
      </c>
      <c r="D7" t="s">
        <v>181</v>
      </c>
    </row>
    <row r="8" spans="1:4" x14ac:dyDescent="0.3">
      <c r="A8" t="s">
        <v>182</v>
      </c>
      <c r="B8" t="s">
        <v>177</v>
      </c>
      <c r="C8" t="s">
        <v>183</v>
      </c>
      <c r="D8" t="s">
        <v>184</v>
      </c>
    </row>
    <row r="9" spans="1:4" x14ac:dyDescent="0.3">
      <c r="A9" t="s">
        <v>185</v>
      </c>
      <c r="B9" t="s">
        <v>177</v>
      </c>
      <c r="C9" t="s">
        <v>186</v>
      </c>
      <c r="D9" t="s">
        <v>175</v>
      </c>
    </row>
    <row r="10" spans="1:4" x14ac:dyDescent="0.3">
      <c r="A10" t="s">
        <v>187</v>
      </c>
      <c r="B10" t="s">
        <v>177</v>
      </c>
      <c r="C10" t="s">
        <v>188</v>
      </c>
      <c r="D10" t="s">
        <v>181</v>
      </c>
    </row>
    <row r="11" spans="1:4" x14ac:dyDescent="0.3">
      <c r="A11" t="s">
        <v>189</v>
      </c>
      <c r="B11" t="s">
        <v>190</v>
      </c>
      <c r="C11" t="s">
        <v>191</v>
      </c>
      <c r="D11" t="s">
        <v>192</v>
      </c>
    </row>
    <row r="12" spans="1:4" x14ac:dyDescent="0.3">
      <c r="A12" t="s">
        <v>193</v>
      </c>
      <c r="B12" t="s">
        <v>194</v>
      </c>
      <c r="C12" t="s">
        <v>195</v>
      </c>
      <c r="D12" t="s">
        <v>192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
  <sheetViews>
    <sheetView workbookViewId="0"/>
  </sheetViews>
  <sheetFormatPr defaultRowHeight="14.4" x14ac:dyDescent="0.3"/>
  <cols>
    <col min="1" max="1" width="50.88671875" bestFit="1" customWidth="1"/>
    <col min="2" max="2" width="12.33203125" bestFit="1" customWidth="1"/>
    <col min="3" max="3" width="15.5546875" bestFit="1" customWidth="1"/>
    <col min="4" max="4" width="13.77734375" bestFit="1" customWidth="1"/>
    <col min="5" max="5" width="29.88671875" bestFit="1" customWidth="1"/>
    <col min="6" max="6" width="28.88671875" bestFit="1" customWidth="1"/>
    <col min="7" max="7" width="14.109375" bestFit="1" customWidth="1"/>
    <col min="8" max="8" width="68.44140625" bestFit="1" customWidth="1"/>
    <col min="9" max="9" width="137.88671875" bestFit="1" customWidth="1"/>
    <col min="10" max="10" width="13.109375" bestFit="1" customWidth="1"/>
  </cols>
  <sheetData>
    <row r="1" spans="1:10" x14ac:dyDescent="0.3">
      <c r="A1" s="1" t="s">
        <v>196</v>
      </c>
      <c r="B1" s="1" t="s">
        <v>197</v>
      </c>
      <c r="C1" s="1" t="s">
        <v>198</v>
      </c>
      <c r="D1" s="1" t="s">
        <v>199</v>
      </c>
      <c r="E1" s="1" t="s">
        <v>200</v>
      </c>
      <c r="F1" s="1" t="s">
        <v>201</v>
      </c>
      <c r="G1" s="1" t="s">
        <v>202</v>
      </c>
      <c r="H1" s="1" t="s">
        <v>203</v>
      </c>
      <c r="I1" s="1" t="s">
        <v>161</v>
      </c>
      <c r="J1" s="1" t="s">
        <v>204</v>
      </c>
    </row>
    <row r="2" spans="1:10" x14ac:dyDescent="0.3">
      <c r="A2" t="s">
        <v>205</v>
      </c>
      <c r="B2" t="s">
        <v>206</v>
      </c>
      <c r="C2" t="s">
        <v>207</v>
      </c>
      <c r="D2" t="s">
        <v>208</v>
      </c>
      <c r="E2" t="s">
        <v>209</v>
      </c>
      <c r="F2" t="s">
        <v>210</v>
      </c>
      <c r="G2" t="s">
        <v>211</v>
      </c>
      <c r="H2" t="s">
        <v>212</v>
      </c>
      <c r="I2" t="s">
        <v>213</v>
      </c>
      <c r="J2" t="s">
        <v>214</v>
      </c>
    </row>
    <row r="3" spans="1:10" x14ac:dyDescent="0.3">
      <c r="A3" t="s">
        <v>215</v>
      </c>
      <c r="B3" t="s">
        <v>206</v>
      </c>
      <c r="C3" t="s">
        <v>207</v>
      </c>
      <c r="D3" t="s">
        <v>208</v>
      </c>
      <c r="E3" t="s">
        <v>209</v>
      </c>
      <c r="F3" t="s">
        <v>216</v>
      </c>
      <c r="G3" t="s">
        <v>217</v>
      </c>
      <c r="H3" t="s">
        <v>218</v>
      </c>
      <c r="I3" t="s">
        <v>219</v>
      </c>
      <c r="J3" t="s">
        <v>214</v>
      </c>
    </row>
    <row r="4" spans="1:10" x14ac:dyDescent="0.3">
      <c r="A4" t="s">
        <v>220</v>
      </c>
      <c r="B4" t="s">
        <v>206</v>
      </c>
      <c r="C4" t="s">
        <v>207</v>
      </c>
      <c r="D4" t="s">
        <v>208</v>
      </c>
      <c r="E4" t="s">
        <v>221</v>
      </c>
      <c r="F4" t="s">
        <v>216</v>
      </c>
      <c r="G4" t="s">
        <v>222</v>
      </c>
      <c r="H4" t="s">
        <v>223</v>
      </c>
      <c r="I4" t="s">
        <v>224</v>
      </c>
      <c r="J4" t="s">
        <v>214</v>
      </c>
    </row>
    <row r="5" spans="1:10" x14ac:dyDescent="0.3">
      <c r="A5" t="s">
        <v>225</v>
      </c>
      <c r="B5" t="s">
        <v>206</v>
      </c>
      <c r="E5" t="s">
        <v>226</v>
      </c>
      <c r="F5" t="s">
        <v>216</v>
      </c>
      <c r="G5" t="s">
        <v>227</v>
      </c>
      <c r="H5" t="s">
        <v>228</v>
      </c>
      <c r="I5" t="s">
        <v>229</v>
      </c>
      <c r="J5" t="s">
        <v>214</v>
      </c>
    </row>
    <row r="6" spans="1:10" x14ac:dyDescent="0.3">
      <c r="A6" t="s">
        <v>225</v>
      </c>
      <c r="B6" t="s">
        <v>206</v>
      </c>
      <c r="E6" t="s">
        <v>230</v>
      </c>
      <c r="F6" t="s">
        <v>216</v>
      </c>
      <c r="G6" t="s">
        <v>227</v>
      </c>
      <c r="H6" t="s">
        <v>231</v>
      </c>
      <c r="I6" t="s">
        <v>232</v>
      </c>
      <c r="J6" t="s">
        <v>214</v>
      </c>
    </row>
    <row r="7" spans="1:10" x14ac:dyDescent="0.3">
      <c r="A7" t="s">
        <v>233</v>
      </c>
      <c r="B7" t="s">
        <v>206</v>
      </c>
      <c r="E7" t="s">
        <v>227</v>
      </c>
      <c r="F7" t="s">
        <v>234</v>
      </c>
      <c r="G7" t="s">
        <v>227</v>
      </c>
      <c r="H7" t="s">
        <v>235</v>
      </c>
      <c r="I7" t="s">
        <v>236</v>
      </c>
      <c r="J7" t="s">
        <v>214</v>
      </c>
    </row>
    <row r="8" spans="1:10" x14ac:dyDescent="0.3">
      <c r="A8" t="s">
        <v>237</v>
      </c>
      <c r="B8" t="s">
        <v>206</v>
      </c>
      <c r="C8" t="s">
        <v>207</v>
      </c>
      <c r="D8" t="s">
        <v>208</v>
      </c>
      <c r="E8" t="s">
        <v>238</v>
      </c>
      <c r="F8" t="s">
        <v>216</v>
      </c>
      <c r="G8" t="s">
        <v>239</v>
      </c>
      <c r="H8" t="s">
        <v>240</v>
      </c>
      <c r="I8" t="s">
        <v>241</v>
      </c>
      <c r="J8" t="s">
        <v>214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4"/>
  <sheetViews>
    <sheetView workbookViewId="0"/>
  </sheetViews>
  <sheetFormatPr defaultRowHeight="14.4" x14ac:dyDescent="0.3"/>
  <sheetData>
    <row r="1" spans="1:7" x14ac:dyDescent="0.3">
      <c r="A1" s="1" t="s">
        <v>242</v>
      </c>
      <c r="B1" s="1" t="s">
        <v>243</v>
      </c>
      <c r="C1" s="1" t="s">
        <v>244</v>
      </c>
      <c r="D1" s="1" t="s">
        <v>245</v>
      </c>
      <c r="E1" s="1" t="s">
        <v>161</v>
      </c>
      <c r="F1" s="1" t="s">
        <v>204</v>
      </c>
      <c r="G1" s="1" t="s">
        <v>40</v>
      </c>
    </row>
    <row r="2" spans="1:7" x14ac:dyDescent="0.3">
      <c r="A2" t="s">
        <v>246</v>
      </c>
      <c r="B2" t="s">
        <v>247</v>
      </c>
      <c r="C2" t="s">
        <v>248</v>
      </c>
      <c r="D2" t="s">
        <v>249</v>
      </c>
      <c r="E2" t="s">
        <v>250</v>
      </c>
      <c r="F2" t="s">
        <v>214</v>
      </c>
      <c r="G2" t="s">
        <v>251</v>
      </c>
    </row>
    <row r="3" spans="1:7" x14ac:dyDescent="0.3">
      <c r="A3" t="s">
        <v>252</v>
      </c>
      <c r="B3" t="s">
        <v>253</v>
      </c>
      <c r="C3" t="s">
        <v>254</v>
      </c>
      <c r="D3" t="s">
        <v>249</v>
      </c>
      <c r="E3" t="s">
        <v>255</v>
      </c>
      <c r="F3" t="s">
        <v>214</v>
      </c>
      <c r="G3" t="s">
        <v>256</v>
      </c>
    </row>
    <row r="4" spans="1:7" x14ac:dyDescent="0.3">
      <c r="A4" t="s">
        <v>257</v>
      </c>
      <c r="B4" t="s">
        <v>258</v>
      </c>
      <c r="C4" t="s">
        <v>227</v>
      </c>
      <c r="D4" t="s">
        <v>259</v>
      </c>
      <c r="E4" t="s">
        <v>260</v>
      </c>
      <c r="F4" t="s">
        <v>214</v>
      </c>
      <c r="G4" t="s">
        <v>261</v>
      </c>
    </row>
    <row r="5" spans="1:7" x14ac:dyDescent="0.3">
      <c r="A5" t="s">
        <v>262</v>
      </c>
      <c r="B5" t="s">
        <v>263</v>
      </c>
      <c r="C5" t="s">
        <v>264</v>
      </c>
      <c r="D5" t="s">
        <v>249</v>
      </c>
      <c r="E5" t="s">
        <v>250</v>
      </c>
      <c r="F5" t="s">
        <v>214</v>
      </c>
      <c r="G5" t="s">
        <v>265</v>
      </c>
    </row>
    <row r="6" spans="1:7" x14ac:dyDescent="0.3">
      <c r="A6" t="s">
        <v>266</v>
      </c>
      <c r="B6" t="s">
        <v>267</v>
      </c>
      <c r="C6" t="s">
        <v>227</v>
      </c>
      <c r="D6" t="s">
        <v>268</v>
      </c>
      <c r="E6" t="s">
        <v>269</v>
      </c>
      <c r="F6" t="s">
        <v>214</v>
      </c>
      <c r="G6" t="s">
        <v>270</v>
      </c>
    </row>
    <row r="7" spans="1:7" x14ac:dyDescent="0.3">
      <c r="A7" t="s">
        <v>271</v>
      </c>
      <c r="B7" t="s">
        <v>272</v>
      </c>
      <c r="C7" t="s">
        <v>227</v>
      </c>
      <c r="D7" t="s">
        <v>273</v>
      </c>
      <c r="E7" t="s">
        <v>255</v>
      </c>
      <c r="F7" t="s">
        <v>214</v>
      </c>
      <c r="G7" t="s">
        <v>274</v>
      </c>
    </row>
    <row r="8" spans="1:7" x14ac:dyDescent="0.3">
      <c r="A8" t="s">
        <v>275</v>
      </c>
      <c r="B8" t="s">
        <v>276</v>
      </c>
      <c r="C8" t="s">
        <v>227</v>
      </c>
      <c r="D8" t="s">
        <v>273</v>
      </c>
      <c r="E8" t="s">
        <v>255</v>
      </c>
      <c r="F8" t="s">
        <v>214</v>
      </c>
      <c r="G8" t="s">
        <v>277</v>
      </c>
    </row>
    <row r="9" spans="1:7" x14ac:dyDescent="0.3">
      <c r="A9" t="s">
        <v>278</v>
      </c>
      <c r="B9" t="s">
        <v>279</v>
      </c>
      <c r="C9" t="s">
        <v>227</v>
      </c>
      <c r="D9" t="s">
        <v>273</v>
      </c>
      <c r="E9" t="s">
        <v>255</v>
      </c>
      <c r="F9" t="s">
        <v>214</v>
      </c>
      <c r="G9" t="s">
        <v>280</v>
      </c>
    </row>
    <row r="10" spans="1:7" x14ac:dyDescent="0.3">
      <c r="A10" t="s">
        <v>281</v>
      </c>
      <c r="B10" t="s">
        <v>272</v>
      </c>
      <c r="C10" t="s">
        <v>227</v>
      </c>
      <c r="D10" t="s">
        <v>273</v>
      </c>
      <c r="E10" t="s">
        <v>255</v>
      </c>
      <c r="F10" t="s">
        <v>214</v>
      </c>
      <c r="G10" t="s">
        <v>282</v>
      </c>
    </row>
    <row r="11" spans="1:7" x14ac:dyDescent="0.3">
      <c r="A11" t="s">
        <v>283</v>
      </c>
      <c r="B11" t="s">
        <v>276</v>
      </c>
      <c r="C11" t="s">
        <v>227</v>
      </c>
      <c r="D11" t="s">
        <v>273</v>
      </c>
      <c r="E11" t="s">
        <v>255</v>
      </c>
      <c r="F11" t="s">
        <v>214</v>
      </c>
      <c r="G11" t="s">
        <v>284</v>
      </c>
    </row>
    <row r="12" spans="1:7" x14ac:dyDescent="0.3">
      <c r="A12" t="s">
        <v>285</v>
      </c>
      <c r="B12" t="s">
        <v>286</v>
      </c>
      <c r="C12" t="s">
        <v>227</v>
      </c>
      <c r="D12" t="s">
        <v>273</v>
      </c>
      <c r="E12" t="s">
        <v>255</v>
      </c>
      <c r="F12" t="s">
        <v>214</v>
      </c>
      <c r="G12" t="s">
        <v>287</v>
      </c>
    </row>
    <row r="13" spans="1:7" x14ac:dyDescent="0.3">
      <c r="A13" t="s">
        <v>288</v>
      </c>
      <c r="B13" t="s">
        <v>272</v>
      </c>
      <c r="C13" t="s">
        <v>227</v>
      </c>
      <c r="D13" t="s">
        <v>273</v>
      </c>
      <c r="E13" t="s">
        <v>255</v>
      </c>
      <c r="F13" t="s">
        <v>214</v>
      </c>
      <c r="G13" t="s">
        <v>289</v>
      </c>
    </row>
    <row r="14" spans="1:7" x14ac:dyDescent="0.3">
      <c r="A14" t="s">
        <v>290</v>
      </c>
      <c r="B14" t="s">
        <v>227</v>
      </c>
      <c r="C14" t="s">
        <v>227</v>
      </c>
      <c r="D14" t="s">
        <v>291</v>
      </c>
      <c r="E14" t="s">
        <v>292</v>
      </c>
      <c r="F14" t="s">
        <v>214</v>
      </c>
      <c r="G14" t="s">
        <v>293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4"/>
  <sheetViews>
    <sheetView workbookViewId="0">
      <selection activeCell="B23" sqref="B23"/>
    </sheetView>
  </sheetViews>
  <sheetFormatPr defaultRowHeight="14.4" x14ac:dyDescent="0.3"/>
  <sheetData>
    <row r="1" spans="1:2" x14ac:dyDescent="0.3">
      <c r="A1" s="1" t="s">
        <v>294</v>
      </c>
      <c r="B1" s="1" t="s">
        <v>295</v>
      </c>
    </row>
    <row r="2" spans="1:2" x14ac:dyDescent="0.3">
      <c r="A2" t="s">
        <v>296</v>
      </c>
      <c r="B2" t="s">
        <v>297</v>
      </c>
    </row>
    <row r="3" spans="1:2" x14ac:dyDescent="0.3">
      <c r="A3" t="s">
        <v>298</v>
      </c>
      <c r="B3" t="s">
        <v>299</v>
      </c>
    </row>
    <row r="4" spans="1:2" x14ac:dyDescent="0.3">
      <c r="A4" t="s">
        <v>300</v>
      </c>
      <c r="B4" t="s">
        <v>301</v>
      </c>
    </row>
    <row r="5" spans="1:2" x14ac:dyDescent="0.3">
      <c r="A5" t="s">
        <v>302</v>
      </c>
      <c r="B5" t="s">
        <v>303</v>
      </c>
    </row>
    <row r="6" spans="1:2" x14ac:dyDescent="0.3">
      <c r="A6" t="s">
        <v>304</v>
      </c>
      <c r="B6" t="s">
        <v>305</v>
      </c>
    </row>
    <row r="7" spans="1:2" x14ac:dyDescent="0.3">
      <c r="A7" t="s">
        <v>306</v>
      </c>
      <c r="B7" t="s">
        <v>307</v>
      </c>
    </row>
    <row r="8" spans="1:2" x14ac:dyDescent="0.3">
      <c r="A8" t="s">
        <v>308</v>
      </c>
      <c r="B8" t="s">
        <v>309</v>
      </c>
    </row>
    <row r="9" spans="1:2" x14ac:dyDescent="0.3">
      <c r="A9" t="s">
        <v>310</v>
      </c>
      <c r="B9" t="s">
        <v>311</v>
      </c>
    </row>
    <row r="10" spans="1:2" x14ac:dyDescent="0.3">
      <c r="A10" t="s">
        <v>312</v>
      </c>
      <c r="B10" t="s">
        <v>309</v>
      </c>
    </row>
    <row r="11" spans="1:2" x14ac:dyDescent="0.3">
      <c r="A11" t="s">
        <v>313</v>
      </c>
      <c r="B11" t="s">
        <v>314</v>
      </c>
    </row>
    <row r="12" spans="1:2" x14ac:dyDescent="0.3">
      <c r="A12" t="s">
        <v>315</v>
      </c>
      <c r="B12" t="s">
        <v>311</v>
      </c>
    </row>
    <row r="13" spans="1:2" x14ac:dyDescent="0.3">
      <c r="A13" t="s">
        <v>316</v>
      </c>
      <c r="B13" t="s">
        <v>314</v>
      </c>
    </row>
    <row r="14" spans="1:2" x14ac:dyDescent="0.3">
      <c r="A14" t="s">
        <v>317</v>
      </c>
      <c r="B14" t="s">
        <v>314</v>
      </c>
    </row>
    <row r="15" spans="1:2" x14ac:dyDescent="0.3">
      <c r="A15" t="s">
        <v>318</v>
      </c>
      <c r="B15" t="s">
        <v>311</v>
      </c>
    </row>
    <row r="16" spans="1:2" x14ac:dyDescent="0.3">
      <c r="A16" t="s">
        <v>319</v>
      </c>
      <c r="B16" t="s">
        <v>320</v>
      </c>
    </row>
    <row r="17" spans="1:2" x14ac:dyDescent="0.3">
      <c r="A17" t="s">
        <v>321</v>
      </c>
      <c r="B17" t="s">
        <v>314</v>
      </c>
    </row>
    <row r="18" spans="1:2" x14ac:dyDescent="0.3">
      <c r="A18" t="s">
        <v>322</v>
      </c>
      <c r="B18" t="s">
        <v>323</v>
      </c>
    </row>
    <row r="19" spans="1:2" x14ac:dyDescent="0.3">
      <c r="A19" t="s">
        <v>324</v>
      </c>
      <c r="B19" t="s">
        <v>323</v>
      </c>
    </row>
    <row r="20" spans="1:2" x14ac:dyDescent="0.3">
      <c r="A20" t="s">
        <v>325</v>
      </c>
      <c r="B20" t="s">
        <v>326</v>
      </c>
    </row>
    <row r="21" spans="1:2" x14ac:dyDescent="0.3">
      <c r="A21" t="s">
        <v>327</v>
      </c>
      <c r="B21" t="s">
        <v>326</v>
      </c>
    </row>
    <row r="22" spans="1:2" x14ac:dyDescent="0.3">
      <c r="A22" t="s">
        <v>328</v>
      </c>
      <c r="B22" t="s">
        <v>329</v>
      </c>
    </row>
    <row r="23" spans="1:2" x14ac:dyDescent="0.3">
      <c r="A23" t="s">
        <v>330</v>
      </c>
      <c r="B23" t="s">
        <v>329</v>
      </c>
    </row>
    <row r="24" spans="1:2" x14ac:dyDescent="0.3">
      <c r="A24" t="s">
        <v>331</v>
      </c>
      <c r="B24" t="s">
        <v>329</v>
      </c>
    </row>
    <row r="25" spans="1:2" x14ac:dyDescent="0.3">
      <c r="A25" t="s">
        <v>332</v>
      </c>
      <c r="B25" t="s">
        <v>329</v>
      </c>
    </row>
    <row r="26" spans="1:2" x14ac:dyDescent="0.3">
      <c r="A26" t="s">
        <v>333</v>
      </c>
      <c r="B26" t="s">
        <v>329</v>
      </c>
    </row>
    <row r="27" spans="1:2" x14ac:dyDescent="0.3">
      <c r="A27" t="s">
        <v>334</v>
      </c>
      <c r="B27" t="s">
        <v>329</v>
      </c>
    </row>
    <row r="28" spans="1:2" x14ac:dyDescent="0.3">
      <c r="A28" t="s">
        <v>335</v>
      </c>
      <c r="B28" t="s">
        <v>336</v>
      </c>
    </row>
    <row r="29" spans="1:2" x14ac:dyDescent="0.3">
      <c r="A29" t="s">
        <v>337</v>
      </c>
      <c r="B29" t="s">
        <v>329</v>
      </c>
    </row>
    <row r="30" spans="1:2" x14ac:dyDescent="0.3">
      <c r="A30" t="s">
        <v>338</v>
      </c>
      <c r="B30" t="s">
        <v>329</v>
      </c>
    </row>
    <row r="31" spans="1:2" x14ac:dyDescent="0.3">
      <c r="A31" t="s">
        <v>339</v>
      </c>
    </row>
    <row r="32" spans="1:2" x14ac:dyDescent="0.3">
      <c r="A32" t="s">
        <v>340</v>
      </c>
    </row>
    <row r="33" spans="1:1" x14ac:dyDescent="0.3">
      <c r="A33" t="s">
        <v>341</v>
      </c>
    </row>
    <row r="34" spans="1:1" x14ac:dyDescent="0.3">
      <c r="A34" t="s">
        <v>342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34"/>
  <sheetViews>
    <sheetView tabSelected="1" workbookViewId="0">
      <selection activeCell="D1" sqref="D1"/>
    </sheetView>
  </sheetViews>
  <sheetFormatPr defaultRowHeight="14.4" x14ac:dyDescent="0.3"/>
  <cols>
    <col min="1" max="1" width="22.33203125" bestFit="1" customWidth="1"/>
    <col min="2" max="2" width="8.21875" bestFit="1" customWidth="1"/>
  </cols>
  <sheetData>
    <row r="1" spans="1:22" x14ac:dyDescent="0.3">
      <c r="A1" s="1" t="s">
        <v>294</v>
      </c>
      <c r="B1" s="1" t="s">
        <v>295</v>
      </c>
      <c r="C1" t="s">
        <v>681</v>
      </c>
      <c r="D1" t="s">
        <v>694</v>
      </c>
      <c r="E1" t="s">
        <v>695</v>
      </c>
      <c r="F1" t="s">
        <v>696</v>
      </c>
      <c r="G1" t="s">
        <v>697</v>
      </c>
      <c r="H1" t="s">
        <v>698</v>
      </c>
      <c r="I1" t="s">
        <v>699</v>
      </c>
      <c r="J1" t="s">
        <v>700</v>
      </c>
      <c r="K1" t="s">
        <v>701</v>
      </c>
      <c r="L1" t="s">
        <v>702</v>
      </c>
      <c r="M1" t="s">
        <v>703</v>
      </c>
      <c r="N1" t="s">
        <v>704</v>
      </c>
      <c r="O1" t="s">
        <v>705</v>
      </c>
      <c r="P1" t="s">
        <v>706</v>
      </c>
      <c r="Q1" t="s">
        <v>707</v>
      </c>
      <c r="R1" t="s">
        <v>708</v>
      </c>
      <c r="S1" t="s">
        <v>709</v>
      </c>
      <c r="T1" t="s">
        <v>710</v>
      </c>
      <c r="U1" t="s">
        <v>711</v>
      </c>
      <c r="V1" t="s">
        <v>712</v>
      </c>
    </row>
    <row r="2" spans="1:22" x14ac:dyDescent="0.3">
      <c r="A2" t="s">
        <v>343</v>
      </c>
      <c r="B2">
        <v>0</v>
      </c>
      <c r="C2">
        <v>0</v>
      </c>
      <c r="D2">
        <v>0</v>
      </c>
      <c r="E2">
        <v>0</v>
      </c>
      <c r="F2">
        <v>0</v>
      </c>
      <c r="G2">
        <v>0</v>
      </c>
      <c r="H2">
        <v>0</v>
      </c>
      <c r="I2">
        <v>0</v>
      </c>
      <c r="J2">
        <v>0</v>
      </c>
      <c r="K2">
        <v>0</v>
      </c>
      <c r="L2">
        <v>0</v>
      </c>
      <c r="M2">
        <v>0</v>
      </c>
      <c r="N2">
        <v>0</v>
      </c>
      <c r="O2">
        <v>0</v>
      </c>
      <c r="P2">
        <v>0</v>
      </c>
      <c r="Q2">
        <v>0</v>
      </c>
      <c r="R2">
        <v>0</v>
      </c>
      <c r="S2">
        <v>0</v>
      </c>
      <c r="T2">
        <v>0</v>
      </c>
      <c r="U2">
        <v>0</v>
      </c>
      <c r="V2">
        <v>0</v>
      </c>
    </row>
    <row r="3" spans="1:22" x14ac:dyDescent="0.3">
      <c r="A3" t="s">
        <v>296</v>
      </c>
      <c r="B3">
        <v>79</v>
      </c>
      <c r="C3">
        <v>79</v>
      </c>
      <c r="D3">
        <v>79</v>
      </c>
      <c r="E3">
        <v>79</v>
      </c>
      <c r="F3">
        <v>79</v>
      </c>
      <c r="G3">
        <v>79</v>
      </c>
      <c r="H3">
        <v>79</v>
      </c>
      <c r="I3">
        <v>79</v>
      </c>
      <c r="J3">
        <v>79</v>
      </c>
      <c r="K3">
        <v>79</v>
      </c>
      <c r="L3">
        <v>79</v>
      </c>
      <c r="M3">
        <v>79</v>
      </c>
      <c r="N3">
        <v>79</v>
      </c>
      <c r="O3">
        <v>79</v>
      </c>
      <c r="P3">
        <v>79</v>
      </c>
      <c r="Q3">
        <v>79</v>
      </c>
      <c r="R3">
        <v>79</v>
      </c>
      <c r="S3">
        <v>79</v>
      </c>
      <c r="T3">
        <v>79</v>
      </c>
      <c r="U3">
        <v>79</v>
      </c>
      <c r="V3">
        <v>79</v>
      </c>
    </row>
    <row r="4" spans="1:22" x14ac:dyDescent="0.3">
      <c r="A4" t="s">
        <v>344</v>
      </c>
      <c r="B4">
        <v>99</v>
      </c>
      <c r="C4">
        <v>99</v>
      </c>
      <c r="D4">
        <v>99</v>
      </c>
      <c r="E4">
        <v>99</v>
      </c>
      <c r="F4">
        <v>99</v>
      </c>
      <c r="G4">
        <v>99</v>
      </c>
      <c r="H4">
        <v>99</v>
      </c>
      <c r="I4">
        <v>99</v>
      </c>
      <c r="J4">
        <v>99</v>
      </c>
      <c r="K4">
        <v>99</v>
      </c>
      <c r="L4">
        <v>99</v>
      </c>
      <c r="M4">
        <v>99</v>
      </c>
      <c r="N4">
        <v>99</v>
      </c>
      <c r="O4">
        <v>99</v>
      </c>
      <c r="P4">
        <v>99</v>
      </c>
      <c r="Q4">
        <v>99</v>
      </c>
      <c r="R4">
        <v>99</v>
      </c>
      <c r="S4">
        <v>99</v>
      </c>
      <c r="T4">
        <v>99</v>
      </c>
      <c r="U4">
        <v>99</v>
      </c>
      <c r="V4">
        <v>99</v>
      </c>
    </row>
    <row r="5" spans="1:22" x14ac:dyDescent="0.3">
      <c r="A5" t="s">
        <v>300</v>
      </c>
      <c r="B5">
        <v>39</v>
      </c>
      <c r="C5">
        <v>39</v>
      </c>
      <c r="D5">
        <v>39</v>
      </c>
      <c r="E5">
        <v>39</v>
      </c>
      <c r="F5">
        <v>39</v>
      </c>
      <c r="G5">
        <v>39</v>
      </c>
      <c r="H5">
        <v>39</v>
      </c>
      <c r="I5">
        <v>39</v>
      </c>
      <c r="J5">
        <v>39</v>
      </c>
      <c r="K5">
        <v>39</v>
      </c>
      <c r="L5">
        <v>39</v>
      </c>
      <c r="M5">
        <v>39</v>
      </c>
      <c r="N5">
        <v>39</v>
      </c>
      <c r="O5">
        <v>39</v>
      </c>
      <c r="P5">
        <v>39</v>
      </c>
      <c r="Q5">
        <v>39</v>
      </c>
      <c r="R5">
        <v>39</v>
      </c>
      <c r="S5">
        <v>39</v>
      </c>
      <c r="T5">
        <v>39</v>
      </c>
      <c r="U5">
        <v>39</v>
      </c>
      <c r="V5">
        <v>39</v>
      </c>
    </row>
    <row r="6" spans="1:22" x14ac:dyDescent="0.3">
      <c r="A6" t="s">
        <v>302</v>
      </c>
      <c r="B6">
        <v>0</v>
      </c>
      <c r="C6">
        <v>0</v>
      </c>
      <c r="D6">
        <v>0</v>
      </c>
      <c r="E6">
        <v>0</v>
      </c>
      <c r="F6">
        <v>0</v>
      </c>
      <c r="G6">
        <v>0</v>
      </c>
      <c r="H6">
        <v>0</v>
      </c>
      <c r="I6">
        <v>0</v>
      </c>
      <c r="J6">
        <v>0</v>
      </c>
      <c r="K6">
        <v>0</v>
      </c>
      <c r="L6">
        <v>0</v>
      </c>
      <c r="M6">
        <v>0</v>
      </c>
      <c r="N6">
        <v>0</v>
      </c>
      <c r="O6">
        <v>0</v>
      </c>
      <c r="P6">
        <v>0</v>
      </c>
      <c r="Q6">
        <v>0</v>
      </c>
      <c r="R6">
        <v>0</v>
      </c>
      <c r="S6">
        <v>0</v>
      </c>
      <c r="T6">
        <v>0</v>
      </c>
      <c r="U6">
        <v>0</v>
      </c>
      <c r="V6">
        <v>0</v>
      </c>
    </row>
    <row r="7" spans="1:22" x14ac:dyDescent="0.3">
      <c r="A7" t="s">
        <v>322</v>
      </c>
      <c r="B7">
        <v>1</v>
      </c>
      <c r="C7">
        <v>1</v>
      </c>
      <c r="D7">
        <v>2</v>
      </c>
      <c r="E7">
        <v>1</v>
      </c>
      <c r="F7">
        <v>1</v>
      </c>
      <c r="G7">
        <v>1</v>
      </c>
      <c r="H7">
        <v>1</v>
      </c>
      <c r="I7">
        <v>1</v>
      </c>
      <c r="J7">
        <v>0</v>
      </c>
      <c r="K7">
        <v>0</v>
      </c>
      <c r="L7">
        <v>0</v>
      </c>
      <c r="M7">
        <v>0</v>
      </c>
      <c r="N7">
        <v>0</v>
      </c>
      <c r="O7">
        <v>1</v>
      </c>
      <c r="P7">
        <v>0</v>
      </c>
      <c r="Q7">
        <v>1</v>
      </c>
      <c r="R7">
        <v>0</v>
      </c>
      <c r="S7">
        <v>1</v>
      </c>
      <c r="T7">
        <v>2</v>
      </c>
      <c r="U7">
        <v>1</v>
      </c>
      <c r="V7">
        <v>0</v>
      </c>
    </row>
    <row r="8" spans="1:22" x14ac:dyDescent="0.3">
      <c r="A8" t="s">
        <v>324</v>
      </c>
      <c r="B8">
        <v>2</v>
      </c>
      <c r="C8">
        <v>1</v>
      </c>
      <c r="D8">
        <v>2</v>
      </c>
      <c r="E8">
        <v>1</v>
      </c>
      <c r="F8">
        <v>1</v>
      </c>
      <c r="G8">
        <v>1</v>
      </c>
      <c r="H8">
        <v>1</v>
      </c>
      <c r="I8">
        <v>1</v>
      </c>
      <c r="J8">
        <v>1</v>
      </c>
      <c r="K8">
        <v>1</v>
      </c>
      <c r="L8">
        <v>1</v>
      </c>
      <c r="M8">
        <v>1</v>
      </c>
      <c r="N8">
        <v>1</v>
      </c>
      <c r="O8">
        <v>1</v>
      </c>
      <c r="P8">
        <v>1</v>
      </c>
      <c r="Q8">
        <v>1</v>
      </c>
      <c r="R8">
        <v>1</v>
      </c>
      <c r="S8">
        <v>1</v>
      </c>
      <c r="T8">
        <v>2</v>
      </c>
      <c r="U8">
        <v>1</v>
      </c>
      <c r="V8">
        <v>1</v>
      </c>
    </row>
    <row r="9" spans="1:22" x14ac:dyDescent="0.3">
      <c r="A9" t="s">
        <v>327</v>
      </c>
      <c r="B9" t="b">
        <v>1</v>
      </c>
      <c r="C9" t="b">
        <v>0</v>
      </c>
      <c r="D9" t="b">
        <v>0</v>
      </c>
      <c r="E9" t="b">
        <v>0</v>
      </c>
      <c r="F9" t="b">
        <v>0</v>
      </c>
      <c r="G9" t="b">
        <v>0</v>
      </c>
      <c r="H9" t="b">
        <v>0</v>
      </c>
      <c r="I9" t="b">
        <v>0</v>
      </c>
      <c r="J9" t="b">
        <v>1</v>
      </c>
      <c r="K9" t="b">
        <v>1</v>
      </c>
      <c r="L9" t="b">
        <v>1</v>
      </c>
      <c r="M9" t="b">
        <v>1</v>
      </c>
      <c r="N9" t="b">
        <v>1</v>
      </c>
      <c r="O9" t="b">
        <v>1</v>
      </c>
      <c r="P9" t="b">
        <v>1</v>
      </c>
      <c r="Q9" t="b">
        <v>0</v>
      </c>
      <c r="R9" t="b">
        <v>0</v>
      </c>
      <c r="S9" t="b">
        <v>0</v>
      </c>
      <c r="T9" t="b">
        <v>0</v>
      </c>
      <c r="U9" t="b">
        <v>1</v>
      </c>
      <c r="V9" t="b">
        <v>1</v>
      </c>
    </row>
    <row r="10" spans="1:22" x14ac:dyDescent="0.3">
      <c r="A10" t="s">
        <v>338</v>
      </c>
      <c r="B10" t="b">
        <v>1</v>
      </c>
      <c r="C10" t="b">
        <v>0</v>
      </c>
      <c r="D10" t="b">
        <v>0</v>
      </c>
      <c r="E10" t="b">
        <v>0</v>
      </c>
      <c r="F10" t="b">
        <v>0</v>
      </c>
      <c r="G10" t="b">
        <v>0</v>
      </c>
      <c r="H10" t="b">
        <v>0</v>
      </c>
      <c r="I10" t="b">
        <v>0</v>
      </c>
      <c r="J10" t="b">
        <v>0</v>
      </c>
      <c r="K10" t="b">
        <v>0</v>
      </c>
      <c r="L10" t="b">
        <v>0</v>
      </c>
      <c r="M10" t="b">
        <v>0</v>
      </c>
      <c r="N10" t="b">
        <v>0</v>
      </c>
      <c r="O10" t="b">
        <v>0</v>
      </c>
      <c r="P10" t="b">
        <v>0</v>
      </c>
      <c r="Q10" t="b">
        <v>0</v>
      </c>
      <c r="R10" t="b">
        <v>0</v>
      </c>
      <c r="S10" t="b">
        <v>0</v>
      </c>
      <c r="T10" t="b">
        <v>0</v>
      </c>
      <c r="U10" t="b">
        <v>0</v>
      </c>
      <c r="V10" t="b">
        <v>0</v>
      </c>
    </row>
    <row r="11" spans="1:22" x14ac:dyDescent="0.3">
      <c r="A11" t="s">
        <v>328</v>
      </c>
      <c r="B11" t="b">
        <v>0</v>
      </c>
      <c r="C11" t="b">
        <v>0</v>
      </c>
      <c r="D11" t="b">
        <v>0</v>
      </c>
      <c r="E11" t="b">
        <v>0</v>
      </c>
      <c r="F11" t="b">
        <v>0</v>
      </c>
      <c r="G11" t="b">
        <v>0</v>
      </c>
      <c r="H11" t="b">
        <v>0</v>
      </c>
      <c r="I11" t="b">
        <v>0</v>
      </c>
      <c r="J11" t="b">
        <v>0</v>
      </c>
      <c r="K11" t="b">
        <v>1</v>
      </c>
      <c r="L11" t="b">
        <v>0</v>
      </c>
      <c r="M11" t="b">
        <v>0</v>
      </c>
      <c r="N11" t="b">
        <v>0</v>
      </c>
      <c r="O11" t="b">
        <v>0</v>
      </c>
      <c r="P11" t="b">
        <v>0</v>
      </c>
      <c r="Q11" t="b">
        <v>0</v>
      </c>
      <c r="R11" t="b">
        <v>0</v>
      </c>
      <c r="S11" t="b">
        <v>0</v>
      </c>
      <c r="T11" t="b">
        <v>0</v>
      </c>
      <c r="U11" t="b">
        <v>1</v>
      </c>
      <c r="V11" t="b">
        <v>0</v>
      </c>
    </row>
    <row r="12" spans="1:22" x14ac:dyDescent="0.3">
      <c r="A12" t="s">
        <v>330</v>
      </c>
      <c r="B12" t="b">
        <v>0</v>
      </c>
      <c r="C12" t="b">
        <v>0</v>
      </c>
      <c r="D12" t="b">
        <v>0</v>
      </c>
      <c r="E12" t="b">
        <v>0</v>
      </c>
      <c r="F12" t="b">
        <v>0</v>
      </c>
      <c r="G12" t="b">
        <v>0</v>
      </c>
      <c r="H12" t="b">
        <v>0</v>
      </c>
      <c r="I12" t="b">
        <v>0</v>
      </c>
      <c r="J12" t="b">
        <v>0</v>
      </c>
      <c r="K12" t="b">
        <v>0</v>
      </c>
      <c r="L12" t="b">
        <v>1</v>
      </c>
      <c r="M12" t="b">
        <v>0</v>
      </c>
      <c r="N12" t="b">
        <v>0</v>
      </c>
      <c r="O12" t="b">
        <v>0</v>
      </c>
      <c r="P12" t="b">
        <v>0</v>
      </c>
      <c r="Q12" t="b">
        <v>1</v>
      </c>
      <c r="R12" t="b">
        <v>1</v>
      </c>
      <c r="S12" t="b">
        <v>0</v>
      </c>
      <c r="T12" t="b">
        <v>0</v>
      </c>
      <c r="U12" t="b">
        <v>1</v>
      </c>
      <c r="V12" t="b">
        <v>1</v>
      </c>
    </row>
    <row r="13" spans="1:22" x14ac:dyDescent="0.3">
      <c r="A13" t="s">
        <v>332</v>
      </c>
      <c r="B13" t="b">
        <v>0</v>
      </c>
      <c r="C13" t="b">
        <v>0</v>
      </c>
      <c r="D13" t="b">
        <v>0</v>
      </c>
      <c r="E13" t="b">
        <v>0</v>
      </c>
      <c r="F13" t="b">
        <v>0</v>
      </c>
      <c r="G13" t="b">
        <v>1</v>
      </c>
      <c r="H13" t="b">
        <v>0</v>
      </c>
      <c r="I13" t="b">
        <v>0</v>
      </c>
      <c r="J13" t="b">
        <v>0</v>
      </c>
      <c r="K13" t="b">
        <v>0</v>
      </c>
      <c r="L13" t="b">
        <v>0</v>
      </c>
      <c r="M13" t="b">
        <v>0</v>
      </c>
      <c r="N13" t="b">
        <v>1</v>
      </c>
      <c r="O13" t="b">
        <v>0</v>
      </c>
      <c r="P13" t="b">
        <v>0</v>
      </c>
      <c r="Q13" t="b">
        <v>0</v>
      </c>
      <c r="R13" t="b">
        <v>0</v>
      </c>
      <c r="S13" t="b">
        <v>0</v>
      </c>
      <c r="T13" t="b">
        <v>0</v>
      </c>
      <c r="U13" t="b">
        <v>0</v>
      </c>
      <c r="V13" t="b">
        <v>0</v>
      </c>
    </row>
    <row r="14" spans="1:22" x14ac:dyDescent="0.3">
      <c r="A14" t="s">
        <v>333</v>
      </c>
      <c r="B14" t="b">
        <v>0</v>
      </c>
      <c r="C14" t="b">
        <v>0</v>
      </c>
      <c r="D14" t="b">
        <v>0</v>
      </c>
      <c r="E14" t="b">
        <v>0</v>
      </c>
      <c r="F14" t="b">
        <v>0</v>
      </c>
      <c r="G14" t="b">
        <v>0</v>
      </c>
      <c r="H14" t="b">
        <v>0</v>
      </c>
      <c r="I14" t="b">
        <v>0</v>
      </c>
      <c r="J14" t="b">
        <v>0</v>
      </c>
      <c r="K14" t="b">
        <v>0</v>
      </c>
      <c r="L14" t="b">
        <v>0</v>
      </c>
      <c r="M14" t="b">
        <v>1</v>
      </c>
      <c r="N14" t="b">
        <v>0</v>
      </c>
      <c r="O14" t="b">
        <v>0</v>
      </c>
      <c r="P14" t="b">
        <v>1</v>
      </c>
      <c r="Q14" t="b">
        <v>1</v>
      </c>
      <c r="R14" t="b">
        <v>1</v>
      </c>
      <c r="S14" t="b">
        <v>0</v>
      </c>
      <c r="T14" t="b">
        <v>0</v>
      </c>
      <c r="U14" t="b">
        <v>0</v>
      </c>
      <c r="V14" t="b">
        <v>1</v>
      </c>
    </row>
    <row r="15" spans="1:22" x14ac:dyDescent="0.3">
      <c r="A15" t="s">
        <v>334</v>
      </c>
      <c r="B15" t="b">
        <v>0</v>
      </c>
      <c r="C15" t="b">
        <v>0</v>
      </c>
      <c r="D15" t="b">
        <v>0</v>
      </c>
      <c r="E15" t="b">
        <v>0</v>
      </c>
      <c r="F15" t="b">
        <v>0</v>
      </c>
      <c r="G15" t="b">
        <v>1</v>
      </c>
      <c r="H15" t="b">
        <v>0</v>
      </c>
      <c r="I15" t="b">
        <v>0</v>
      </c>
      <c r="J15" t="b">
        <v>0</v>
      </c>
      <c r="K15" t="b">
        <v>0</v>
      </c>
      <c r="L15" t="b">
        <v>0</v>
      </c>
      <c r="M15" t="b">
        <v>0</v>
      </c>
      <c r="N15" t="b">
        <v>0</v>
      </c>
      <c r="O15" t="b">
        <v>0</v>
      </c>
      <c r="P15" t="b">
        <v>0</v>
      </c>
      <c r="Q15" t="b">
        <v>0</v>
      </c>
      <c r="R15" t="b">
        <v>0</v>
      </c>
      <c r="S15" t="b">
        <v>0</v>
      </c>
      <c r="T15" t="b">
        <v>0</v>
      </c>
      <c r="U15" t="b">
        <v>0</v>
      </c>
      <c r="V15" t="b">
        <v>0</v>
      </c>
    </row>
    <row r="16" spans="1:22" x14ac:dyDescent="0.3">
      <c r="A16" t="s">
        <v>339</v>
      </c>
      <c r="B16" t="s">
        <v>346</v>
      </c>
    </row>
    <row r="17" spans="1:22" x14ac:dyDescent="0.3">
      <c r="A17" t="s">
        <v>678</v>
      </c>
      <c r="B17">
        <f>MAX(IF(B7&gt;0,2,0),IF(OR(B10,B11,B13),1,0),IF(OR(B12,B14,B15),2,0))</f>
        <v>2</v>
      </c>
      <c r="C17">
        <f t="shared" ref="C17:V17" si="0">MAX(IF(C7&gt;0,2,0),IF(OR(C10,C11,C13),1,0),IF(OR(C12,C14,C15),2,0))</f>
        <v>2</v>
      </c>
      <c r="D17">
        <f t="shared" si="0"/>
        <v>2</v>
      </c>
      <c r="E17">
        <f t="shared" si="0"/>
        <v>2</v>
      </c>
      <c r="F17">
        <f t="shared" si="0"/>
        <v>2</v>
      </c>
      <c r="G17">
        <f t="shared" si="0"/>
        <v>2</v>
      </c>
      <c r="H17">
        <f t="shared" si="0"/>
        <v>2</v>
      </c>
      <c r="I17">
        <f t="shared" si="0"/>
        <v>2</v>
      </c>
      <c r="J17">
        <f t="shared" si="0"/>
        <v>0</v>
      </c>
      <c r="K17">
        <f t="shared" si="0"/>
        <v>1</v>
      </c>
      <c r="L17">
        <f t="shared" si="0"/>
        <v>2</v>
      </c>
      <c r="M17">
        <f t="shared" si="0"/>
        <v>2</v>
      </c>
      <c r="N17">
        <f t="shared" si="0"/>
        <v>1</v>
      </c>
      <c r="O17">
        <f t="shared" si="0"/>
        <v>2</v>
      </c>
      <c r="P17">
        <f t="shared" si="0"/>
        <v>2</v>
      </c>
      <c r="Q17">
        <f t="shared" si="0"/>
        <v>2</v>
      </c>
      <c r="R17">
        <f t="shared" si="0"/>
        <v>2</v>
      </c>
      <c r="S17">
        <f t="shared" si="0"/>
        <v>2</v>
      </c>
      <c r="T17">
        <f t="shared" si="0"/>
        <v>2</v>
      </c>
      <c r="U17">
        <f t="shared" si="0"/>
        <v>2</v>
      </c>
      <c r="V17">
        <f t="shared" si="0"/>
        <v>2</v>
      </c>
    </row>
    <row r="18" spans="1:22" x14ac:dyDescent="0.3">
      <c r="A18" t="s">
        <v>347</v>
      </c>
      <c r="B18" t="str">
        <f>IF(B17=2,"Premium",IF(B17=1,"Deluxe","Free"))</f>
        <v>Premium</v>
      </c>
      <c r="C18" t="str">
        <f t="shared" ref="C18:V18" si="1">IF(C17=2,"Premium",IF(C17=1,"Deluxe","Free"))</f>
        <v>Premium</v>
      </c>
      <c r="D18" t="str">
        <f t="shared" si="1"/>
        <v>Premium</v>
      </c>
      <c r="E18" t="str">
        <f t="shared" si="1"/>
        <v>Premium</v>
      </c>
      <c r="F18" t="str">
        <f t="shared" si="1"/>
        <v>Premium</v>
      </c>
      <c r="G18" t="str">
        <f t="shared" si="1"/>
        <v>Premium</v>
      </c>
      <c r="H18" t="str">
        <f t="shared" si="1"/>
        <v>Premium</v>
      </c>
      <c r="I18" t="str">
        <f t="shared" si="1"/>
        <v>Premium</v>
      </c>
      <c r="J18" t="str">
        <f t="shared" si="1"/>
        <v>Free</v>
      </c>
      <c r="K18" t="str">
        <f t="shared" si="1"/>
        <v>Deluxe</v>
      </c>
      <c r="L18" t="str">
        <f t="shared" si="1"/>
        <v>Premium</v>
      </c>
      <c r="M18" t="str">
        <f t="shared" si="1"/>
        <v>Premium</v>
      </c>
      <c r="N18" t="str">
        <f t="shared" si="1"/>
        <v>Deluxe</v>
      </c>
      <c r="O18" t="str">
        <f t="shared" si="1"/>
        <v>Premium</v>
      </c>
      <c r="P18" t="str">
        <f t="shared" si="1"/>
        <v>Premium</v>
      </c>
      <c r="Q18" t="str">
        <f t="shared" si="1"/>
        <v>Premium</v>
      </c>
      <c r="R18" t="str">
        <f t="shared" si="1"/>
        <v>Premium</v>
      </c>
      <c r="S18" t="str">
        <f t="shared" si="1"/>
        <v>Premium</v>
      </c>
      <c r="T18" t="str">
        <f t="shared" si="1"/>
        <v>Premium</v>
      </c>
      <c r="U18" t="str">
        <f t="shared" si="1"/>
        <v>Premium</v>
      </c>
      <c r="V18" t="str">
        <f t="shared" si="1"/>
        <v>Premium</v>
      </c>
    </row>
    <row r="19" spans="1:22" x14ac:dyDescent="0.3">
      <c r="A19" t="s">
        <v>348</v>
      </c>
      <c r="B19">
        <f>IF(B18="Premium",B4,IF(B18="Deluxe",B3,B2))</f>
        <v>99</v>
      </c>
      <c r="C19">
        <f t="shared" ref="C19:V19" si="2">IF(C18="Premium",C4,IF(C18="Deluxe",C3,C2))</f>
        <v>99</v>
      </c>
      <c r="D19">
        <f t="shared" si="2"/>
        <v>99</v>
      </c>
      <c r="E19">
        <f t="shared" si="2"/>
        <v>99</v>
      </c>
      <c r="F19">
        <f t="shared" si="2"/>
        <v>99</v>
      </c>
      <c r="G19">
        <f t="shared" si="2"/>
        <v>99</v>
      </c>
      <c r="H19">
        <f t="shared" si="2"/>
        <v>99</v>
      </c>
      <c r="I19">
        <f t="shared" si="2"/>
        <v>99</v>
      </c>
      <c r="J19">
        <f t="shared" si="2"/>
        <v>0</v>
      </c>
      <c r="K19">
        <f t="shared" si="2"/>
        <v>79</v>
      </c>
      <c r="L19">
        <f t="shared" si="2"/>
        <v>99</v>
      </c>
      <c r="M19">
        <f t="shared" si="2"/>
        <v>99</v>
      </c>
      <c r="N19">
        <f t="shared" si="2"/>
        <v>79</v>
      </c>
      <c r="O19">
        <f t="shared" si="2"/>
        <v>99</v>
      </c>
      <c r="P19">
        <f t="shared" si="2"/>
        <v>99</v>
      </c>
      <c r="Q19">
        <f t="shared" si="2"/>
        <v>99</v>
      </c>
      <c r="R19">
        <f t="shared" si="2"/>
        <v>99</v>
      </c>
      <c r="S19">
        <f t="shared" si="2"/>
        <v>99</v>
      </c>
      <c r="T19">
        <f t="shared" si="2"/>
        <v>99</v>
      </c>
      <c r="U19">
        <f t="shared" si="2"/>
        <v>99</v>
      </c>
      <c r="V19">
        <f t="shared" si="2"/>
        <v>99</v>
      </c>
    </row>
    <row r="20" spans="1:22" x14ac:dyDescent="0.3">
      <c r="A20" t="s">
        <v>679</v>
      </c>
      <c r="B20">
        <f>B5*B8 + B6*B8</f>
        <v>78</v>
      </c>
      <c r="C20">
        <f t="shared" ref="C20:V20" si="3">C5*C8 + C6*C8</f>
        <v>39</v>
      </c>
      <c r="D20">
        <f t="shared" si="3"/>
        <v>78</v>
      </c>
      <c r="E20">
        <f t="shared" si="3"/>
        <v>39</v>
      </c>
      <c r="F20">
        <f t="shared" si="3"/>
        <v>39</v>
      </c>
      <c r="G20">
        <f t="shared" si="3"/>
        <v>39</v>
      </c>
      <c r="H20">
        <f t="shared" si="3"/>
        <v>39</v>
      </c>
      <c r="I20">
        <f t="shared" si="3"/>
        <v>39</v>
      </c>
      <c r="J20">
        <f t="shared" si="3"/>
        <v>39</v>
      </c>
      <c r="K20">
        <f t="shared" si="3"/>
        <v>39</v>
      </c>
      <c r="L20">
        <f t="shared" si="3"/>
        <v>39</v>
      </c>
      <c r="M20">
        <f t="shared" si="3"/>
        <v>39</v>
      </c>
      <c r="N20">
        <f t="shared" si="3"/>
        <v>39</v>
      </c>
      <c r="O20">
        <f t="shared" si="3"/>
        <v>39</v>
      </c>
      <c r="P20">
        <f t="shared" si="3"/>
        <v>39</v>
      </c>
      <c r="Q20">
        <f t="shared" si="3"/>
        <v>39</v>
      </c>
      <c r="R20">
        <f t="shared" si="3"/>
        <v>39</v>
      </c>
      <c r="S20">
        <f t="shared" si="3"/>
        <v>39</v>
      </c>
      <c r="T20">
        <f t="shared" si="3"/>
        <v>78</v>
      </c>
      <c r="U20">
        <f t="shared" si="3"/>
        <v>39</v>
      </c>
      <c r="V20">
        <f t="shared" si="3"/>
        <v>39</v>
      </c>
    </row>
    <row r="21" spans="1:22" x14ac:dyDescent="0.3">
      <c r="A21" t="s">
        <v>349</v>
      </c>
      <c r="B21">
        <f>B19+B20</f>
        <v>177</v>
      </c>
      <c r="C21">
        <f t="shared" ref="C21:V21" si="4">C19+C20</f>
        <v>138</v>
      </c>
      <c r="D21">
        <f t="shared" si="4"/>
        <v>177</v>
      </c>
      <c r="E21">
        <f t="shared" si="4"/>
        <v>138</v>
      </c>
      <c r="F21">
        <f t="shared" si="4"/>
        <v>138</v>
      </c>
      <c r="G21">
        <f t="shared" si="4"/>
        <v>138</v>
      </c>
      <c r="H21">
        <f t="shared" si="4"/>
        <v>138</v>
      </c>
      <c r="I21">
        <f t="shared" si="4"/>
        <v>138</v>
      </c>
      <c r="J21">
        <f t="shared" si="4"/>
        <v>39</v>
      </c>
      <c r="K21">
        <f t="shared" si="4"/>
        <v>118</v>
      </c>
      <c r="L21">
        <f t="shared" si="4"/>
        <v>138</v>
      </c>
      <c r="M21">
        <f t="shared" si="4"/>
        <v>138</v>
      </c>
      <c r="N21">
        <f t="shared" si="4"/>
        <v>118</v>
      </c>
      <c r="O21">
        <f t="shared" si="4"/>
        <v>138</v>
      </c>
      <c r="P21">
        <f t="shared" si="4"/>
        <v>138</v>
      </c>
      <c r="Q21">
        <f t="shared" si="4"/>
        <v>138</v>
      </c>
      <c r="R21">
        <f t="shared" si="4"/>
        <v>138</v>
      </c>
      <c r="S21">
        <f t="shared" si="4"/>
        <v>138</v>
      </c>
      <c r="T21">
        <f t="shared" si="4"/>
        <v>177</v>
      </c>
      <c r="U21">
        <f t="shared" si="4"/>
        <v>138</v>
      </c>
      <c r="V21">
        <f t="shared" si="4"/>
        <v>138</v>
      </c>
    </row>
    <row r="30" spans="1:22" x14ac:dyDescent="0.3">
      <c r="A30" t="s">
        <v>352</v>
      </c>
      <c r="C30" t="b">
        <v>0</v>
      </c>
      <c r="D30" t="b">
        <v>0</v>
      </c>
      <c r="E30" t="b">
        <v>1</v>
      </c>
      <c r="F30" t="b">
        <v>0</v>
      </c>
      <c r="G30" t="b">
        <v>0</v>
      </c>
      <c r="H30" t="b">
        <v>0</v>
      </c>
      <c r="I30" t="b">
        <v>0</v>
      </c>
      <c r="J30" t="b">
        <v>0</v>
      </c>
      <c r="K30" t="b">
        <v>0</v>
      </c>
      <c r="L30" t="b">
        <v>0</v>
      </c>
      <c r="M30" t="b">
        <v>0</v>
      </c>
      <c r="N30" t="b">
        <v>0</v>
      </c>
      <c r="O30" t="b">
        <v>0</v>
      </c>
      <c r="P30" t="b">
        <v>0</v>
      </c>
      <c r="Q30" t="b">
        <v>0</v>
      </c>
      <c r="R30" t="b">
        <v>1</v>
      </c>
      <c r="S30" t="b">
        <v>0</v>
      </c>
      <c r="T30" t="b">
        <v>0</v>
      </c>
      <c r="U30" t="b">
        <v>0</v>
      </c>
      <c r="V30" t="b">
        <v>0</v>
      </c>
    </row>
    <row r="31" spans="1:22" x14ac:dyDescent="0.3">
      <c r="A31" t="s">
        <v>353</v>
      </c>
      <c r="C31" t="b">
        <v>0</v>
      </c>
      <c r="D31" t="b">
        <v>0</v>
      </c>
      <c r="E31" t="b">
        <v>0</v>
      </c>
      <c r="F31" t="b">
        <v>1</v>
      </c>
      <c r="G31" t="b">
        <v>0</v>
      </c>
      <c r="H31" t="b">
        <v>0</v>
      </c>
      <c r="I31" t="b">
        <v>0</v>
      </c>
      <c r="J31" t="b">
        <v>0</v>
      </c>
      <c r="K31" t="b">
        <v>0</v>
      </c>
      <c r="L31" t="b">
        <v>0</v>
      </c>
      <c r="M31" t="b">
        <v>1</v>
      </c>
      <c r="N31" t="b">
        <v>0</v>
      </c>
      <c r="O31" t="b">
        <v>0</v>
      </c>
      <c r="P31" t="b">
        <v>1</v>
      </c>
      <c r="Q31" t="b">
        <v>0</v>
      </c>
      <c r="R31" t="b">
        <v>0</v>
      </c>
      <c r="S31" t="b">
        <v>0</v>
      </c>
      <c r="T31" t="b">
        <v>0</v>
      </c>
      <c r="U31" t="b">
        <v>0</v>
      </c>
      <c r="V31" t="b">
        <v>0</v>
      </c>
    </row>
    <row r="32" spans="1:22" x14ac:dyDescent="0.3">
      <c r="A32" t="s">
        <v>354</v>
      </c>
      <c r="C32" t="b">
        <v>0</v>
      </c>
      <c r="D32" t="b">
        <v>0</v>
      </c>
      <c r="E32" t="b">
        <v>0</v>
      </c>
      <c r="F32" t="b">
        <v>0</v>
      </c>
      <c r="G32" t="b">
        <v>0</v>
      </c>
      <c r="H32" t="b">
        <v>1</v>
      </c>
      <c r="I32" t="b">
        <v>0</v>
      </c>
      <c r="J32" t="b">
        <v>0</v>
      </c>
      <c r="K32" t="b">
        <v>0</v>
      </c>
      <c r="L32" t="b">
        <v>0</v>
      </c>
      <c r="M32" t="b">
        <v>0</v>
      </c>
      <c r="N32" t="b">
        <v>0</v>
      </c>
      <c r="O32" t="b">
        <v>0</v>
      </c>
      <c r="P32" t="b">
        <v>0</v>
      </c>
      <c r="Q32" t="b">
        <v>0</v>
      </c>
      <c r="R32" t="b">
        <v>0</v>
      </c>
      <c r="S32" t="b">
        <v>0</v>
      </c>
      <c r="T32" t="b">
        <v>0</v>
      </c>
      <c r="U32" t="b">
        <v>0</v>
      </c>
      <c r="V32" t="b">
        <v>0</v>
      </c>
    </row>
    <row r="33" spans="1:22" x14ac:dyDescent="0.3">
      <c r="A33" t="s">
        <v>355</v>
      </c>
      <c r="C33" t="b">
        <v>0</v>
      </c>
      <c r="D33" t="b">
        <v>0</v>
      </c>
      <c r="E33" t="b">
        <v>0</v>
      </c>
      <c r="F33" t="b">
        <v>0</v>
      </c>
      <c r="G33" t="b">
        <v>0</v>
      </c>
      <c r="H33" t="b">
        <v>0</v>
      </c>
      <c r="I33" t="b">
        <v>1</v>
      </c>
      <c r="J33" t="b">
        <v>0</v>
      </c>
      <c r="K33" t="b">
        <v>0</v>
      </c>
      <c r="L33" t="b">
        <v>0</v>
      </c>
      <c r="M33" t="b">
        <v>0</v>
      </c>
      <c r="N33" t="b">
        <v>0</v>
      </c>
      <c r="O33" t="b">
        <v>0</v>
      </c>
      <c r="P33" t="b">
        <v>0</v>
      </c>
      <c r="Q33" t="b">
        <v>0</v>
      </c>
      <c r="R33" t="b">
        <v>0</v>
      </c>
      <c r="S33" t="b">
        <v>0</v>
      </c>
      <c r="T33" t="b">
        <v>0</v>
      </c>
      <c r="U33" t="b">
        <v>0</v>
      </c>
      <c r="V33" t="b">
        <v>0</v>
      </c>
    </row>
    <row r="34" spans="1:22" x14ac:dyDescent="0.3">
      <c r="A34" t="s">
        <v>357</v>
      </c>
      <c r="C34" t="b">
        <v>0</v>
      </c>
      <c r="D34" t="b">
        <v>0</v>
      </c>
      <c r="E34" t="b">
        <v>0</v>
      </c>
      <c r="F34" t="b">
        <v>0</v>
      </c>
      <c r="G34" t="b">
        <v>0</v>
      </c>
      <c r="H34" t="b">
        <v>1</v>
      </c>
      <c r="I34" t="b">
        <v>0</v>
      </c>
      <c r="J34" t="b">
        <v>0</v>
      </c>
      <c r="K34" t="b">
        <v>0</v>
      </c>
      <c r="L34" t="b">
        <v>0</v>
      </c>
      <c r="M34" t="b">
        <v>0</v>
      </c>
      <c r="N34" t="b">
        <v>0</v>
      </c>
      <c r="O34" t="b">
        <v>0</v>
      </c>
      <c r="P34" t="b">
        <v>0</v>
      </c>
      <c r="Q34" t="b">
        <v>0</v>
      </c>
      <c r="R34" t="b">
        <v>0</v>
      </c>
      <c r="S34" t="b">
        <v>0</v>
      </c>
      <c r="T34" t="b">
        <v>0</v>
      </c>
      <c r="U34" t="b">
        <v>0</v>
      </c>
      <c r="V34" t="b">
        <v>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3"/>
  <sheetViews>
    <sheetView workbookViewId="0"/>
  </sheetViews>
  <sheetFormatPr defaultRowHeight="14.4" x14ac:dyDescent="0.3"/>
  <sheetData>
    <row r="1" spans="1:2" x14ac:dyDescent="0.3">
      <c r="A1" s="1" t="s">
        <v>294</v>
      </c>
      <c r="B1" s="1" t="s">
        <v>295</v>
      </c>
    </row>
    <row r="2" spans="1:2" x14ac:dyDescent="0.3">
      <c r="A2" t="s">
        <v>304</v>
      </c>
      <c r="B2" t="s">
        <v>305</v>
      </c>
    </row>
    <row r="3" spans="1:2" x14ac:dyDescent="0.3">
      <c r="A3" t="s">
        <v>306</v>
      </c>
      <c r="B3" t="s">
        <v>307</v>
      </c>
    </row>
    <row r="4" spans="1:2" x14ac:dyDescent="0.3">
      <c r="A4" t="s">
        <v>350</v>
      </c>
      <c r="B4" t="s">
        <v>351</v>
      </c>
    </row>
    <row r="5" spans="1:2" x14ac:dyDescent="0.3">
      <c r="A5" t="s">
        <v>312</v>
      </c>
      <c r="B5" t="s">
        <v>309</v>
      </c>
    </row>
    <row r="6" spans="1:2" x14ac:dyDescent="0.3">
      <c r="A6" t="s">
        <v>313</v>
      </c>
      <c r="B6" t="s">
        <v>314</v>
      </c>
    </row>
    <row r="7" spans="1:2" x14ac:dyDescent="0.3">
      <c r="A7" t="s">
        <v>315</v>
      </c>
      <c r="B7" t="s">
        <v>311</v>
      </c>
    </row>
    <row r="8" spans="1:2" x14ac:dyDescent="0.3">
      <c r="A8" t="s">
        <v>316</v>
      </c>
      <c r="B8" t="s">
        <v>314</v>
      </c>
    </row>
    <row r="9" spans="1:2" x14ac:dyDescent="0.3">
      <c r="A9" t="s">
        <v>317</v>
      </c>
      <c r="B9" t="s">
        <v>314</v>
      </c>
    </row>
    <row r="10" spans="1:2" x14ac:dyDescent="0.3">
      <c r="A10" t="s">
        <v>318</v>
      </c>
      <c r="B10" t="s">
        <v>311</v>
      </c>
    </row>
    <row r="11" spans="1:2" x14ac:dyDescent="0.3">
      <c r="A11" t="s">
        <v>319</v>
      </c>
      <c r="B11" t="s">
        <v>320</v>
      </c>
    </row>
    <row r="12" spans="1:2" x14ac:dyDescent="0.3">
      <c r="A12" t="s">
        <v>321</v>
      </c>
      <c r="B12" t="s">
        <v>314</v>
      </c>
    </row>
    <row r="13" spans="1:2" x14ac:dyDescent="0.3">
      <c r="A13" t="s">
        <v>322</v>
      </c>
      <c r="B13" t="s">
        <v>323</v>
      </c>
    </row>
    <row r="14" spans="1:2" x14ac:dyDescent="0.3">
      <c r="A14" t="s">
        <v>324</v>
      </c>
      <c r="B14" t="s">
        <v>345</v>
      </c>
    </row>
    <row r="15" spans="1:2" x14ac:dyDescent="0.3">
      <c r="A15" t="s">
        <v>327</v>
      </c>
      <c r="B15" t="s">
        <v>326</v>
      </c>
    </row>
    <row r="16" spans="1:2" x14ac:dyDescent="0.3">
      <c r="A16" t="s">
        <v>338</v>
      </c>
      <c r="B16" t="s">
        <v>326</v>
      </c>
    </row>
    <row r="17" spans="1:2" x14ac:dyDescent="0.3">
      <c r="A17" t="s">
        <v>330</v>
      </c>
      <c r="B17" t="s">
        <v>329</v>
      </c>
    </row>
    <row r="18" spans="1:2" x14ac:dyDescent="0.3">
      <c r="A18" t="s">
        <v>333</v>
      </c>
      <c r="B18" t="s">
        <v>329</v>
      </c>
    </row>
    <row r="19" spans="1:2" x14ac:dyDescent="0.3">
      <c r="A19" t="s">
        <v>332</v>
      </c>
      <c r="B19" t="s">
        <v>329</v>
      </c>
    </row>
    <row r="20" spans="1:2" x14ac:dyDescent="0.3">
      <c r="A20" t="s">
        <v>334</v>
      </c>
      <c r="B20" t="s">
        <v>326</v>
      </c>
    </row>
    <row r="21" spans="1:2" x14ac:dyDescent="0.3">
      <c r="A21" t="s">
        <v>352</v>
      </c>
      <c r="B21" t="s">
        <v>329</v>
      </c>
    </row>
    <row r="22" spans="1:2" x14ac:dyDescent="0.3">
      <c r="A22" t="s">
        <v>353</v>
      </c>
      <c r="B22" t="s">
        <v>329</v>
      </c>
    </row>
    <row r="23" spans="1:2" x14ac:dyDescent="0.3">
      <c r="A23" t="s">
        <v>354</v>
      </c>
      <c r="B23" t="s">
        <v>329</v>
      </c>
    </row>
    <row r="24" spans="1:2" x14ac:dyDescent="0.3">
      <c r="A24" t="s">
        <v>355</v>
      </c>
      <c r="B24" t="s">
        <v>356</v>
      </c>
    </row>
    <row r="25" spans="1:2" x14ac:dyDescent="0.3">
      <c r="A25" t="s">
        <v>357</v>
      </c>
      <c r="B25" t="s">
        <v>329</v>
      </c>
    </row>
    <row r="26" spans="1:2" x14ac:dyDescent="0.3">
      <c r="A26" t="s">
        <v>339</v>
      </c>
      <c r="B26" t="s">
        <v>358</v>
      </c>
    </row>
    <row r="27" spans="1:2" x14ac:dyDescent="0.3">
      <c r="A27" t="s">
        <v>359</v>
      </c>
      <c r="B27" t="str">
        <f>$B$2</f>
        <v>306</v>
      </c>
    </row>
    <row r="28" spans="1:2" x14ac:dyDescent="0.3">
      <c r="A28" t="s">
        <v>360</v>
      </c>
      <c r="B28" t="str">
        <f>IF(AND($B$13,TRUE),$B$3,0)</f>
        <v>60</v>
      </c>
    </row>
    <row r="29" spans="1:2" x14ac:dyDescent="0.3">
      <c r="A29" t="s">
        <v>361</v>
      </c>
      <c r="B29" t="e">
        <f>IF(OR($B$14,$B$15),$B$4,0)</f>
        <v>#VALUE!</v>
      </c>
    </row>
    <row r="30" spans="1:2" x14ac:dyDescent="0.3">
      <c r="A30" t="s">
        <v>362</v>
      </c>
      <c r="B30">
        <f>$B$5*$B$6</f>
        <v>20000</v>
      </c>
    </row>
    <row r="31" spans="1:2" x14ac:dyDescent="0.3">
      <c r="A31" t="s">
        <v>363</v>
      </c>
      <c r="B31">
        <f>$B$7*$B$8</f>
        <v>30000</v>
      </c>
    </row>
    <row r="32" spans="1:2" x14ac:dyDescent="0.3">
      <c r="A32" t="s">
        <v>364</v>
      </c>
      <c r="B32" t="e">
        <f>IF(OR($B$16,$B$17),$B$9,0)</f>
        <v>#VALUE!</v>
      </c>
    </row>
    <row r="33" spans="1:2" x14ac:dyDescent="0.3">
      <c r="A33" t="s">
        <v>365</v>
      </c>
      <c r="B33">
        <f>IF($B$23,$B$10,0)</f>
        <v>0</v>
      </c>
    </row>
    <row r="34" spans="1:2" x14ac:dyDescent="0.3">
      <c r="A34" t="s">
        <v>366</v>
      </c>
      <c r="B34">
        <f>IF($B$22,$B$11,0)</f>
        <v>0</v>
      </c>
    </row>
    <row r="35" spans="1:2" x14ac:dyDescent="0.3">
      <c r="A35" t="s">
        <v>367</v>
      </c>
      <c r="B35">
        <f>IF($B$21,$B$12,0)</f>
        <v>0</v>
      </c>
    </row>
    <row r="36" spans="1:2" x14ac:dyDescent="0.3">
      <c r="A36" t="s">
        <v>368</v>
      </c>
      <c r="B36">
        <f>IF($B$19,$B$13,0)</f>
        <v>0</v>
      </c>
    </row>
    <row r="37" spans="1:2" x14ac:dyDescent="0.3">
      <c r="A37" t="s">
        <v>369</v>
      </c>
      <c r="B37" t="str">
        <f>IF($B$20,$B$14,0)</f>
        <v>2</v>
      </c>
    </row>
    <row r="38" spans="1:2" x14ac:dyDescent="0.3">
      <c r="A38" t="s">
        <v>370</v>
      </c>
      <c r="B38" t="e">
        <f>SUM($B$20:$B$30)</f>
        <v>#VALUE!</v>
      </c>
    </row>
    <row r="39" spans="1:2" x14ac:dyDescent="0.3">
      <c r="A39" t="s">
        <v>371</v>
      </c>
    </row>
    <row r="40" spans="1:2" x14ac:dyDescent="0.3">
      <c r="A40" t="s">
        <v>372</v>
      </c>
    </row>
    <row r="41" spans="1:2" x14ac:dyDescent="0.3">
      <c r="A41" t="s">
        <v>373</v>
      </c>
    </row>
    <row r="42" spans="1:2" x14ac:dyDescent="0.3">
      <c r="A42" t="s">
        <v>374</v>
      </c>
    </row>
    <row r="43" spans="1:2" x14ac:dyDescent="0.3">
      <c r="A43" t="s">
        <v>375</v>
      </c>
      <c r="B43" t="s">
        <v>376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8"/>
  <sheetViews>
    <sheetView workbookViewId="0"/>
  </sheetViews>
  <sheetFormatPr defaultRowHeight="14.4" x14ac:dyDescent="0.3"/>
  <sheetData>
    <row r="1" spans="1:8" x14ac:dyDescent="0.3">
      <c r="A1" s="1" t="s">
        <v>377</v>
      </c>
      <c r="B1" s="1" t="s">
        <v>378</v>
      </c>
      <c r="C1" s="1" t="s">
        <v>379</v>
      </c>
      <c r="D1" s="1" t="s">
        <v>380</v>
      </c>
      <c r="E1" s="1" t="s">
        <v>381</v>
      </c>
      <c r="F1" s="1" t="s">
        <v>382</v>
      </c>
      <c r="G1" s="1" t="s">
        <v>40</v>
      </c>
      <c r="H1" s="1" t="s">
        <v>383</v>
      </c>
    </row>
    <row r="2" spans="1:8" x14ac:dyDescent="0.3">
      <c r="A2" t="s">
        <v>384</v>
      </c>
      <c r="B2" t="s">
        <v>385</v>
      </c>
      <c r="C2" t="s">
        <v>386</v>
      </c>
      <c r="D2" t="s">
        <v>177</v>
      </c>
      <c r="E2" t="s">
        <v>387</v>
      </c>
      <c r="F2" t="s">
        <v>388</v>
      </c>
      <c r="G2" t="s">
        <v>389</v>
      </c>
      <c r="H2" t="s">
        <v>390</v>
      </c>
    </row>
    <row r="3" spans="1:8" x14ac:dyDescent="0.3">
      <c r="A3" t="s">
        <v>391</v>
      </c>
      <c r="B3" t="s">
        <v>392</v>
      </c>
      <c r="C3" t="s">
        <v>393</v>
      </c>
      <c r="D3" t="s">
        <v>177</v>
      </c>
      <c r="E3" t="s">
        <v>394</v>
      </c>
      <c r="F3" t="s">
        <v>395</v>
      </c>
      <c r="G3" t="s">
        <v>396</v>
      </c>
      <c r="H3" t="s">
        <v>397</v>
      </c>
    </row>
    <row r="4" spans="1:8" x14ac:dyDescent="0.3">
      <c r="A4" t="s">
        <v>398</v>
      </c>
      <c r="B4" t="s">
        <v>399</v>
      </c>
      <c r="C4" t="s">
        <v>400</v>
      </c>
      <c r="D4" t="s">
        <v>177</v>
      </c>
      <c r="E4" t="s">
        <v>401</v>
      </c>
      <c r="F4" t="s">
        <v>402</v>
      </c>
      <c r="G4" t="s">
        <v>403</v>
      </c>
      <c r="H4" t="s">
        <v>404</v>
      </c>
    </row>
    <row r="5" spans="1:8" x14ac:dyDescent="0.3">
      <c r="A5" t="s">
        <v>405</v>
      </c>
      <c r="B5" t="s">
        <v>406</v>
      </c>
      <c r="C5" t="s">
        <v>407</v>
      </c>
      <c r="D5" t="s">
        <v>177</v>
      </c>
      <c r="E5" t="s">
        <v>408</v>
      </c>
      <c r="F5" t="s">
        <v>409</v>
      </c>
      <c r="G5" t="s">
        <v>410</v>
      </c>
      <c r="H5" t="s">
        <v>143</v>
      </c>
    </row>
    <row r="6" spans="1:8" x14ac:dyDescent="0.3">
      <c r="A6" t="s">
        <v>411</v>
      </c>
      <c r="B6" t="s">
        <v>412</v>
      </c>
      <c r="C6" t="s">
        <v>413</v>
      </c>
      <c r="D6" t="s">
        <v>177</v>
      </c>
      <c r="E6" t="s">
        <v>414</v>
      </c>
      <c r="F6" t="s">
        <v>415</v>
      </c>
      <c r="G6" t="s">
        <v>416</v>
      </c>
      <c r="H6" t="s">
        <v>417</v>
      </c>
    </row>
    <row r="7" spans="1:8" x14ac:dyDescent="0.3">
      <c r="A7" t="s">
        <v>418</v>
      </c>
      <c r="B7" t="s">
        <v>419</v>
      </c>
      <c r="C7" t="s">
        <v>420</v>
      </c>
      <c r="D7" t="s">
        <v>177</v>
      </c>
      <c r="E7" t="s">
        <v>421</v>
      </c>
      <c r="F7" t="s">
        <v>422</v>
      </c>
      <c r="G7" t="s">
        <v>423</v>
      </c>
      <c r="H7" t="s">
        <v>424</v>
      </c>
    </row>
    <row r="8" spans="1:8" x14ac:dyDescent="0.3">
      <c r="A8" t="s">
        <v>425</v>
      </c>
      <c r="B8" t="s">
        <v>426</v>
      </c>
      <c r="C8" t="s">
        <v>117</v>
      </c>
      <c r="D8" t="s">
        <v>177</v>
      </c>
      <c r="E8" t="s">
        <v>421</v>
      </c>
      <c r="F8" t="s">
        <v>427</v>
      </c>
      <c r="G8" t="s">
        <v>428</v>
      </c>
      <c r="H8" t="s">
        <v>429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
  <sheetViews>
    <sheetView workbookViewId="0">
      <selection activeCell="A3" sqref="A3"/>
    </sheetView>
  </sheetViews>
  <sheetFormatPr defaultRowHeight="14.4" x14ac:dyDescent="0.3"/>
  <cols>
    <col min="1" max="1" width="47.88671875" bestFit="1" customWidth="1"/>
    <col min="2" max="2" width="50.33203125" bestFit="1" customWidth="1"/>
    <col min="3" max="3" width="44.44140625" bestFit="1" customWidth="1"/>
    <col min="4" max="4" width="47.21875" bestFit="1" customWidth="1"/>
    <col min="5" max="5" width="63.6640625" bestFit="1" customWidth="1"/>
    <col min="6" max="6" width="41.33203125" bestFit="1" customWidth="1"/>
    <col min="7" max="7" width="55.5546875" bestFit="1" customWidth="1"/>
    <col min="8" max="8" width="141.88671875" bestFit="1" customWidth="1"/>
  </cols>
  <sheetData>
    <row r="1" spans="1:8" x14ac:dyDescent="0.3">
      <c r="A1" s="1" t="s">
        <v>377</v>
      </c>
      <c r="B1" s="1" t="s">
        <v>378</v>
      </c>
      <c r="C1" s="1" t="s">
        <v>379</v>
      </c>
      <c r="D1" s="1" t="s">
        <v>380</v>
      </c>
      <c r="E1" s="1" t="s">
        <v>381</v>
      </c>
      <c r="F1" s="1" t="s">
        <v>382</v>
      </c>
      <c r="G1" s="1" t="s">
        <v>40</v>
      </c>
      <c r="H1" s="1" t="s">
        <v>383</v>
      </c>
    </row>
    <row r="2" spans="1:8" x14ac:dyDescent="0.3">
      <c r="A2" t="s">
        <v>430</v>
      </c>
      <c r="B2" t="s">
        <v>431</v>
      </c>
      <c r="C2" t="s">
        <v>432</v>
      </c>
      <c r="D2" t="s">
        <v>433</v>
      </c>
      <c r="E2" t="s">
        <v>434</v>
      </c>
      <c r="F2" t="s">
        <v>435</v>
      </c>
      <c r="G2" t="s">
        <v>436</v>
      </c>
      <c r="H2" t="s">
        <v>437</v>
      </c>
    </row>
    <row r="3" spans="1:8" x14ac:dyDescent="0.3">
      <c r="A3" t="s">
        <v>438</v>
      </c>
      <c r="B3" t="s">
        <v>439</v>
      </c>
      <c r="C3" t="s">
        <v>440</v>
      </c>
      <c r="D3" t="s">
        <v>167</v>
      </c>
      <c r="E3" t="s">
        <v>441</v>
      </c>
      <c r="F3" t="s">
        <v>442</v>
      </c>
      <c r="G3" t="s">
        <v>443</v>
      </c>
      <c r="H3" t="s">
        <v>444</v>
      </c>
    </row>
    <row r="4" spans="1:8" x14ac:dyDescent="0.3">
      <c r="A4" t="s">
        <v>445</v>
      </c>
      <c r="B4" t="s">
        <v>446</v>
      </c>
      <c r="C4" t="s">
        <v>447</v>
      </c>
      <c r="D4" t="s">
        <v>177</v>
      </c>
      <c r="E4" t="s">
        <v>448</v>
      </c>
      <c r="F4" t="s">
        <v>449</v>
      </c>
      <c r="G4" t="s">
        <v>450</v>
      </c>
      <c r="H4" t="s">
        <v>451</v>
      </c>
    </row>
    <row r="5" spans="1:8" x14ac:dyDescent="0.3">
      <c r="A5" t="s">
        <v>452</v>
      </c>
      <c r="B5" t="s">
        <v>453</v>
      </c>
      <c r="C5" t="s">
        <v>454</v>
      </c>
      <c r="D5" t="s">
        <v>177</v>
      </c>
      <c r="E5" t="s">
        <v>455</v>
      </c>
      <c r="F5" t="s">
        <v>449</v>
      </c>
      <c r="G5" t="s">
        <v>456</v>
      </c>
      <c r="H5" t="s">
        <v>457</v>
      </c>
    </row>
    <row r="6" spans="1:8" x14ac:dyDescent="0.3">
      <c r="A6" t="s">
        <v>458</v>
      </c>
      <c r="B6" t="s">
        <v>459</v>
      </c>
      <c r="C6" t="s">
        <v>460</v>
      </c>
      <c r="D6" t="s">
        <v>461</v>
      </c>
      <c r="E6" t="s">
        <v>462</v>
      </c>
      <c r="F6" t="s">
        <v>463</v>
      </c>
      <c r="G6" t="s">
        <v>464</v>
      </c>
      <c r="H6" t="s">
        <v>465</v>
      </c>
    </row>
    <row r="7" spans="1:8" x14ac:dyDescent="0.3">
      <c r="A7" t="s">
        <v>466</v>
      </c>
      <c r="B7" t="s">
        <v>467</v>
      </c>
      <c r="C7" t="s">
        <v>468</v>
      </c>
      <c r="D7" t="s">
        <v>177</v>
      </c>
      <c r="E7" t="s">
        <v>469</v>
      </c>
      <c r="F7" t="s">
        <v>470</v>
      </c>
      <c r="G7" t="s">
        <v>471</v>
      </c>
      <c r="H7" t="s">
        <v>472</v>
      </c>
    </row>
    <row r="8" spans="1:8" x14ac:dyDescent="0.3">
      <c r="A8" t="s">
        <v>473</v>
      </c>
      <c r="B8" t="s">
        <v>474</v>
      </c>
      <c r="C8" t="s">
        <v>475</v>
      </c>
      <c r="D8" t="s">
        <v>177</v>
      </c>
      <c r="E8" t="s">
        <v>476</v>
      </c>
      <c r="F8" t="s">
        <v>449</v>
      </c>
      <c r="G8" t="s">
        <v>477</v>
      </c>
      <c r="H8" t="s">
        <v>478</v>
      </c>
    </row>
    <row r="9" spans="1:8" x14ac:dyDescent="0.3">
      <c r="A9" t="s">
        <v>479</v>
      </c>
      <c r="B9" t="s">
        <v>480</v>
      </c>
      <c r="C9" t="s">
        <v>481</v>
      </c>
      <c r="D9" t="s">
        <v>177</v>
      </c>
      <c r="E9" t="s">
        <v>482</v>
      </c>
      <c r="F9" t="s">
        <v>483</v>
      </c>
      <c r="G9" t="s">
        <v>484</v>
      </c>
      <c r="H9" t="s">
        <v>485</v>
      </c>
    </row>
    <row r="10" spans="1:8" x14ac:dyDescent="0.3">
      <c r="A10" t="s">
        <v>486</v>
      </c>
      <c r="B10" t="s">
        <v>487</v>
      </c>
      <c r="C10" t="s">
        <v>488</v>
      </c>
      <c r="D10" t="s">
        <v>489</v>
      </c>
      <c r="E10" t="s">
        <v>490</v>
      </c>
      <c r="F10" t="s">
        <v>491</v>
      </c>
      <c r="G10" t="s">
        <v>492</v>
      </c>
      <c r="H10" t="s">
        <v>493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36"/>
  <sheetViews>
    <sheetView workbookViewId="0"/>
  </sheetViews>
  <sheetFormatPr defaultRowHeight="14.4" x14ac:dyDescent="0.3"/>
  <sheetData>
    <row r="1" spans="1:1" x14ac:dyDescent="0.3">
      <c r="A1" s="1" t="s">
        <v>494</v>
      </c>
    </row>
    <row r="2" spans="1:1" x14ac:dyDescent="0.3">
      <c r="A2" t="s">
        <v>495</v>
      </c>
    </row>
    <row r="4" spans="1:1" x14ac:dyDescent="0.3">
      <c r="A4" t="s">
        <v>496</v>
      </c>
    </row>
    <row r="6" spans="1:1" x14ac:dyDescent="0.3">
      <c r="A6" t="s">
        <v>497</v>
      </c>
    </row>
    <row r="7" spans="1:1" x14ac:dyDescent="0.3">
      <c r="A7" t="s">
        <v>498</v>
      </c>
    </row>
    <row r="8" spans="1:1" x14ac:dyDescent="0.3">
      <c r="A8" t="s">
        <v>499</v>
      </c>
    </row>
    <row r="9" spans="1:1" x14ac:dyDescent="0.3">
      <c r="A9" t="s">
        <v>500</v>
      </c>
    </row>
    <row r="10" spans="1:1" x14ac:dyDescent="0.3">
      <c r="A10" t="s">
        <v>501</v>
      </c>
    </row>
    <row r="12" spans="1:1" x14ac:dyDescent="0.3">
      <c r="A12" t="s">
        <v>502</v>
      </c>
    </row>
    <row r="14" spans="1:1" x14ac:dyDescent="0.3">
      <c r="A14" t="s">
        <v>503</v>
      </c>
    </row>
    <row r="15" spans="1:1" x14ac:dyDescent="0.3">
      <c r="A15" t="s">
        <v>504</v>
      </c>
    </row>
    <row r="16" spans="1:1" x14ac:dyDescent="0.3">
      <c r="A16" t="s">
        <v>505</v>
      </c>
    </row>
    <row r="17" spans="1:1" x14ac:dyDescent="0.3">
      <c r="A17" t="s">
        <v>506</v>
      </c>
    </row>
    <row r="18" spans="1:1" x14ac:dyDescent="0.3">
      <c r="A18" t="s">
        <v>507</v>
      </c>
    </row>
    <row r="20" spans="1:1" x14ac:dyDescent="0.3">
      <c r="A20" t="s">
        <v>508</v>
      </c>
    </row>
    <row r="22" spans="1:1" x14ac:dyDescent="0.3">
      <c r="A22" t="s">
        <v>509</v>
      </c>
    </row>
    <row r="23" spans="1:1" x14ac:dyDescent="0.3">
      <c r="A23" t="s">
        <v>510</v>
      </c>
    </row>
    <row r="24" spans="1:1" x14ac:dyDescent="0.3">
      <c r="A24" t="s">
        <v>511</v>
      </c>
    </row>
    <row r="26" spans="1:1" x14ac:dyDescent="0.3">
      <c r="A26" t="s">
        <v>512</v>
      </c>
    </row>
    <row r="28" spans="1:1" x14ac:dyDescent="0.3">
      <c r="A28" t="s">
        <v>513</v>
      </c>
    </row>
    <row r="29" spans="1:1" x14ac:dyDescent="0.3">
      <c r="A29" t="s">
        <v>514</v>
      </c>
    </row>
    <row r="30" spans="1:1" x14ac:dyDescent="0.3">
      <c r="A30" t="s">
        <v>515</v>
      </c>
    </row>
    <row r="32" spans="1:1" x14ac:dyDescent="0.3">
      <c r="A32" t="s">
        <v>516</v>
      </c>
    </row>
    <row r="34" spans="1:1" x14ac:dyDescent="0.3">
      <c r="A34" t="s">
        <v>517</v>
      </c>
    </row>
    <row r="35" spans="1:1" x14ac:dyDescent="0.3">
      <c r="A35" t="s">
        <v>518</v>
      </c>
    </row>
    <row r="36" spans="1:1" x14ac:dyDescent="0.3">
      <c r="A36" t="s">
        <v>519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220"/>
  <sheetViews>
    <sheetView workbookViewId="0"/>
  </sheetViews>
  <sheetFormatPr defaultRowHeight="14.4" x14ac:dyDescent="0.3"/>
  <sheetData>
    <row r="1" spans="1:1" x14ac:dyDescent="0.3">
      <c r="A1" s="1" t="s">
        <v>520</v>
      </c>
    </row>
    <row r="2" spans="1:1" x14ac:dyDescent="0.3">
      <c r="A2" t="s">
        <v>521</v>
      </c>
    </row>
    <row r="4" spans="1:1" x14ac:dyDescent="0.3">
      <c r="A4" t="s">
        <v>522</v>
      </c>
    </row>
    <row r="6" spans="1:1" x14ac:dyDescent="0.3">
      <c r="A6" t="s">
        <v>523</v>
      </c>
    </row>
    <row r="8" spans="1:1" x14ac:dyDescent="0.3">
      <c r="A8" t="s">
        <v>524</v>
      </c>
    </row>
    <row r="10" spans="1:1" x14ac:dyDescent="0.3">
      <c r="A10" t="s">
        <v>525</v>
      </c>
    </row>
    <row r="12" spans="1:1" x14ac:dyDescent="0.3">
      <c r="A12" t="s">
        <v>526</v>
      </c>
    </row>
    <row r="13" spans="1:1" x14ac:dyDescent="0.3">
      <c r="A13" t="s">
        <v>527</v>
      </c>
    </row>
    <row r="15" spans="1:1" x14ac:dyDescent="0.3">
      <c r="A15" t="s">
        <v>528</v>
      </c>
    </row>
    <row r="16" spans="1:1" x14ac:dyDescent="0.3">
      <c r="A16" t="s">
        <v>529</v>
      </c>
    </row>
    <row r="17" spans="1:1" x14ac:dyDescent="0.3">
      <c r="A17" t="s">
        <v>530</v>
      </c>
    </row>
    <row r="18" spans="1:1" x14ac:dyDescent="0.3">
      <c r="A18" t="s">
        <v>531</v>
      </c>
    </row>
    <row r="19" spans="1:1" x14ac:dyDescent="0.3">
      <c r="A19" t="s">
        <v>532</v>
      </c>
    </row>
    <row r="20" spans="1:1" x14ac:dyDescent="0.3">
      <c r="A20" t="s">
        <v>533</v>
      </c>
    </row>
    <row r="21" spans="1:1" x14ac:dyDescent="0.3">
      <c r="A21" t="s">
        <v>534</v>
      </c>
    </row>
    <row r="22" spans="1:1" x14ac:dyDescent="0.3">
      <c r="A22" t="s">
        <v>535</v>
      </c>
    </row>
    <row r="23" spans="1:1" x14ac:dyDescent="0.3">
      <c r="A23" t="s">
        <v>536</v>
      </c>
    </row>
    <row r="24" spans="1:1" x14ac:dyDescent="0.3">
      <c r="A24" t="s">
        <v>537</v>
      </c>
    </row>
    <row r="25" spans="1:1" x14ac:dyDescent="0.3">
      <c r="A25" t="s">
        <v>538</v>
      </c>
    </row>
    <row r="26" spans="1:1" x14ac:dyDescent="0.3">
      <c r="A26" t="s">
        <v>539</v>
      </c>
    </row>
    <row r="27" spans="1:1" x14ac:dyDescent="0.3">
      <c r="A27" t="s">
        <v>540</v>
      </c>
    </row>
    <row r="28" spans="1:1" x14ac:dyDescent="0.3">
      <c r="A28" t="s">
        <v>541</v>
      </c>
    </row>
    <row r="29" spans="1:1" x14ac:dyDescent="0.3">
      <c r="A29" t="s">
        <v>542</v>
      </c>
    </row>
    <row r="30" spans="1:1" x14ac:dyDescent="0.3">
      <c r="A30" t="s">
        <v>543</v>
      </c>
    </row>
    <row r="32" spans="1:1" x14ac:dyDescent="0.3">
      <c r="A32" t="s">
        <v>544</v>
      </c>
    </row>
    <row r="33" spans="1:1" x14ac:dyDescent="0.3">
      <c r="A33" t="s">
        <v>529</v>
      </c>
    </row>
    <row r="34" spans="1:1" x14ac:dyDescent="0.3">
      <c r="A34" t="s">
        <v>545</v>
      </c>
    </row>
    <row r="35" spans="1:1" x14ac:dyDescent="0.3">
      <c r="A35" t="s">
        <v>546</v>
      </c>
    </row>
    <row r="36" spans="1:1" x14ac:dyDescent="0.3">
      <c r="A36" t="s">
        <v>547</v>
      </c>
    </row>
    <row r="37" spans="1:1" x14ac:dyDescent="0.3">
      <c r="A37" t="s">
        <v>548</v>
      </c>
    </row>
    <row r="38" spans="1:1" x14ac:dyDescent="0.3">
      <c r="A38" t="s">
        <v>549</v>
      </c>
    </row>
    <row r="39" spans="1:1" x14ac:dyDescent="0.3">
      <c r="A39" t="s">
        <v>550</v>
      </c>
    </row>
    <row r="40" spans="1:1" x14ac:dyDescent="0.3">
      <c r="A40" t="s">
        <v>551</v>
      </c>
    </row>
    <row r="41" spans="1:1" x14ac:dyDescent="0.3">
      <c r="A41" t="s">
        <v>552</v>
      </c>
    </row>
    <row r="42" spans="1:1" x14ac:dyDescent="0.3">
      <c r="A42" t="s">
        <v>553</v>
      </c>
    </row>
    <row r="43" spans="1:1" x14ac:dyDescent="0.3">
      <c r="A43" t="s">
        <v>554</v>
      </c>
    </row>
    <row r="44" spans="1:1" x14ac:dyDescent="0.3">
      <c r="A44" t="s">
        <v>555</v>
      </c>
    </row>
    <row r="45" spans="1:1" x14ac:dyDescent="0.3">
      <c r="A45" t="s">
        <v>535</v>
      </c>
    </row>
    <row r="46" spans="1:1" x14ac:dyDescent="0.3">
      <c r="A46" t="s">
        <v>536</v>
      </c>
    </row>
    <row r="47" spans="1:1" x14ac:dyDescent="0.3">
      <c r="A47" t="s">
        <v>537</v>
      </c>
    </row>
    <row r="48" spans="1:1" x14ac:dyDescent="0.3">
      <c r="A48" t="s">
        <v>538</v>
      </c>
    </row>
    <row r="49" spans="1:1" x14ac:dyDescent="0.3">
      <c r="A49" t="s">
        <v>540</v>
      </c>
    </row>
    <row r="50" spans="1:1" x14ac:dyDescent="0.3">
      <c r="A50" t="s">
        <v>542</v>
      </c>
    </row>
    <row r="51" spans="1:1" x14ac:dyDescent="0.3">
      <c r="A51" t="s">
        <v>541</v>
      </c>
    </row>
    <row r="52" spans="1:1" x14ac:dyDescent="0.3">
      <c r="A52" t="s">
        <v>543</v>
      </c>
    </row>
    <row r="53" spans="1:1" x14ac:dyDescent="0.3">
      <c r="A53" t="s">
        <v>556</v>
      </c>
    </row>
    <row r="54" spans="1:1" x14ac:dyDescent="0.3">
      <c r="A54" t="s">
        <v>557</v>
      </c>
    </row>
    <row r="55" spans="1:1" x14ac:dyDescent="0.3">
      <c r="A55" t="s">
        <v>558</v>
      </c>
    </row>
    <row r="56" spans="1:1" x14ac:dyDescent="0.3">
      <c r="A56" t="s">
        <v>559</v>
      </c>
    </row>
    <row r="57" spans="1:1" x14ac:dyDescent="0.3">
      <c r="A57" t="s">
        <v>560</v>
      </c>
    </row>
    <row r="59" spans="1:1" x14ac:dyDescent="0.3">
      <c r="A59" t="s">
        <v>523</v>
      </c>
    </row>
    <row r="61" spans="1:1" x14ac:dyDescent="0.3">
      <c r="A61" t="s">
        <v>561</v>
      </c>
    </row>
    <row r="63" spans="1:1" x14ac:dyDescent="0.3">
      <c r="A63" t="s">
        <v>562</v>
      </c>
    </row>
    <row r="65" spans="1:1" x14ac:dyDescent="0.3">
      <c r="A65" t="s">
        <v>563</v>
      </c>
    </row>
    <row r="66" spans="1:1" x14ac:dyDescent="0.3">
      <c r="A66" t="s">
        <v>564</v>
      </c>
    </row>
    <row r="68" spans="1:1" x14ac:dyDescent="0.3">
      <c r="A68" t="s">
        <v>565</v>
      </c>
    </row>
    <row r="69" spans="1:1" x14ac:dyDescent="0.3">
      <c r="A69" t="s">
        <v>529</v>
      </c>
    </row>
    <row r="70" spans="1:1" x14ac:dyDescent="0.3">
      <c r="A70" t="s">
        <v>530</v>
      </c>
    </row>
    <row r="71" spans="1:1" x14ac:dyDescent="0.3">
      <c r="A71" t="s">
        <v>531</v>
      </c>
    </row>
    <row r="72" spans="1:1" x14ac:dyDescent="0.3">
      <c r="A72" t="s">
        <v>532</v>
      </c>
    </row>
    <row r="73" spans="1:1" x14ac:dyDescent="0.3">
      <c r="A73" t="s">
        <v>533</v>
      </c>
    </row>
    <row r="74" spans="1:1" x14ac:dyDescent="0.3">
      <c r="A74" t="s">
        <v>534</v>
      </c>
    </row>
    <row r="75" spans="1:1" x14ac:dyDescent="0.3">
      <c r="A75" t="s">
        <v>566</v>
      </c>
    </row>
    <row r="76" spans="1:1" x14ac:dyDescent="0.3">
      <c r="A76" t="s">
        <v>567</v>
      </c>
    </row>
    <row r="77" spans="1:1" x14ac:dyDescent="0.3">
      <c r="A77" t="s">
        <v>537</v>
      </c>
    </row>
    <row r="78" spans="1:1" x14ac:dyDescent="0.3">
      <c r="A78" t="s">
        <v>538</v>
      </c>
    </row>
    <row r="79" spans="1:1" x14ac:dyDescent="0.3">
      <c r="A79" t="s">
        <v>539</v>
      </c>
    </row>
    <row r="80" spans="1:1" x14ac:dyDescent="0.3">
      <c r="A80" t="s">
        <v>540</v>
      </c>
    </row>
    <row r="81" spans="1:1" x14ac:dyDescent="0.3">
      <c r="A81" t="s">
        <v>541</v>
      </c>
    </row>
    <row r="82" spans="1:1" x14ac:dyDescent="0.3">
      <c r="A82" t="s">
        <v>542</v>
      </c>
    </row>
    <row r="83" spans="1:1" x14ac:dyDescent="0.3">
      <c r="A83" t="s">
        <v>543</v>
      </c>
    </row>
    <row r="85" spans="1:1" x14ac:dyDescent="0.3">
      <c r="A85" t="s">
        <v>568</v>
      </c>
    </row>
    <row r="86" spans="1:1" x14ac:dyDescent="0.3">
      <c r="A86" t="s">
        <v>529</v>
      </c>
    </row>
    <row r="87" spans="1:1" x14ac:dyDescent="0.3">
      <c r="A87" t="s">
        <v>545</v>
      </c>
    </row>
    <row r="88" spans="1:1" x14ac:dyDescent="0.3">
      <c r="A88" t="s">
        <v>546</v>
      </c>
    </row>
    <row r="89" spans="1:1" x14ac:dyDescent="0.3">
      <c r="A89" t="s">
        <v>547</v>
      </c>
    </row>
    <row r="90" spans="1:1" x14ac:dyDescent="0.3">
      <c r="A90" t="s">
        <v>548</v>
      </c>
    </row>
    <row r="91" spans="1:1" x14ac:dyDescent="0.3">
      <c r="A91" t="s">
        <v>549</v>
      </c>
    </row>
    <row r="92" spans="1:1" x14ac:dyDescent="0.3">
      <c r="A92" t="s">
        <v>550</v>
      </c>
    </row>
    <row r="93" spans="1:1" x14ac:dyDescent="0.3">
      <c r="A93" t="s">
        <v>551</v>
      </c>
    </row>
    <row r="94" spans="1:1" x14ac:dyDescent="0.3">
      <c r="A94" t="s">
        <v>552</v>
      </c>
    </row>
    <row r="95" spans="1:1" x14ac:dyDescent="0.3">
      <c r="A95" t="s">
        <v>553</v>
      </c>
    </row>
    <row r="96" spans="1:1" x14ac:dyDescent="0.3">
      <c r="A96" t="s">
        <v>554</v>
      </c>
    </row>
    <row r="97" spans="1:1" x14ac:dyDescent="0.3">
      <c r="A97" t="s">
        <v>555</v>
      </c>
    </row>
    <row r="98" spans="1:1" x14ac:dyDescent="0.3">
      <c r="A98" t="s">
        <v>566</v>
      </c>
    </row>
    <row r="99" spans="1:1" x14ac:dyDescent="0.3">
      <c r="A99" t="s">
        <v>567</v>
      </c>
    </row>
    <row r="100" spans="1:1" x14ac:dyDescent="0.3">
      <c r="A100" t="s">
        <v>537</v>
      </c>
    </row>
    <row r="101" spans="1:1" x14ac:dyDescent="0.3">
      <c r="A101" t="s">
        <v>538</v>
      </c>
    </row>
    <row r="102" spans="1:1" x14ac:dyDescent="0.3">
      <c r="A102" t="s">
        <v>540</v>
      </c>
    </row>
    <row r="103" spans="1:1" x14ac:dyDescent="0.3">
      <c r="A103" t="s">
        <v>542</v>
      </c>
    </row>
    <row r="104" spans="1:1" x14ac:dyDescent="0.3">
      <c r="A104" t="s">
        <v>541</v>
      </c>
    </row>
    <row r="105" spans="1:1" x14ac:dyDescent="0.3">
      <c r="A105" t="s">
        <v>543</v>
      </c>
    </row>
    <row r="106" spans="1:1" x14ac:dyDescent="0.3">
      <c r="A106" t="s">
        <v>556</v>
      </c>
    </row>
    <row r="107" spans="1:1" x14ac:dyDescent="0.3">
      <c r="A107" t="s">
        <v>557</v>
      </c>
    </row>
    <row r="108" spans="1:1" x14ac:dyDescent="0.3">
      <c r="A108" t="s">
        <v>558</v>
      </c>
    </row>
    <row r="109" spans="1:1" x14ac:dyDescent="0.3">
      <c r="A109" t="s">
        <v>559</v>
      </c>
    </row>
    <row r="110" spans="1:1" x14ac:dyDescent="0.3">
      <c r="A110" t="s">
        <v>560</v>
      </c>
    </row>
    <row r="112" spans="1:1" x14ac:dyDescent="0.3">
      <c r="A112" t="s">
        <v>523</v>
      </c>
    </row>
    <row r="114" spans="1:1" x14ac:dyDescent="0.3">
      <c r="A114" t="s">
        <v>569</v>
      </c>
    </row>
    <row r="116" spans="1:1" x14ac:dyDescent="0.3">
      <c r="A116" t="s">
        <v>570</v>
      </c>
    </row>
    <row r="118" spans="1:1" x14ac:dyDescent="0.3">
      <c r="A118" t="s">
        <v>571</v>
      </c>
    </row>
    <row r="119" spans="1:1" x14ac:dyDescent="0.3">
      <c r="A119" t="s">
        <v>572</v>
      </c>
    </row>
    <row r="121" spans="1:1" x14ac:dyDescent="0.3">
      <c r="A121" t="s">
        <v>565</v>
      </c>
    </row>
    <row r="122" spans="1:1" x14ac:dyDescent="0.3">
      <c r="A122" t="s">
        <v>529</v>
      </c>
    </row>
    <row r="123" spans="1:1" x14ac:dyDescent="0.3">
      <c r="A123" t="s">
        <v>530</v>
      </c>
    </row>
    <row r="124" spans="1:1" x14ac:dyDescent="0.3">
      <c r="A124" t="s">
        <v>531</v>
      </c>
    </row>
    <row r="125" spans="1:1" x14ac:dyDescent="0.3">
      <c r="A125" t="s">
        <v>532</v>
      </c>
    </row>
    <row r="126" spans="1:1" x14ac:dyDescent="0.3">
      <c r="A126" t="s">
        <v>533</v>
      </c>
    </row>
    <row r="127" spans="1:1" x14ac:dyDescent="0.3">
      <c r="A127" t="s">
        <v>534</v>
      </c>
    </row>
    <row r="128" spans="1:1" x14ac:dyDescent="0.3">
      <c r="A128" t="s">
        <v>535</v>
      </c>
    </row>
    <row r="129" spans="1:1" x14ac:dyDescent="0.3">
      <c r="A129" t="s">
        <v>536</v>
      </c>
    </row>
    <row r="130" spans="1:1" x14ac:dyDescent="0.3">
      <c r="A130" t="s">
        <v>573</v>
      </c>
    </row>
    <row r="131" spans="1:1" x14ac:dyDescent="0.3">
      <c r="A131" t="s">
        <v>538</v>
      </c>
    </row>
    <row r="132" spans="1:1" x14ac:dyDescent="0.3">
      <c r="A132" t="s">
        <v>574</v>
      </c>
    </row>
    <row r="133" spans="1:1" x14ac:dyDescent="0.3">
      <c r="A133" t="s">
        <v>575</v>
      </c>
    </row>
    <row r="134" spans="1:1" x14ac:dyDescent="0.3">
      <c r="A134" t="s">
        <v>541</v>
      </c>
    </row>
    <row r="135" spans="1:1" x14ac:dyDescent="0.3">
      <c r="A135" t="s">
        <v>542</v>
      </c>
    </row>
    <row r="136" spans="1:1" x14ac:dyDescent="0.3">
      <c r="A136" t="s">
        <v>543</v>
      </c>
    </row>
    <row r="138" spans="1:1" x14ac:dyDescent="0.3">
      <c r="A138" t="s">
        <v>568</v>
      </c>
    </row>
    <row r="139" spans="1:1" x14ac:dyDescent="0.3">
      <c r="A139" t="s">
        <v>529</v>
      </c>
    </row>
    <row r="140" spans="1:1" x14ac:dyDescent="0.3">
      <c r="A140" t="s">
        <v>545</v>
      </c>
    </row>
    <row r="141" spans="1:1" x14ac:dyDescent="0.3">
      <c r="A141" t="s">
        <v>546</v>
      </c>
    </row>
    <row r="142" spans="1:1" x14ac:dyDescent="0.3">
      <c r="A142" t="s">
        <v>547</v>
      </c>
    </row>
    <row r="143" spans="1:1" x14ac:dyDescent="0.3">
      <c r="A143" t="s">
        <v>548</v>
      </c>
    </row>
    <row r="144" spans="1:1" x14ac:dyDescent="0.3">
      <c r="A144" t="s">
        <v>549</v>
      </c>
    </row>
    <row r="145" spans="1:1" x14ac:dyDescent="0.3">
      <c r="A145" t="s">
        <v>550</v>
      </c>
    </row>
    <row r="146" spans="1:1" x14ac:dyDescent="0.3">
      <c r="A146" t="s">
        <v>551</v>
      </c>
    </row>
    <row r="147" spans="1:1" x14ac:dyDescent="0.3">
      <c r="A147" t="s">
        <v>552</v>
      </c>
    </row>
    <row r="148" spans="1:1" x14ac:dyDescent="0.3">
      <c r="A148" t="s">
        <v>553</v>
      </c>
    </row>
    <row r="149" spans="1:1" x14ac:dyDescent="0.3">
      <c r="A149" t="s">
        <v>554</v>
      </c>
    </row>
    <row r="150" spans="1:1" x14ac:dyDescent="0.3">
      <c r="A150" t="s">
        <v>555</v>
      </c>
    </row>
    <row r="151" spans="1:1" x14ac:dyDescent="0.3">
      <c r="A151" t="s">
        <v>535</v>
      </c>
    </row>
    <row r="152" spans="1:1" x14ac:dyDescent="0.3">
      <c r="A152" t="s">
        <v>536</v>
      </c>
    </row>
    <row r="153" spans="1:1" x14ac:dyDescent="0.3">
      <c r="A153" t="s">
        <v>573</v>
      </c>
    </row>
    <row r="154" spans="1:1" x14ac:dyDescent="0.3">
      <c r="A154" t="s">
        <v>538</v>
      </c>
    </row>
    <row r="155" spans="1:1" x14ac:dyDescent="0.3">
      <c r="A155" t="s">
        <v>575</v>
      </c>
    </row>
    <row r="156" spans="1:1" x14ac:dyDescent="0.3">
      <c r="A156" t="s">
        <v>542</v>
      </c>
    </row>
    <row r="157" spans="1:1" x14ac:dyDescent="0.3">
      <c r="A157" t="s">
        <v>541</v>
      </c>
    </row>
    <row r="158" spans="1:1" x14ac:dyDescent="0.3">
      <c r="A158" t="s">
        <v>543</v>
      </c>
    </row>
    <row r="159" spans="1:1" x14ac:dyDescent="0.3">
      <c r="A159" t="s">
        <v>556</v>
      </c>
    </row>
    <row r="160" spans="1:1" x14ac:dyDescent="0.3">
      <c r="A160" t="s">
        <v>557</v>
      </c>
    </row>
    <row r="161" spans="1:1" x14ac:dyDescent="0.3">
      <c r="A161" t="s">
        <v>558</v>
      </c>
    </row>
    <row r="162" spans="1:1" x14ac:dyDescent="0.3">
      <c r="A162" t="s">
        <v>559</v>
      </c>
    </row>
    <row r="163" spans="1:1" x14ac:dyDescent="0.3">
      <c r="A163" t="s">
        <v>560</v>
      </c>
    </row>
    <row r="165" spans="1:1" x14ac:dyDescent="0.3">
      <c r="A165" t="s">
        <v>576</v>
      </c>
    </row>
    <row r="167" spans="1:1" x14ac:dyDescent="0.3">
      <c r="A167" t="s">
        <v>523</v>
      </c>
    </row>
    <row r="169" spans="1:1" x14ac:dyDescent="0.3">
      <c r="A169" t="s">
        <v>577</v>
      </c>
    </row>
    <row r="171" spans="1:1" x14ac:dyDescent="0.3">
      <c r="A171" t="s">
        <v>578</v>
      </c>
    </row>
    <row r="173" spans="1:1" x14ac:dyDescent="0.3">
      <c r="A173" t="s">
        <v>579</v>
      </c>
    </row>
    <row r="174" spans="1:1" x14ac:dyDescent="0.3">
      <c r="A174" t="s">
        <v>580</v>
      </c>
    </row>
    <row r="176" spans="1:1" x14ac:dyDescent="0.3">
      <c r="A176" t="s">
        <v>565</v>
      </c>
    </row>
    <row r="177" spans="1:1" x14ac:dyDescent="0.3">
      <c r="A177" t="s">
        <v>529</v>
      </c>
    </row>
    <row r="178" spans="1:1" x14ac:dyDescent="0.3">
      <c r="A178" t="s">
        <v>530</v>
      </c>
    </row>
    <row r="179" spans="1:1" x14ac:dyDescent="0.3">
      <c r="A179" t="s">
        <v>531</v>
      </c>
    </row>
    <row r="180" spans="1:1" x14ac:dyDescent="0.3">
      <c r="A180" t="s">
        <v>532</v>
      </c>
    </row>
    <row r="181" spans="1:1" x14ac:dyDescent="0.3">
      <c r="A181" t="s">
        <v>533</v>
      </c>
    </row>
    <row r="182" spans="1:1" x14ac:dyDescent="0.3">
      <c r="A182" t="s">
        <v>534</v>
      </c>
    </row>
    <row r="183" spans="1:1" x14ac:dyDescent="0.3">
      <c r="A183" t="s">
        <v>581</v>
      </c>
    </row>
    <row r="184" spans="1:1" x14ac:dyDescent="0.3">
      <c r="A184" t="s">
        <v>536</v>
      </c>
    </row>
    <row r="185" spans="1:1" x14ac:dyDescent="0.3">
      <c r="A185" t="s">
        <v>573</v>
      </c>
    </row>
    <row r="186" spans="1:1" x14ac:dyDescent="0.3">
      <c r="A186" t="s">
        <v>538</v>
      </c>
    </row>
    <row r="187" spans="1:1" x14ac:dyDescent="0.3">
      <c r="A187" t="s">
        <v>539</v>
      </c>
    </row>
    <row r="188" spans="1:1" x14ac:dyDescent="0.3">
      <c r="A188" t="s">
        <v>575</v>
      </c>
    </row>
    <row r="189" spans="1:1" x14ac:dyDescent="0.3">
      <c r="A189" t="s">
        <v>541</v>
      </c>
    </row>
    <row r="190" spans="1:1" x14ac:dyDescent="0.3">
      <c r="A190" t="s">
        <v>582</v>
      </c>
    </row>
    <row r="191" spans="1:1" x14ac:dyDescent="0.3">
      <c r="A191" t="s">
        <v>543</v>
      </c>
    </row>
    <row r="193" spans="1:1" x14ac:dyDescent="0.3">
      <c r="A193" t="s">
        <v>568</v>
      </c>
    </row>
    <row r="194" spans="1:1" x14ac:dyDescent="0.3">
      <c r="A194" t="s">
        <v>529</v>
      </c>
    </row>
    <row r="195" spans="1:1" x14ac:dyDescent="0.3">
      <c r="A195" t="s">
        <v>545</v>
      </c>
    </row>
    <row r="196" spans="1:1" x14ac:dyDescent="0.3">
      <c r="A196" t="s">
        <v>546</v>
      </c>
    </row>
    <row r="197" spans="1:1" x14ac:dyDescent="0.3">
      <c r="A197" t="s">
        <v>547</v>
      </c>
    </row>
    <row r="198" spans="1:1" x14ac:dyDescent="0.3">
      <c r="A198" t="s">
        <v>548</v>
      </c>
    </row>
    <row r="199" spans="1:1" x14ac:dyDescent="0.3">
      <c r="A199" t="s">
        <v>549</v>
      </c>
    </row>
    <row r="200" spans="1:1" x14ac:dyDescent="0.3">
      <c r="A200" t="s">
        <v>550</v>
      </c>
    </row>
    <row r="201" spans="1:1" x14ac:dyDescent="0.3">
      <c r="A201" t="s">
        <v>551</v>
      </c>
    </row>
    <row r="202" spans="1:1" x14ac:dyDescent="0.3">
      <c r="A202" t="s">
        <v>552</v>
      </c>
    </row>
    <row r="203" spans="1:1" x14ac:dyDescent="0.3">
      <c r="A203" t="s">
        <v>553</v>
      </c>
    </row>
    <row r="204" spans="1:1" x14ac:dyDescent="0.3">
      <c r="A204" t="s">
        <v>554</v>
      </c>
    </row>
    <row r="205" spans="1:1" x14ac:dyDescent="0.3">
      <c r="A205" t="s">
        <v>555</v>
      </c>
    </row>
    <row r="206" spans="1:1" x14ac:dyDescent="0.3">
      <c r="A206" t="s">
        <v>581</v>
      </c>
    </row>
    <row r="207" spans="1:1" x14ac:dyDescent="0.3">
      <c r="A207" t="s">
        <v>536</v>
      </c>
    </row>
    <row r="208" spans="1:1" x14ac:dyDescent="0.3">
      <c r="A208" t="s">
        <v>573</v>
      </c>
    </row>
    <row r="209" spans="1:1" x14ac:dyDescent="0.3">
      <c r="A209" t="s">
        <v>538</v>
      </c>
    </row>
    <row r="210" spans="1:1" x14ac:dyDescent="0.3">
      <c r="A210" t="s">
        <v>575</v>
      </c>
    </row>
    <row r="211" spans="1:1" x14ac:dyDescent="0.3">
      <c r="A211" t="s">
        <v>582</v>
      </c>
    </row>
    <row r="212" spans="1:1" x14ac:dyDescent="0.3">
      <c r="A212" t="s">
        <v>541</v>
      </c>
    </row>
    <row r="213" spans="1:1" x14ac:dyDescent="0.3">
      <c r="A213" t="s">
        <v>543</v>
      </c>
    </row>
    <row r="214" spans="1:1" x14ac:dyDescent="0.3">
      <c r="A214" t="s">
        <v>556</v>
      </c>
    </row>
    <row r="215" spans="1:1" x14ac:dyDescent="0.3">
      <c r="A215" t="s">
        <v>557</v>
      </c>
    </row>
    <row r="216" spans="1:1" x14ac:dyDescent="0.3">
      <c r="A216" t="s">
        <v>558</v>
      </c>
    </row>
    <row r="217" spans="1:1" x14ac:dyDescent="0.3">
      <c r="A217" t="s">
        <v>559</v>
      </c>
    </row>
    <row r="218" spans="1:1" x14ac:dyDescent="0.3">
      <c r="A218" t="s">
        <v>560</v>
      </c>
    </row>
    <row r="220" spans="1:1" x14ac:dyDescent="0.3">
      <c r="A220" t="s">
        <v>583</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36"/>
  <sheetViews>
    <sheetView workbookViewId="0"/>
  </sheetViews>
  <sheetFormatPr defaultRowHeight="14.4" x14ac:dyDescent="0.3"/>
  <sheetData>
    <row r="1" spans="1:1" x14ac:dyDescent="0.3">
      <c r="A1" s="1" t="s">
        <v>584</v>
      </c>
    </row>
    <row r="2" spans="1:1" x14ac:dyDescent="0.3">
      <c r="A2" t="s">
        <v>585</v>
      </c>
    </row>
    <row r="4" spans="1:1" x14ac:dyDescent="0.3">
      <c r="A4" t="s">
        <v>586</v>
      </c>
    </row>
    <row r="6" spans="1:1" x14ac:dyDescent="0.3">
      <c r="A6" t="s">
        <v>587</v>
      </c>
    </row>
    <row r="8" spans="1:1" x14ac:dyDescent="0.3">
      <c r="A8" t="s">
        <v>588</v>
      </c>
    </row>
    <row r="10" spans="1:1" x14ac:dyDescent="0.3">
      <c r="A10" t="s">
        <v>589</v>
      </c>
    </row>
    <row r="12" spans="1:1" x14ac:dyDescent="0.3">
      <c r="A12" t="s">
        <v>590</v>
      </c>
    </row>
    <row r="14" spans="1:1" x14ac:dyDescent="0.3">
      <c r="A14" t="s">
        <v>591</v>
      </c>
    </row>
    <row r="16" spans="1:1" x14ac:dyDescent="0.3">
      <c r="A16" t="s">
        <v>592</v>
      </c>
    </row>
    <row r="18" spans="1:1" x14ac:dyDescent="0.3">
      <c r="A18" t="s">
        <v>593</v>
      </c>
    </row>
    <row r="20" spans="1:1" x14ac:dyDescent="0.3">
      <c r="A20" t="s">
        <v>594</v>
      </c>
    </row>
    <row r="22" spans="1:1" x14ac:dyDescent="0.3">
      <c r="A22" t="s">
        <v>595</v>
      </c>
    </row>
    <row r="24" spans="1:1" x14ac:dyDescent="0.3">
      <c r="A24" t="s">
        <v>596</v>
      </c>
    </row>
    <row r="26" spans="1:1" x14ac:dyDescent="0.3">
      <c r="A26" t="s">
        <v>597</v>
      </c>
    </row>
    <row r="28" spans="1:1" x14ac:dyDescent="0.3">
      <c r="A28" t="s">
        <v>598</v>
      </c>
    </row>
    <row r="30" spans="1:1" x14ac:dyDescent="0.3">
      <c r="A30" t="s">
        <v>599</v>
      </c>
    </row>
    <row r="32" spans="1:1" x14ac:dyDescent="0.3">
      <c r="A32" t="s">
        <v>600</v>
      </c>
    </row>
    <row r="34" spans="1:1" x14ac:dyDescent="0.3">
      <c r="A34" t="s">
        <v>601</v>
      </c>
    </row>
    <row r="36" spans="1:1" x14ac:dyDescent="0.3">
      <c r="A36" t="s">
        <v>602</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50"/>
  <sheetViews>
    <sheetView workbookViewId="0">
      <selection activeCell="A8" sqref="A8"/>
    </sheetView>
  </sheetViews>
  <sheetFormatPr defaultRowHeight="14.4" x14ac:dyDescent="0.3"/>
  <sheetData>
    <row r="1" spans="1:1" x14ac:dyDescent="0.3">
      <c r="A1" s="1" t="s">
        <v>603</v>
      </c>
    </row>
    <row r="2" spans="1:1" x14ac:dyDescent="0.3">
      <c r="A2" t="s">
        <v>604</v>
      </c>
    </row>
    <row r="4" spans="1:1" x14ac:dyDescent="0.3">
      <c r="A4" t="s">
        <v>605</v>
      </c>
    </row>
    <row r="6" spans="1:1" x14ac:dyDescent="0.3">
      <c r="A6" t="s">
        <v>606</v>
      </c>
    </row>
    <row r="7" spans="1:1" x14ac:dyDescent="0.3">
      <c r="A7" t="s">
        <v>607</v>
      </c>
    </row>
    <row r="8" spans="1:1" x14ac:dyDescent="0.3">
      <c r="A8" t="s">
        <v>608</v>
      </c>
    </row>
    <row r="9" spans="1:1" x14ac:dyDescent="0.3">
      <c r="A9" t="s">
        <v>609</v>
      </c>
    </row>
    <row r="10" spans="1:1" x14ac:dyDescent="0.3">
      <c r="A10" t="s">
        <v>610</v>
      </c>
    </row>
    <row r="11" spans="1:1" x14ac:dyDescent="0.3">
      <c r="A11" t="s">
        <v>611</v>
      </c>
    </row>
    <row r="12" spans="1:1" x14ac:dyDescent="0.3">
      <c r="A12" t="s">
        <v>612</v>
      </c>
    </row>
    <row r="13" spans="1:1" x14ac:dyDescent="0.3">
      <c r="A13" t="s">
        <v>613</v>
      </c>
    </row>
    <row r="14" spans="1:1" x14ac:dyDescent="0.3">
      <c r="A14" t="s">
        <v>614</v>
      </c>
    </row>
    <row r="15" spans="1:1" x14ac:dyDescent="0.3">
      <c r="A15" t="s">
        <v>615</v>
      </c>
    </row>
    <row r="16" spans="1:1" x14ac:dyDescent="0.3">
      <c r="A16" t="s">
        <v>616</v>
      </c>
    </row>
    <row r="17" spans="1:1" x14ac:dyDescent="0.3">
      <c r="A17" t="s">
        <v>617</v>
      </c>
    </row>
    <row r="18" spans="1:1" x14ac:dyDescent="0.3">
      <c r="A18" t="s">
        <v>618</v>
      </c>
    </row>
    <row r="19" spans="1:1" x14ac:dyDescent="0.3">
      <c r="A19" t="s">
        <v>619</v>
      </c>
    </row>
    <row r="20" spans="1:1" x14ac:dyDescent="0.3">
      <c r="A20" t="s">
        <v>620</v>
      </c>
    </row>
    <row r="21" spans="1:1" x14ac:dyDescent="0.3">
      <c r="A21" t="s">
        <v>621</v>
      </c>
    </row>
    <row r="22" spans="1:1" x14ac:dyDescent="0.3">
      <c r="A22" t="s">
        <v>622</v>
      </c>
    </row>
    <row r="23" spans="1:1" x14ac:dyDescent="0.3">
      <c r="A23" t="s">
        <v>623</v>
      </c>
    </row>
    <row r="24" spans="1:1" x14ac:dyDescent="0.3">
      <c r="A24" t="s">
        <v>624</v>
      </c>
    </row>
    <row r="26" spans="1:1" x14ac:dyDescent="0.3">
      <c r="A26" t="s">
        <v>625</v>
      </c>
    </row>
    <row r="28" spans="1:1" x14ac:dyDescent="0.3">
      <c r="A28" t="s">
        <v>626</v>
      </c>
    </row>
    <row r="29" spans="1:1" x14ac:dyDescent="0.3">
      <c r="A29" t="s">
        <v>627</v>
      </c>
    </row>
    <row r="30" spans="1:1" x14ac:dyDescent="0.3">
      <c r="A30" t="s">
        <v>628</v>
      </c>
    </row>
    <row r="31" spans="1:1" x14ac:dyDescent="0.3">
      <c r="A31" t="s">
        <v>629</v>
      </c>
    </row>
    <row r="32" spans="1:1" x14ac:dyDescent="0.3">
      <c r="A32" t="s">
        <v>630</v>
      </c>
    </row>
    <row r="33" spans="1:1" x14ac:dyDescent="0.3">
      <c r="A33" t="s">
        <v>631</v>
      </c>
    </row>
    <row r="34" spans="1:1" x14ac:dyDescent="0.3">
      <c r="A34" t="s">
        <v>632</v>
      </c>
    </row>
    <row r="35" spans="1:1" x14ac:dyDescent="0.3">
      <c r="A35" t="s">
        <v>633</v>
      </c>
    </row>
    <row r="36" spans="1:1" x14ac:dyDescent="0.3">
      <c r="A36" t="s">
        <v>634</v>
      </c>
    </row>
    <row r="37" spans="1:1" x14ac:dyDescent="0.3">
      <c r="A37" t="s">
        <v>635</v>
      </c>
    </row>
    <row r="39" spans="1:1" x14ac:dyDescent="0.3">
      <c r="A39" t="s">
        <v>636</v>
      </c>
    </row>
    <row r="41" spans="1:1" x14ac:dyDescent="0.3">
      <c r="A41" t="s">
        <v>637</v>
      </c>
    </row>
    <row r="42" spans="1:1" x14ac:dyDescent="0.3">
      <c r="A42" t="s">
        <v>638</v>
      </c>
    </row>
    <row r="43" spans="1:1" x14ac:dyDescent="0.3">
      <c r="A43" t="s">
        <v>639</v>
      </c>
    </row>
    <row r="44" spans="1:1" x14ac:dyDescent="0.3">
      <c r="A44" t="s">
        <v>640</v>
      </c>
    </row>
    <row r="45" spans="1:1" x14ac:dyDescent="0.3">
      <c r="A45" t="s">
        <v>641</v>
      </c>
    </row>
    <row r="47" spans="1:1" x14ac:dyDescent="0.3">
      <c r="A47" t="s">
        <v>642</v>
      </c>
    </row>
    <row r="49" spans="1:1" x14ac:dyDescent="0.3">
      <c r="A49" t="s">
        <v>643</v>
      </c>
    </row>
    <row r="50" spans="1:1" x14ac:dyDescent="0.3">
      <c r="A50" t="s">
        <v>644</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91"/>
  <sheetViews>
    <sheetView topLeftCell="A73" workbookViewId="0">
      <selection activeCell="A77" sqref="A77:U91"/>
    </sheetView>
  </sheetViews>
  <sheetFormatPr defaultRowHeight="14.4" x14ac:dyDescent="0.3"/>
  <sheetData>
    <row r="1" spans="1:3" x14ac:dyDescent="0.3">
      <c r="A1" s="1" t="s">
        <v>645</v>
      </c>
      <c r="B1" s="1" t="s">
        <v>646</v>
      </c>
      <c r="C1" s="1" t="s">
        <v>647</v>
      </c>
    </row>
    <row r="2" spans="1:3" x14ac:dyDescent="0.3">
      <c r="A2" t="s">
        <v>648</v>
      </c>
      <c r="B2" t="s">
        <v>649</v>
      </c>
      <c r="C2" t="s">
        <v>650</v>
      </c>
    </row>
    <row r="3" spans="1:3" x14ac:dyDescent="0.3">
      <c r="A3" t="s">
        <v>651</v>
      </c>
      <c r="B3" t="s">
        <v>652</v>
      </c>
      <c r="C3" t="s">
        <v>653</v>
      </c>
    </row>
    <row r="4" spans="1:3" x14ac:dyDescent="0.3">
      <c r="A4" t="s">
        <v>654</v>
      </c>
      <c r="B4" t="s">
        <v>655</v>
      </c>
      <c r="C4" t="s">
        <v>653</v>
      </c>
    </row>
    <row r="5" spans="1:3" x14ac:dyDescent="0.3">
      <c r="A5" t="s">
        <v>656</v>
      </c>
      <c r="B5" t="s">
        <v>657</v>
      </c>
      <c r="C5" t="s">
        <v>653</v>
      </c>
    </row>
    <row r="6" spans="1:3" x14ac:dyDescent="0.3">
      <c r="A6" t="s">
        <v>658</v>
      </c>
      <c r="B6" t="s">
        <v>659</v>
      </c>
      <c r="C6" t="s">
        <v>653</v>
      </c>
    </row>
    <row r="7" spans="1:3" x14ac:dyDescent="0.3">
      <c r="A7" t="s">
        <v>660</v>
      </c>
      <c r="B7" t="s">
        <v>661</v>
      </c>
      <c r="C7" t="s">
        <v>653</v>
      </c>
    </row>
    <row r="8" spans="1:3" x14ac:dyDescent="0.3">
      <c r="A8" t="s">
        <v>662</v>
      </c>
      <c r="B8" t="s">
        <v>663</v>
      </c>
      <c r="C8" t="s">
        <v>653</v>
      </c>
    </row>
    <row r="9" spans="1:3" x14ac:dyDescent="0.3">
      <c r="A9" t="s">
        <v>664</v>
      </c>
      <c r="B9" t="s">
        <v>665</v>
      </c>
      <c r="C9" t="s">
        <v>653</v>
      </c>
    </row>
    <row r="10" spans="1:3" x14ac:dyDescent="0.3">
      <c r="A10" t="s">
        <v>666</v>
      </c>
      <c r="B10" t="s">
        <v>667</v>
      </c>
      <c r="C10" t="s">
        <v>653</v>
      </c>
    </row>
    <row r="11" spans="1:3" x14ac:dyDescent="0.3">
      <c r="A11" t="s">
        <v>668</v>
      </c>
      <c r="B11" t="s">
        <v>669</v>
      </c>
      <c r="C11" t="s">
        <v>653</v>
      </c>
    </row>
    <row r="12" spans="1:3" x14ac:dyDescent="0.3">
      <c r="A12" t="s">
        <v>670</v>
      </c>
      <c r="B12" t="s">
        <v>671</v>
      </c>
      <c r="C12" t="s">
        <v>650</v>
      </c>
    </row>
    <row r="13" spans="1:3" x14ac:dyDescent="0.3">
      <c r="A13" t="s">
        <v>672</v>
      </c>
      <c r="B13" t="s">
        <v>673</v>
      </c>
      <c r="C13" t="s">
        <v>650</v>
      </c>
    </row>
    <row r="14" spans="1:3" x14ac:dyDescent="0.3">
      <c r="A14" t="s">
        <v>674</v>
      </c>
      <c r="B14" t="s">
        <v>675</v>
      </c>
      <c r="C14" t="s">
        <v>650</v>
      </c>
    </row>
    <row r="15" spans="1:3" x14ac:dyDescent="0.3">
      <c r="A15" t="s">
        <v>676</v>
      </c>
      <c r="B15" t="s">
        <v>677</v>
      </c>
      <c r="C15" t="s">
        <v>650</v>
      </c>
    </row>
    <row r="24" spans="1:2" x14ac:dyDescent="0.3">
      <c r="A24" t="s">
        <v>294</v>
      </c>
      <c r="B24" t="s">
        <v>295</v>
      </c>
    </row>
    <row r="25" spans="1:2" x14ac:dyDescent="0.3">
      <c r="A25" t="s">
        <v>680</v>
      </c>
      <c r="B25" t="s">
        <v>681</v>
      </c>
    </row>
    <row r="26" spans="1:2" x14ac:dyDescent="0.3">
      <c r="A26" t="s">
        <v>343</v>
      </c>
      <c r="B26">
        <v>0</v>
      </c>
    </row>
    <row r="27" spans="1:2" x14ac:dyDescent="0.3">
      <c r="A27" t="s">
        <v>296</v>
      </c>
      <c r="B27">
        <v>79</v>
      </c>
    </row>
    <row r="28" spans="1:2" x14ac:dyDescent="0.3">
      <c r="A28" t="s">
        <v>344</v>
      </c>
      <c r="B28">
        <v>99</v>
      </c>
    </row>
    <row r="29" spans="1:2" x14ac:dyDescent="0.3">
      <c r="A29" t="s">
        <v>300</v>
      </c>
      <c r="B29">
        <v>39</v>
      </c>
    </row>
    <row r="30" spans="1:2" x14ac:dyDescent="0.3">
      <c r="A30" t="s">
        <v>302</v>
      </c>
      <c r="B30">
        <v>0</v>
      </c>
    </row>
    <row r="31" spans="1:2" x14ac:dyDescent="0.3">
      <c r="A31" t="s">
        <v>322</v>
      </c>
      <c r="B31">
        <f ca="1">IFERROR(INDEX($B$61:$ZZ$90,MATCH(A8,$A$61:$A$90,0),MATCH($B$2,$B$60:$ZZ$60,0)),0)</f>
        <v>0</v>
      </c>
    </row>
    <row r="32" spans="1:2" x14ac:dyDescent="0.3">
      <c r="A32" t="s">
        <v>324</v>
      </c>
      <c r="B32">
        <f ca="1">IFERROR(INDEX($B$61:$ZZ$90,MATCH(A9,$A$61:$A$90,0),MATCH($B$2,$B$60:$ZZ$60,0)),1)</f>
        <v>0</v>
      </c>
    </row>
    <row r="33" spans="1:2" x14ac:dyDescent="0.3">
      <c r="A33" t="s">
        <v>327</v>
      </c>
      <c r="B33">
        <f t="shared" ref="B33:B44" ca="1" si="0">IFERROR(--(INDEX($B$61:$ZZ$90,MATCH(A10,$A$61:$A$90,0),MATCH($B$2,$B$60:$ZZ$60,0))=TRUE)+--(INDEX($B$61:$ZZ$90,MATCH(A10,$A$61:$A$90,0),MATCH($B$2,$B$60:$ZZ$60,0))="TRUE")+--(INDEX($B$61:$ZZ$90,MATCH(A10,$A$61:$A$90,0),MATCH($B$2,$B$60:$ZZ$60,0))=1),0)</f>
        <v>0</v>
      </c>
    </row>
    <row r="34" spans="1:2" x14ac:dyDescent="0.3">
      <c r="A34" t="s">
        <v>338</v>
      </c>
      <c r="B34">
        <f t="shared" ca="1" si="0"/>
        <v>0</v>
      </c>
    </row>
    <row r="35" spans="1:2" x14ac:dyDescent="0.3">
      <c r="A35" t="s">
        <v>328</v>
      </c>
      <c r="B35">
        <f t="shared" ca="1" si="0"/>
        <v>0</v>
      </c>
    </row>
    <row r="36" spans="1:2" x14ac:dyDescent="0.3">
      <c r="A36" t="s">
        <v>330</v>
      </c>
      <c r="B36">
        <f t="shared" ca="1" si="0"/>
        <v>0</v>
      </c>
    </row>
    <row r="37" spans="1:2" x14ac:dyDescent="0.3">
      <c r="A37" t="s">
        <v>332</v>
      </c>
      <c r="B37">
        <f t="shared" ca="1" si="0"/>
        <v>0</v>
      </c>
    </row>
    <row r="38" spans="1:2" x14ac:dyDescent="0.3">
      <c r="A38" t="s">
        <v>333</v>
      </c>
      <c r="B38">
        <f t="shared" ca="1" si="0"/>
        <v>0</v>
      </c>
    </row>
    <row r="39" spans="1:2" x14ac:dyDescent="0.3">
      <c r="A39" t="s">
        <v>334</v>
      </c>
      <c r="B39">
        <f t="shared" ca="1" si="0"/>
        <v>0</v>
      </c>
    </row>
    <row r="40" spans="1:2" x14ac:dyDescent="0.3">
      <c r="A40" t="s">
        <v>352</v>
      </c>
      <c r="B40">
        <f t="shared" ca="1" si="0"/>
        <v>0</v>
      </c>
    </row>
    <row r="41" spans="1:2" x14ac:dyDescent="0.3">
      <c r="A41" t="s">
        <v>353</v>
      </c>
      <c r="B41">
        <f t="shared" ca="1" si="0"/>
        <v>0</v>
      </c>
    </row>
    <row r="42" spans="1:2" x14ac:dyDescent="0.3">
      <c r="A42" t="s">
        <v>354</v>
      </c>
      <c r="B42">
        <f t="shared" ca="1" si="0"/>
        <v>0</v>
      </c>
    </row>
    <row r="43" spans="1:2" x14ac:dyDescent="0.3">
      <c r="A43" t="s">
        <v>355</v>
      </c>
      <c r="B43">
        <f t="shared" ca="1" si="0"/>
        <v>0</v>
      </c>
    </row>
    <row r="44" spans="1:2" x14ac:dyDescent="0.3">
      <c r="A44" t="s">
        <v>357</v>
      </c>
      <c r="B44">
        <f t="shared" ca="1" si="0"/>
        <v>0</v>
      </c>
    </row>
    <row r="45" spans="1:2" x14ac:dyDescent="0.3">
      <c r="A45" t="s">
        <v>304</v>
      </c>
      <c r="B45">
        <v>306</v>
      </c>
    </row>
    <row r="46" spans="1:2" x14ac:dyDescent="0.3">
      <c r="A46" t="s">
        <v>306</v>
      </c>
      <c r="B46">
        <v>60</v>
      </c>
    </row>
    <row r="47" spans="1:2" x14ac:dyDescent="0.3">
      <c r="A47" t="s">
        <v>350</v>
      </c>
      <c r="B47">
        <v>118</v>
      </c>
    </row>
    <row r="48" spans="1:2" x14ac:dyDescent="0.3">
      <c r="A48" t="s">
        <v>312</v>
      </c>
      <c r="B48">
        <v>100</v>
      </c>
    </row>
    <row r="49" spans="1:2" x14ac:dyDescent="0.3">
      <c r="A49" t="s">
        <v>313</v>
      </c>
      <c r="B49">
        <v>200</v>
      </c>
    </row>
    <row r="50" spans="1:2" x14ac:dyDescent="0.3">
      <c r="A50" t="s">
        <v>315</v>
      </c>
      <c r="B50">
        <v>150</v>
      </c>
    </row>
    <row r="51" spans="1:2" x14ac:dyDescent="0.3">
      <c r="A51" t="s">
        <v>316</v>
      </c>
      <c r="B51">
        <v>200</v>
      </c>
    </row>
    <row r="52" spans="1:2" x14ac:dyDescent="0.3">
      <c r="A52" t="s">
        <v>317</v>
      </c>
      <c r="B52">
        <v>200</v>
      </c>
    </row>
    <row r="53" spans="1:2" x14ac:dyDescent="0.3">
      <c r="A53" t="s">
        <v>318</v>
      </c>
      <c r="B53">
        <v>150</v>
      </c>
    </row>
    <row r="54" spans="1:2" x14ac:dyDescent="0.3">
      <c r="A54" t="s">
        <v>319</v>
      </c>
      <c r="B54">
        <v>300</v>
      </c>
    </row>
    <row r="55" spans="1:2" x14ac:dyDescent="0.3">
      <c r="A55" t="s">
        <v>321</v>
      </c>
      <c r="B55">
        <v>200</v>
      </c>
    </row>
    <row r="57" spans="1:2" x14ac:dyDescent="0.3">
      <c r="A57" t="s">
        <v>339</v>
      </c>
      <c r="B57" t="s">
        <v>346</v>
      </c>
    </row>
    <row r="58" spans="1:2" x14ac:dyDescent="0.3">
      <c r="A58" t="s">
        <v>678</v>
      </c>
      <c r="B58">
        <f>MAX(IF($B$8&gt;0,2,0),IF(OR($B$11&gt;0,$B$12&gt;0,$B$14&gt;0),1,0),IF(OR($B$13&gt;0,$B$15&gt;0,$B$16&gt;0,$B$17&gt;0,$B$18&gt;0),2,0))</f>
        <v>2</v>
      </c>
    </row>
    <row r="59" spans="1:2" x14ac:dyDescent="0.3">
      <c r="A59" t="s">
        <v>347</v>
      </c>
      <c r="B59">
        <f ca="1">IF($B$34=2,"Premium",IF($B$34=1,"Deluxe","Free"))</f>
        <v>0</v>
      </c>
    </row>
    <row r="60" spans="1:2" x14ac:dyDescent="0.3">
      <c r="A60" t="s">
        <v>348</v>
      </c>
      <c r="B60">
        <f ca="1">IF($B$35="Premium",$B$5,IF($B$35="Deluxe",$B$4,$B$3))</f>
        <v>0</v>
      </c>
    </row>
    <row r="61" spans="1:2" x14ac:dyDescent="0.3">
      <c r="A61" t="s">
        <v>679</v>
      </c>
      <c r="B61" t="e">
        <f>$B$6*$B$9 + $B$7*$B$9*0</f>
        <v>#VALUE!</v>
      </c>
    </row>
    <row r="62" spans="1:2" x14ac:dyDescent="0.3">
      <c r="A62" t="s">
        <v>349</v>
      </c>
      <c r="B62">
        <f ca="1">$B$36+$B$37</f>
        <v>0</v>
      </c>
    </row>
    <row r="63" spans="1:2" x14ac:dyDescent="0.3">
      <c r="A63" t="s">
        <v>304</v>
      </c>
      <c r="B63">
        <f>$B$22</f>
        <v>0</v>
      </c>
    </row>
    <row r="64" spans="1:2" x14ac:dyDescent="0.3">
      <c r="A64" t="s">
        <v>682</v>
      </c>
      <c r="B64">
        <f>IF(AND($B$10&gt;0,$B$11&gt;0),$B$23,0)</f>
        <v>0</v>
      </c>
    </row>
    <row r="65" spans="1:21" x14ac:dyDescent="0.3">
      <c r="A65" t="s">
        <v>683</v>
      </c>
      <c r="B65" t="str">
        <f>IF(OR($B$13&gt;0,$B$15&gt;0),$B$24,0)</f>
        <v>Value</v>
      </c>
    </row>
    <row r="66" spans="1:21" x14ac:dyDescent="0.3">
      <c r="A66" t="s">
        <v>684</v>
      </c>
      <c r="B66" t="e">
        <f>$B$25*$B$8</f>
        <v>#VALUE!</v>
      </c>
    </row>
    <row r="67" spans="1:21" x14ac:dyDescent="0.3">
      <c r="A67" t="s">
        <v>685</v>
      </c>
      <c r="B67" t="e">
        <f>$B$26*$B$9</f>
        <v>#VALUE!</v>
      </c>
    </row>
    <row r="68" spans="1:21" x14ac:dyDescent="0.3">
      <c r="A68" t="s">
        <v>686</v>
      </c>
      <c r="B68">
        <f>IF(OR($B$14&gt;0,$B$16&gt;0),$B$27,0)</f>
        <v>79</v>
      </c>
    </row>
    <row r="69" spans="1:21" x14ac:dyDescent="0.3">
      <c r="A69" t="s">
        <v>687</v>
      </c>
      <c r="B69">
        <f>IF($B$21&gt;0,$B$28,0)</f>
        <v>0</v>
      </c>
    </row>
    <row r="70" spans="1:21" x14ac:dyDescent="0.3">
      <c r="A70" t="s">
        <v>688</v>
      </c>
      <c r="B70">
        <f>IF($B$19&gt;0,$B$29,0)</f>
        <v>0</v>
      </c>
    </row>
    <row r="71" spans="1:21" x14ac:dyDescent="0.3">
      <c r="A71" t="s">
        <v>689</v>
      </c>
      <c r="B71">
        <f>IF($B$20&gt;0,$B$30,0)</f>
        <v>0</v>
      </c>
    </row>
    <row r="72" spans="1:21" x14ac:dyDescent="0.3">
      <c r="A72" t="s">
        <v>690</v>
      </c>
      <c r="B72">
        <f>IF($B$17&gt;0,$B$31,0)</f>
        <v>0</v>
      </c>
    </row>
    <row r="73" spans="1:21" x14ac:dyDescent="0.3">
      <c r="A73" t="s">
        <v>691</v>
      </c>
      <c r="B73">
        <f>IF($B$18&gt;0,$B$32,0)</f>
        <v>0</v>
      </c>
    </row>
    <row r="74" spans="1:21" x14ac:dyDescent="0.3">
      <c r="A74" t="s">
        <v>370</v>
      </c>
      <c r="B74">
        <f ca="1">SUM($B$39:$B$49)</f>
        <v>0</v>
      </c>
    </row>
    <row r="75" spans="1:21" x14ac:dyDescent="0.3">
      <c r="A75" t="s">
        <v>692</v>
      </c>
      <c r="B75">
        <f ca="1">$B$50-$B$38</f>
        <v>0</v>
      </c>
    </row>
    <row r="77" spans="1:21" x14ac:dyDescent="0.3">
      <c r="A77" t="s">
        <v>693</v>
      </c>
      <c r="B77" t="s">
        <v>681</v>
      </c>
      <c r="C77" t="s">
        <v>694</v>
      </c>
      <c r="D77" t="s">
        <v>695</v>
      </c>
      <c r="E77" t="s">
        <v>696</v>
      </c>
      <c r="F77" t="s">
        <v>697</v>
      </c>
      <c r="G77" t="s">
        <v>698</v>
      </c>
      <c r="H77" t="s">
        <v>699</v>
      </c>
      <c r="I77" t="s">
        <v>700</v>
      </c>
      <c r="J77" t="s">
        <v>701</v>
      </c>
      <c r="K77" t="s">
        <v>702</v>
      </c>
      <c r="L77" t="s">
        <v>703</v>
      </c>
      <c r="M77" t="s">
        <v>704</v>
      </c>
      <c r="N77" t="s">
        <v>705</v>
      </c>
      <c r="O77" t="s">
        <v>706</v>
      </c>
      <c r="P77" t="s">
        <v>707</v>
      </c>
      <c r="Q77" t="s">
        <v>708</v>
      </c>
      <c r="R77" t="s">
        <v>709</v>
      </c>
      <c r="S77" t="s">
        <v>710</v>
      </c>
      <c r="T77" t="s">
        <v>711</v>
      </c>
      <c r="U77" t="s">
        <v>712</v>
      </c>
    </row>
    <row r="78" spans="1:21" x14ac:dyDescent="0.3">
      <c r="A78" t="s">
        <v>322</v>
      </c>
      <c r="B78">
        <v>1</v>
      </c>
      <c r="C78">
        <v>2</v>
      </c>
      <c r="D78">
        <v>1</v>
      </c>
      <c r="E78">
        <v>1</v>
      </c>
      <c r="F78">
        <v>1</v>
      </c>
      <c r="G78">
        <v>1</v>
      </c>
      <c r="H78">
        <v>1</v>
      </c>
      <c r="I78">
        <v>0</v>
      </c>
      <c r="J78">
        <v>0</v>
      </c>
      <c r="K78">
        <v>0</v>
      </c>
      <c r="L78">
        <v>0</v>
      </c>
      <c r="M78">
        <v>0</v>
      </c>
      <c r="N78">
        <v>1</v>
      </c>
      <c r="O78">
        <v>0</v>
      </c>
      <c r="P78">
        <v>1</v>
      </c>
      <c r="Q78">
        <v>0</v>
      </c>
      <c r="R78">
        <v>1</v>
      </c>
      <c r="S78">
        <v>2</v>
      </c>
      <c r="T78">
        <v>1</v>
      </c>
      <c r="U78">
        <v>0</v>
      </c>
    </row>
    <row r="79" spans="1:21" x14ac:dyDescent="0.3">
      <c r="A79" t="s">
        <v>324</v>
      </c>
      <c r="B79">
        <v>1</v>
      </c>
      <c r="C79">
        <v>2</v>
      </c>
      <c r="D79">
        <v>1</v>
      </c>
      <c r="E79">
        <v>1</v>
      </c>
      <c r="F79">
        <v>1</v>
      </c>
      <c r="G79">
        <v>1</v>
      </c>
      <c r="H79">
        <v>1</v>
      </c>
      <c r="I79">
        <v>1</v>
      </c>
      <c r="J79">
        <v>1</v>
      </c>
      <c r="K79">
        <v>1</v>
      </c>
      <c r="L79">
        <v>1</v>
      </c>
      <c r="M79">
        <v>1</v>
      </c>
      <c r="N79">
        <v>1</v>
      </c>
      <c r="O79">
        <v>1</v>
      </c>
      <c r="P79">
        <v>1</v>
      </c>
      <c r="Q79">
        <v>1</v>
      </c>
      <c r="R79">
        <v>1</v>
      </c>
      <c r="S79">
        <v>2</v>
      </c>
      <c r="T79">
        <v>1</v>
      </c>
      <c r="U79">
        <v>1</v>
      </c>
    </row>
    <row r="80" spans="1:21" x14ac:dyDescent="0.3">
      <c r="A80" t="s">
        <v>327</v>
      </c>
      <c r="B80" t="b">
        <v>0</v>
      </c>
      <c r="C80" t="b">
        <v>0</v>
      </c>
      <c r="D80" t="b">
        <v>0</v>
      </c>
      <c r="E80" t="b">
        <v>0</v>
      </c>
      <c r="F80" t="b">
        <v>0</v>
      </c>
      <c r="G80" t="b">
        <v>0</v>
      </c>
      <c r="H80" t="b">
        <v>0</v>
      </c>
      <c r="I80" t="b">
        <v>1</v>
      </c>
      <c r="J80" t="b">
        <v>1</v>
      </c>
      <c r="K80" t="b">
        <v>1</v>
      </c>
      <c r="L80" t="b">
        <v>1</v>
      </c>
      <c r="M80" t="b">
        <v>1</v>
      </c>
      <c r="N80" t="b">
        <v>1</v>
      </c>
      <c r="O80" t="b">
        <v>1</v>
      </c>
      <c r="P80" t="b">
        <v>0</v>
      </c>
      <c r="Q80" t="b">
        <v>0</v>
      </c>
      <c r="R80" t="b">
        <v>0</v>
      </c>
      <c r="S80" t="b">
        <v>0</v>
      </c>
      <c r="T80" t="b">
        <v>1</v>
      </c>
      <c r="U80" t="b">
        <v>1</v>
      </c>
    </row>
    <row r="81" spans="1:21" x14ac:dyDescent="0.3">
      <c r="A81" t="s">
        <v>338</v>
      </c>
      <c r="B81" t="b">
        <v>0</v>
      </c>
      <c r="C81" t="b">
        <v>0</v>
      </c>
      <c r="D81" t="b">
        <v>0</v>
      </c>
      <c r="E81" t="b">
        <v>0</v>
      </c>
      <c r="F81" t="b">
        <v>0</v>
      </c>
      <c r="G81" t="b">
        <v>0</v>
      </c>
      <c r="H81" t="b">
        <v>0</v>
      </c>
      <c r="I81" t="b">
        <v>0</v>
      </c>
      <c r="J81" t="b">
        <v>0</v>
      </c>
      <c r="K81" t="b">
        <v>0</v>
      </c>
      <c r="L81" t="b">
        <v>0</v>
      </c>
      <c r="M81" t="b">
        <v>0</v>
      </c>
      <c r="N81" t="b">
        <v>0</v>
      </c>
      <c r="O81" t="b">
        <v>0</v>
      </c>
      <c r="P81" t="b">
        <v>0</v>
      </c>
      <c r="Q81" t="b">
        <v>0</v>
      </c>
      <c r="R81" t="b">
        <v>0</v>
      </c>
      <c r="S81" t="b">
        <v>0</v>
      </c>
      <c r="T81" t="b">
        <v>0</v>
      </c>
      <c r="U81" t="b">
        <v>0</v>
      </c>
    </row>
    <row r="82" spans="1:21" x14ac:dyDescent="0.3">
      <c r="A82" t="s">
        <v>328</v>
      </c>
      <c r="B82" t="b">
        <v>0</v>
      </c>
      <c r="C82" t="b">
        <v>0</v>
      </c>
      <c r="D82" t="b">
        <v>0</v>
      </c>
      <c r="E82" t="b">
        <v>0</v>
      </c>
      <c r="F82" t="b">
        <v>0</v>
      </c>
      <c r="G82" t="b">
        <v>0</v>
      </c>
      <c r="H82" t="b">
        <v>0</v>
      </c>
      <c r="I82" t="b">
        <v>0</v>
      </c>
      <c r="J82" t="b">
        <v>1</v>
      </c>
      <c r="K82" t="b">
        <v>0</v>
      </c>
      <c r="L82" t="b">
        <v>0</v>
      </c>
      <c r="M82" t="b">
        <v>0</v>
      </c>
      <c r="N82" t="b">
        <v>0</v>
      </c>
      <c r="O82" t="b">
        <v>0</v>
      </c>
      <c r="P82" t="b">
        <v>0</v>
      </c>
      <c r="Q82" t="b">
        <v>0</v>
      </c>
      <c r="R82" t="b">
        <v>0</v>
      </c>
      <c r="S82" t="b">
        <v>0</v>
      </c>
      <c r="T82" t="b">
        <v>1</v>
      </c>
      <c r="U82" t="b">
        <v>0</v>
      </c>
    </row>
    <row r="83" spans="1:21" x14ac:dyDescent="0.3">
      <c r="A83" t="s">
        <v>330</v>
      </c>
      <c r="B83" t="b">
        <v>0</v>
      </c>
      <c r="C83" t="b">
        <v>0</v>
      </c>
      <c r="D83" t="b">
        <v>0</v>
      </c>
      <c r="E83" t="b">
        <v>0</v>
      </c>
      <c r="F83" t="b">
        <v>0</v>
      </c>
      <c r="G83" t="b">
        <v>0</v>
      </c>
      <c r="H83" t="b">
        <v>0</v>
      </c>
      <c r="I83" t="b">
        <v>0</v>
      </c>
      <c r="J83" t="b">
        <v>0</v>
      </c>
      <c r="K83" t="b">
        <v>1</v>
      </c>
      <c r="L83" t="b">
        <v>0</v>
      </c>
      <c r="M83" t="b">
        <v>0</v>
      </c>
      <c r="N83" t="b">
        <v>0</v>
      </c>
      <c r="O83" t="b">
        <v>0</v>
      </c>
      <c r="P83" t="b">
        <v>1</v>
      </c>
      <c r="Q83" t="b">
        <v>1</v>
      </c>
      <c r="R83" t="b">
        <v>0</v>
      </c>
      <c r="S83" t="b">
        <v>0</v>
      </c>
      <c r="T83" t="b">
        <v>1</v>
      </c>
      <c r="U83" t="b">
        <v>1</v>
      </c>
    </row>
    <row r="84" spans="1:21" x14ac:dyDescent="0.3">
      <c r="A84" t="s">
        <v>332</v>
      </c>
      <c r="B84" t="b">
        <v>0</v>
      </c>
      <c r="C84" t="b">
        <v>0</v>
      </c>
      <c r="D84" t="b">
        <v>0</v>
      </c>
      <c r="E84" t="b">
        <v>0</v>
      </c>
      <c r="F84" t="b">
        <v>1</v>
      </c>
      <c r="G84" t="b">
        <v>0</v>
      </c>
      <c r="H84" t="b">
        <v>0</v>
      </c>
      <c r="I84" t="b">
        <v>0</v>
      </c>
      <c r="J84" t="b">
        <v>0</v>
      </c>
      <c r="K84" t="b">
        <v>0</v>
      </c>
      <c r="L84" t="b">
        <v>0</v>
      </c>
      <c r="M84" t="b">
        <v>1</v>
      </c>
      <c r="N84" t="b">
        <v>0</v>
      </c>
      <c r="O84" t="b">
        <v>0</v>
      </c>
      <c r="P84" t="b">
        <v>0</v>
      </c>
      <c r="Q84" t="b">
        <v>0</v>
      </c>
      <c r="R84" t="b">
        <v>0</v>
      </c>
      <c r="S84" t="b">
        <v>0</v>
      </c>
      <c r="T84" t="b">
        <v>0</v>
      </c>
      <c r="U84" t="b">
        <v>0</v>
      </c>
    </row>
    <row r="85" spans="1:21" x14ac:dyDescent="0.3">
      <c r="A85" t="s">
        <v>333</v>
      </c>
      <c r="B85" t="b">
        <v>0</v>
      </c>
      <c r="C85" t="b">
        <v>0</v>
      </c>
      <c r="D85" t="b">
        <v>0</v>
      </c>
      <c r="E85" t="b">
        <v>0</v>
      </c>
      <c r="F85" t="b">
        <v>0</v>
      </c>
      <c r="G85" t="b">
        <v>0</v>
      </c>
      <c r="H85" t="b">
        <v>0</v>
      </c>
      <c r="I85" t="b">
        <v>0</v>
      </c>
      <c r="J85" t="b">
        <v>0</v>
      </c>
      <c r="K85" t="b">
        <v>0</v>
      </c>
      <c r="L85" t="b">
        <v>1</v>
      </c>
      <c r="M85" t="b">
        <v>0</v>
      </c>
      <c r="N85" t="b">
        <v>0</v>
      </c>
      <c r="O85" t="b">
        <v>1</v>
      </c>
      <c r="P85" t="b">
        <v>1</v>
      </c>
      <c r="Q85" t="b">
        <v>1</v>
      </c>
      <c r="R85" t="b">
        <v>0</v>
      </c>
      <c r="S85" t="b">
        <v>0</v>
      </c>
      <c r="T85" t="b">
        <v>0</v>
      </c>
      <c r="U85" t="b">
        <v>1</v>
      </c>
    </row>
    <row r="86" spans="1:21" x14ac:dyDescent="0.3">
      <c r="A86" t="s">
        <v>334</v>
      </c>
      <c r="B86" t="b">
        <v>0</v>
      </c>
      <c r="C86" t="b">
        <v>0</v>
      </c>
      <c r="D86" t="b">
        <v>0</v>
      </c>
      <c r="E86" t="b">
        <v>0</v>
      </c>
      <c r="F86" t="b">
        <v>1</v>
      </c>
      <c r="G86" t="b">
        <v>0</v>
      </c>
      <c r="H86" t="b">
        <v>0</v>
      </c>
      <c r="I86" t="b">
        <v>0</v>
      </c>
      <c r="J86" t="b">
        <v>0</v>
      </c>
      <c r="K86" t="b">
        <v>0</v>
      </c>
      <c r="L86" t="b">
        <v>0</v>
      </c>
      <c r="M86" t="b">
        <v>0</v>
      </c>
      <c r="N86" t="b">
        <v>0</v>
      </c>
      <c r="O86" t="b">
        <v>0</v>
      </c>
      <c r="P86" t="b">
        <v>0</v>
      </c>
      <c r="Q86" t="b">
        <v>0</v>
      </c>
      <c r="R86" t="b">
        <v>0</v>
      </c>
      <c r="S86" t="b">
        <v>0</v>
      </c>
      <c r="T86" t="b">
        <v>0</v>
      </c>
      <c r="U86" t="b">
        <v>0</v>
      </c>
    </row>
    <row r="87" spans="1:21" x14ac:dyDescent="0.3">
      <c r="A87" t="s">
        <v>352</v>
      </c>
      <c r="B87" t="b">
        <v>0</v>
      </c>
      <c r="C87" t="b">
        <v>0</v>
      </c>
      <c r="D87" t="b">
        <v>1</v>
      </c>
      <c r="E87" t="b">
        <v>0</v>
      </c>
      <c r="F87" t="b">
        <v>0</v>
      </c>
      <c r="G87" t="b">
        <v>0</v>
      </c>
      <c r="H87" t="b">
        <v>0</v>
      </c>
      <c r="I87" t="b">
        <v>0</v>
      </c>
      <c r="J87" t="b">
        <v>0</v>
      </c>
      <c r="K87" t="b">
        <v>0</v>
      </c>
      <c r="L87" t="b">
        <v>0</v>
      </c>
      <c r="M87" t="b">
        <v>0</v>
      </c>
      <c r="N87" t="b">
        <v>0</v>
      </c>
      <c r="O87" t="b">
        <v>0</v>
      </c>
      <c r="P87" t="b">
        <v>0</v>
      </c>
      <c r="Q87" t="b">
        <v>1</v>
      </c>
      <c r="R87" t="b">
        <v>0</v>
      </c>
      <c r="S87" t="b">
        <v>0</v>
      </c>
      <c r="T87" t="b">
        <v>0</v>
      </c>
      <c r="U87" t="b">
        <v>0</v>
      </c>
    </row>
    <row r="88" spans="1:21" x14ac:dyDescent="0.3">
      <c r="A88" t="s">
        <v>353</v>
      </c>
      <c r="B88" t="b">
        <v>0</v>
      </c>
      <c r="C88" t="b">
        <v>0</v>
      </c>
      <c r="D88" t="b">
        <v>0</v>
      </c>
      <c r="E88" t="b">
        <v>1</v>
      </c>
      <c r="F88" t="b">
        <v>0</v>
      </c>
      <c r="G88" t="b">
        <v>0</v>
      </c>
      <c r="H88" t="b">
        <v>0</v>
      </c>
      <c r="I88" t="b">
        <v>0</v>
      </c>
      <c r="J88" t="b">
        <v>0</v>
      </c>
      <c r="K88" t="b">
        <v>0</v>
      </c>
      <c r="L88" t="b">
        <v>1</v>
      </c>
      <c r="M88" t="b">
        <v>0</v>
      </c>
      <c r="N88" t="b">
        <v>0</v>
      </c>
      <c r="O88" t="b">
        <v>1</v>
      </c>
      <c r="P88" t="b">
        <v>0</v>
      </c>
      <c r="Q88" t="b">
        <v>0</v>
      </c>
      <c r="R88" t="b">
        <v>0</v>
      </c>
      <c r="S88" t="b">
        <v>0</v>
      </c>
      <c r="T88" t="b">
        <v>0</v>
      </c>
      <c r="U88" t="b">
        <v>0</v>
      </c>
    </row>
    <row r="89" spans="1:21" x14ac:dyDescent="0.3">
      <c r="A89" t="s">
        <v>354</v>
      </c>
      <c r="B89" t="b">
        <v>0</v>
      </c>
      <c r="C89" t="b">
        <v>0</v>
      </c>
      <c r="D89" t="b">
        <v>0</v>
      </c>
      <c r="E89" t="b">
        <v>0</v>
      </c>
      <c r="F89" t="b">
        <v>0</v>
      </c>
      <c r="G89" t="b">
        <v>1</v>
      </c>
      <c r="H89" t="b">
        <v>0</v>
      </c>
      <c r="I89" t="b">
        <v>0</v>
      </c>
      <c r="J89" t="b">
        <v>0</v>
      </c>
      <c r="K89" t="b">
        <v>0</v>
      </c>
      <c r="L89" t="b">
        <v>0</v>
      </c>
      <c r="M89" t="b">
        <v>0</v>
      </c>
      <c r="N89" t="b">
        <v>0</v>
      </c>
      <c r="O89" t="b">
        <v>0</v>
      </c>
      <c r="P89" t="b">
        <v>0</v>
      </c>
      <c r="Q89" t="b">
        <v>0</v>
      </c>
      <c r="R89" t="b">
        <v>0</v>
      </c>
      <c r="S89" t="b">
        <v>0</v>
      </c>
      <c r="T89" t="b">
        <v>0</v>
      </c>
      <c r="U89" t="b">
        <v>0</v>
      </c>
    </row>
    <row r="90" spans="1:21" x14ac:dyDescent="0.3">
      <c r="A90" t="s">
        <v>355</v>
      </c>
      <c r="B90" t="b">
        <v>0</v>
      </c>
      <c r="C90" t="b">
        <v>0</v>
      </c>
      <c r="D90" t="b">
        <v>0</v>
      </c>
      <c r="E90" t="b">
        <v>0</v>
      </c>
      <c r="F90" t="b">
        <v>0</v>
      </c>
      <c r="G90" t="b">
        <v>0</v>
      </c>
      <c r="H90" t="b">
        <v>1</v>
      </c>
      <c r="I90" t="b">
        <v>0</v>
      </c>
      <c r="J90" t="b">
        <v>0</v>
      </c>
      <c r="K90" t="b">
        <v>0</v>
      </c>
      <c r="L90" t="b">
        <v>0</v>
      </c>
      <c r="M90" t="b">
        <v>0</v>
      </c>
      <c r="N90" t="b">
        <v>0</v>
      </c>
      <c r="O90" t="b">
        <v>0</v>
      </c>
      <c r="P90" t="b">
        <v>0</v>
      </c>
      <c r="Q90" t="b">
        <v>0</v>
      </c>
      <c r="R90" t="b">
        <v>0</v>
      </c>
      <c r="S90" t="b">
        <v>0</v>
      </c>
      <c r="T90" t="b">
        <v>0</v>
      </c>
      <c r="U90" t="b">
        <v>0</v>
      </c>
    </row>
    <row r="91" spans="1:21" x14ac:dyDescent="0.3">
      <c r="A91" t="s">
        <v>357</v>
      </c>
      <c r="B91" t="b">
        <v>0</v>
      </c>
      <c r="C91" t="b">
        <v>0</v>
      </c>
      <c r="D91" t="b">
        <v>0</v>
      </c>
      <c r="E91" t="b">
        <v>0</v>
      </c>
      <c r="F91" t="b">
        <v>0</v>
      </c>
      <c r="G91" t="b">
        <v>1</v>
      </c>
      <c r="H91" t="b">
        <v>0</v>
      </c>
      <c r="I91" t="b">
        <v>0</v>
      </c>
      <c r="J91" t="b">
        <v>0</v>
      </c>
      <c r="K91" t="b">
        <v>0</v>
      </c>
      <c r="L91" t="b">
        <v>0</v>
      </c>
      <c r="M91" t="b">
        <v>0</v>
      </c>
      <c r="N91" t="b">
        <v>0</v>
      </c>
      <c r="O91" t="b">
        <v>0</v>
      </c>
      <c r="P91" t="b">
        <v>0</v>
      </c>
      <c r="Q91" t="b">
        <v>0</v>
      </c>
      <c r="R91" t="b">
        <v>0</v>
      </c>
      <c r="S91" t="b">
        <v>0</v>
      </c>
      <c r="T91" t="b">
        <v>0</v>
      </c>
      <c r="U91"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00_README</vt:lpstr>
      <vt:lpstr>01_IRS_Forms</vt:lpstr>
      <vt:lpstr>02_TurboTax_Support</vt:lpstr>
      <vt:lpstr>03_TurboTax_Pricing</vt:lpstr>
      <vt:lpstr>04_Professional_Fees</vt:lpstr>
      <vt:lpstr>05_Input_Template</vt:lpstr>
      <vt:lpstr>06_Software_Calculator</vt:lpstr>
      <vt:lpstr>07_Professional_Calculator</vt:lpstr>
      <vt:lpstr>08_K1_Scenarios</vt:lpstr>
      <vt:lpstr>09_UPREIT_Scenarios</vt:lpstr>
      <vt:lpstr>10_Decision_Trees</vt:lpstr>
      <vt:lpstr>11_Worked_Examples</vt:lpstr>
      <vt:lpstr>12_Glossary</vt:lpstr>
      <vt:lpstr>13_Sources</vt:lpstr>
      <vt:lpstr>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Stu Little</cp:lastModifiedBy>
  <dcterms:created xsi:type="dcterms:W3CDTF">2025-10-02T00:16:56Z</dcterms:created>
  <dcterms:modified xsi:type="dcterms:W3CDTF">2025-10-02T03:35:14Z</dcterms:modified>
</cp:coreProperties>
</file>