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excel/"/>
    </mc:Choice>
  </mc:AlternateContent>
  <xr:revisionPtr revIDLastSave="208" documentId="13_ncr:40009_{5743CDFB-773A-4329-82DF-FD2719FB4A31}" xr6:coauthVersionLast="47" xr6:coauthVersionMax="47" xr10:uidLastSave="{6EBE5A61-C250-4CA9-A9CE-B8992710E33E}"/>
  <bookViews>
    <workbookView xWindow="-108" yWindow="-108" windowWidth="23256" windowHeight="12456" xr2:uid="{00000000-000D-0000-FFFF-FFFF00000000}"/>
  </bookViews>
  <sheets>
    <sheet name="pizza_order" sheetId="2" r:id="rId1"/>
    <sheet name="pizza_main" sheetId="1" r:id="rId2"/>
    <sheet name="pizza_details" sheetId="3" r:id="rId3"/>
  </sheets>
  <definedNames>
    <definedName name="pizza_names">pizza_main!$C$2:$C$97</definedName>
    <definedName name="pizza_prices">pizza_main!$F$2:$F$97</definedName>
    <definedName name="pizza_sizes">pizza_main!$E$2:$E$97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  <c r="H7" i="2" a="1"/>
  <c r="H7" i="2" s="1"/>
  <c r="H8" i="2" a="1"/>
  <c r="H8" i="2" s="1"/>
  <c r="H5" i="2" a="1"/>
  <c r="H5" i="2" s="1"/>
  <c r="H4" i="2" a="1"/>
  <c r="H4" i="2" s="1"/>
  <c r="M4" i="2" l="1"/>
  <c r="O8" i="3" l="1" a="1"/>
  <c r="O8" i="3" s="1"/>
  <c r="O2" i="3" a="1"/>
  <c r="O2" i="3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<sst xmlns="http://schemas.openxmlformats.org/spreadsheetml/2006/main" count="439" uniqueCount="217">
  <si>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</si>
  <si>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</si>
  <si>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</si>
  <si>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</si>
  <si>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</si>
  <si>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</si>
  <si>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</si>
  <si>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</si>
  <si>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</si>
  <si>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</si>
  <si>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</si>
  <si>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</si>
  <si>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</si>
  <si>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</si>
  <si>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</si>
  <si>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</si>
  <si>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</si>
  <si>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</si>
  <si>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</si>
  <si>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</si>
  <si>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</si>
  <si>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</si>
  <si>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</si>
  <si>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</si>
  <si>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</si>
  <si>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</si>
  <si>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</si>
  <si>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</si>
  <si>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</si>
  <si>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</si>
  <si>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</si>
  <si>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</si>
  <si>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</si>
  <si>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</si>
  <si>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</si>
  <si>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</si>
  <si>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</si>
  <si>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</si>
  <si>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</si>
  <si>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</si>
  <si>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</si>
  <si>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</si>
  <si>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</si>
  <si>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</si>
  <si>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</si>
  <si>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</si>
  <si>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</si>
  <si>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</si>
  <si>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</si>
  <si>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</si>
  <si>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</si>
  <si>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</si>
  <si>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</si>
  <si>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</si>
  <si>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</si>
  <si>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</si>
  <si>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</si>
  <si>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</si>
  <si>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</si>
  <si>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</si>
  <si>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</si>
  <si>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</si>
  <si>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</si>
  <si>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</si>
  <si>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</si>
  <si>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</si>
  <si>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</si>
  <si>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</si>
  <si>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</si>
  <si>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</si>
  <si>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</si>
  <si>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</si>
  <si>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</si>
  <si>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</si>
  <si>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</si>
  <si>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</si>
  <si>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</si>
  <si>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</si>
  <si>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</si>
  <si>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</si>
  <si>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</si>
  <si>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</si>
  <si>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</si>
  <si>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</si>
  <si>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</si>
  <si>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</si>
  <si>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</si>
  <si>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</si>
  <si>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</si>
  <si>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</si>
  <si>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</si>
  <si>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</si>
  <si>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</si>
  <si>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</si>
  <si>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</si>
  <si>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</si>
  <si>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</si>
  <si>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</si>
  <si>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</si>
  <si>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</si>
  <si>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</si>
  <si>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</si>
  <si>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</si>
  <si>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</si>
  <si>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</si>
  <si>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</si>
  <si>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</si>
  <si>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</si>
  <si>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</si>
  <si>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</si>
  <si>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</si>
  <si>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</si>
  <si>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</si>
  <si>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</si>
  <si>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</si>
  <si>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</si>
  <si>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</si>
  <si>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</si>
  <si>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</si>
  <si>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</si>
  <si>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</si>
  <si>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</si>
  <si>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</si>
  <si>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</si>
  <si>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</si>
  <si>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</si>
  <si>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</si>
  <si>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</si>
  <si>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</si>
  <si>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</si>
  <si>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</si>
  <si>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</si>
  <si>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</si>
  <si>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</si>
  <si>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</si>
  <si>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</si>
  <si>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</si>
  <si>
    <t>pizza_name</t>
  </si>
  <si>
    <t>Ingredients</t>
  </si>
  <si>
    <t>category</t>
  </si>
  <si>
    <t>name</t>
  </si>
  <si>
    <t>ingredients</t>
  </si>
  <si>
    <t>The Barbecue Chicken Pizza</t>
  </si>
  <si>
    <t>Chicken</t>
  </si>
  <si>
    <t>Barbecued Chicken, Red Peppers, Green Peppers, Tomatoes, Red Onions, Barbecue Sauce</t>
  </si>
  <si>
    <t>The California Chicken Pizza</t>
  </si>
  <si>
    <t>Chicken, Artichoke, Spinach, Garlic, Jalapeno Peppers, Fontina Cheese, Gouda Cheese</t>
  </si>
  <si>
    <t>The Chicken Alfredo Pizza</t>
  </si>
  <si>
    <t>Chicken, Red Onions, Red Peppers, Mushrooms, Asiago Cheese, Alfredo Sauce</t>
  </si>
  <si>
    <t>The Chicken Pesto Pizza</t>
  </si>
  <si>
    <t>Chicken, Tomatoes, Red Peppers, Spinach, Garlic, Pesto Sauce</t>
  </si>
  <si>
    <t>The Southwest Chicken Pizza</t>
  </si>
  <si>
    <t>Chicken, Tomatoes, Red Peppers, Red Onions, Jalapeno Peppers, Corn, Cilantro, Chipotle Sauce</t>
  </si>
  <si>
    <t>The Thai Chicken Pizza</t>
  </si>
  <si>
    <t>Chicken, Pineapple, Tomatoes, Red Peppers, Thai Sweet Chilli Sauce</t>
  </si>
  <si>
    <t>The Big Meat Pizza</t>
  </si>
  <si>
    <t>Classic</t>
  </si>
  <si>
    <t>Bacon, Pepperoni, Italian Sausage, Chorizo Sausage</t>
  </si>
  <si>
    <t>The Classic Deluxe Pizza</t>
  </si>
  <si>
    <t>Pepperoni, Mushrooms, Red Onions, Red Peppers, Bacon</t>
  </si>
  <si>
    <t>The Hawaiian Pizza</t>
  </si>
  <si>
    <t>Sliced Ham, Pineapple, Mozzarella Cheese</t>
  </si>
  <si>
    <t>The Italian Capocollo Pizza</t>
  </si>
  <si>
    <t>Capocollo, Red Peppers, Tomatoes, Goat Cheese, Garlic, Oregano</t>
  </si>
  <si>
    <t>The Napolitana Pizza</t>
  </si>
  <si>
    <t>Tomatoes, Anchovies, Green Olives, Red Onions, Garlic</t>
  </si>
  <si>
    <t>The Pepperoni, Mushroom, and Peppers Pizza</t>
  </si>
  <si>
    <t>Pepperoni, Mushrooms, Green Peppers</t>
  </si>
  <si>
    <t>The Pepperoni Pizza</t>
  </si>
  <si>
    <t>Mozzarella Cheese, Pepperoni</t>
  </si>
  <si>
    <t>The Greek Pizza</t>
  </si>
  <si>
    <t>Kalamata Olives, Feta Cheese, Tomatoes, Garlic, Beef Chuck Roast, Red Onions</t>
  </si>
  <si>
    <t>The Brie Carre Pizza</t>
  </si>
  <si>
    <t>Supreme</t>
  </si>
  <si>
    <t>Brie Carre Cheese, Prosciutto, Caramelized Onions, Pears, Thyme, Garlic</t>
  </si>
  <si>
    <t>The Calabrese Pizza</t>
  </si>
  <si>
    <t>‘Nduja Salami, Pancetta, Tomatoes, Red Onions, Friggitello Peppers, Garlic</t>
  </si>
  <si>
    <t>The Italian Supreme Pizza</t>
  </si>
  <si>
    <t>Calabrese Salami, Capocollo, Tomatoes, Red Onions, Green Olives, Garlic</t>
  </si>
  <si>
    <t>The Pepper Salami Pizza</t>
  </si>
  <si>
    <t>Genoa Salami, Capocollo, Pepperoni, Tomatoes, Asiago Cheese, Garlic</t>
  </si>
  <si>
    <t>The Prosciutto and Arugula Pizza</t>
  </si>
  <si>
    <t>Prosciutto di San Daniele, Arugula, Mozzarella Cheese</t>
  </si>
  <si>
    <t>The Sicilian Pizza</t>
  </si>
  <si>
    <t>Coarse Sicilian Salami, Tomatoes, Green Olives, Luganega Sausage, Onions, Garlic</t>
  </si>
  <si>
    <t>The Soppressata Pizza</t>
  </si>
  <si>
    <t>Soppressata Salami, Fontina Cheese, Mozzarella Cheese, Mushrooms, Garlic</t>
  </si>
  <si>
    <t>The Spicy Italian Pizza</t>
  </si>
  <si>
    <t>Capocollo, Tomatoes, Goat Cheese, Artichokes, Peperoncini verdi, Garlic</t>
  </si>
  <si>
    <t>The Spinach Supreme Pizza</t>
  </si>
  <si>
    <t>Spinach, Red Onions, Pepperoni, Tomatoes, Artichokes, Kalamata Olives, Garlic, Asiago Cheese</t>
  </si>
  <si>
    <t>The Five Cheese Pizza</t>
  </si>
  <si>
    <t>Veggie</t>
  </si>
  <si>
    <t>Mozzarella Cheese, Provolone Cheese, Smoked Gouda Cheese, Romano Cheese, Blue Cheese, Garlic</t>
  </si>
  <si>
    <t>The Four Cheese Pizza</t>
  </si>
  <si>
    <t>Ricotta Cheese, Gorgonzola Piccante Cheese, Mozzarella Cheese, Parmigiano Reggiano Cheese, Garlic</t>
  </si>
  <si>
    <t>The Green Garden Pizza</t>
  </si>
  <si>
    <t>Spinach, Mushrooms, Tomatoes, Green Olives, Feta Cheese</t>
  </si>
  <si>
    <t>The Italian Vegetables Pizza</t>
  </si>
  <si>
    <t>Eggplant, Artichokes, Tomatoes, Zucchini, Red Peppers, Garlic, Pesto Sauce</t>
  </si>
  <si>
    <t>The Mediterranean Pizza</t>
  </si>
  <si>
    <t>Spinach, Artichokes, Kalamata Olives, Sun-dried Tomatoes, Feta Cheese, Plum Tomatoes, Red Onions</t>
  </si>
  <si>
    <t>The Mexicana Pizza</t>
  </si>
  <si>
    <t>Tomatoes, Red Peppers, Jalapeno Peppers, Red Onions, Cilantro, Corn, Chipotle Sauce, Garlic</t>
  </si>
  <si>
    <t>The Spinach Pesto Pizza</t>
  </si>
  <si>
    <t>Spinach, Artichokes, Tomatoes, Sun-dried Tomatoes, Garlic, Pesto Sauce</t>
  </si>
  <si>
    <t>The Spinach and Feta Pizza</t>
  </si>
  <si>
    <t>Spinach, Mushrooms, Red Onions, Feta Cheese, Garlic</t>
  </si>
  <si>
    <t>The Vegetables + Vegetables Pizza</t>
  </si>
  <si>
    <t>Mushrooms, Tomatoes, Red Peppers, Green Peppers, Red Onions, Zucchini, Spinach, Garlic</t>
  </si>
  <si>
    <t>Choose a Category:</t>
  </si>
  <si>
    <t>Choose a pizza (up to 5):</t>
  </si>
  <si>
    <t>Choose a size:</t>
  </si>
  <si>
    <t>Price</t>
  </si>
  <si>
    <t>Enter Quantity</t>
  </si>
  <si>
    <t>Grand Total:</t>
  </si>
  <si>
    <t>Pizza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</si>
</sst>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4" borderId="0" xfId="0" applyFont="1" applyFill="1"/>
    <xf numFmtId="44" fontId="16" fillId="35" borderId="0" xfId="42" applyFont="1" applyFill="1"/>
    <xf numFmtId="0" fontId="16" fillId="36" borderId="10" xfId="0" applyFont="1" applyFill="1" applyBorder="1"/>
    <xf numFmtId="0" fontId="18" fillId="37" borderId="0" xfId="0" applyFont="1" applyFill="1"/>
    <xf numFmtId="0" fontId="19" fillId="38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H4" sqref="H4"/>
    </sheetView>
  </sheetViews>
  <sheetFormatPr defaultRowHeight="14.4" x14ac:dyDescent="0.3"/>
  <cols>
    <col min="1" max="1" width="17" bestFit="1" customWidth="1"/>
    <col min="2" max="2" width="11.6640625" customWidth="1"/>
    <col min="3" max="3" width="20.44140625" bestFit="1" customWidth="1"/>
    <col min="4" max="4" width="27.109375" customWidth="1"/>
    <col min="5" max="5" width="14.109375" customWidth="1"/>
    <col min="6" max="6" width="11.77734375" customWidth="1"/>
    <col min="7" max="7" width="9.88671875" customWidth="1"/>
    <col min="8" max="8" width="19.88671875" customWidth="1"/>
    <col min="9" max="9" width="17.44140625" customWidth="1"/>
    <col min="10" max="10" width="10" customWidth="1"/>
    <col min="12" max="12" width="12.88671875" customWidth="1"/>
    <col min="13" max="13" width="12.33203125" customWidth="1"/>
  </cols>
  <sheetData>
    <row r="1" spans="1:13" x14ac:dyDescent="0.3">
      <c r="D1" s="6" t="s">
        <v>216</v>
      </c>
      <c r="E1" s="6"/>
      <c r="F1" s="6"/>
      <c r="G1" s="6"/>
      <c r="H1" s="6"/>
      <c r="I1" s="6"/>
      <c r="J1" s="6"/>
    </row>
    <row r="2" spans="1:13" x14ac:dyDescent="0.3">
      <c r="D2" s="6"/>
      <c r="E2" s="6"/>
      <c r="F2" s="6"/>
      <c r="G2" s="6"/>
      <c r="H2" s="6"/>
      <c r="I2" s="6"/>
      <c r="J2" s="6"/>
    </row>
    <row r="4" spans="1:13" x14ac:dyDescent="0.3">
      <c r="A4" t="s">
        <v>210</v>
      </c>
      <c r="B4" s="2" t="s">
        <v>173</v>
      </c>
      <c r="C4" t="s">
        <v>211</v>
      </c>
      <c r="D4" s="4" t="s">
        <v>175</v>
      </c>
      <c r="E4" t="s">
        <v>212</v>
      </c>
      <c r="F4" s="2" t="s">
        <v>6</v>
      </c>
      <c r="G4" t="s">
        <v>213</v>
      </c>
      <c r="H4" s="3" cm="1">
        <f t="array" ref="H4">IF(OR(ISBLANK(D4),ISBLANK(F4)),"-",_xlfn.XLOOKUP(D4&amp;F4,pizza_names&amp;pizza_sizes,pizza_prices,"size not available!",0))</f>
        <v>12.25</v>
      </c>
      <c r="I4" t="s">
        <v>214</v>
      </c>
      <c r="J4" s="2">
        <v>2</v>
      </c>
      <c r="L4" s="5" t="s">
        <v>215</v>
      </c>
      <c r="M4" s="3">
        <f>SUMPRODUCT(H4:H8,J4:J8)</f>
        <v>44.75</v>
      </c>
    </row>
    <row r="5" spans="1:13" x14ac:dyDescent="0.3">
      <c r="D5" s="4" t="s">
        <v>196</v>
      </c>
      <c r="F5" s="2" t="s">
        <v>10</v>
      </c>
      <c r="H5" s="3" cm="1">
        <f t="array" ref="H5">IF(OR(ISBLANK(D5),ISBLANK(F5)),"-",_xlfn.XLOOKUP(D5&amp;F5,pizza_names&amp;pizza_sizes,pizza_prices,"size not available!",0))</f>
        <v>20.25</v>
      </c>
      <c r="J5" s="2">
        <v>1</v>
      </c>
    </row>
    <row r="6" spans="1:13" x14ac:dyDescent="0.3">
      <c r="D6" s="4"/>
      <c r="F6" s="2"/>
      <c r="H6" s="3" t="str" cm="1">
        <f t="array" ref="H6">IF(OR(ISBLANK(D6),ISBLANK(F6)),"-",_xlfn.XLOOKUP(D6&amp;F6,pizza_names&amp;pizza_sizes,pizza_prices,"size not available!",0))</f>
        <v>-</v>
      </c>
      <c r="J6" s="2"/>
    </row>
    <row r="7" spans="1:13" x14ac:dyDescent="0.3">
      <c r="D7" s="4"/>
      <c r="F7" s="2"/>
      <c r="H7" s="3" t="str" cm="1">
        <f t="array" ref="H7">IF(OR(ISBLANK(D7),ISBLANK(F7)),"-",_xlfn.XLOOKUP(D7&amp;F7,pizza_names&amp;pizza_sizes,pizza_prices,"size not available!",0))</f>
        <v>-</v>
      </c>
      <c r="J7" s="2"/>
    </row>
    <row r="8" spans="1:13" x14ac:dyDescent="0.3">
      <c r="D8" s="4"/>
      <c r="F8" s="2"/>
      <c r="H8" s="3" t="str" cm="1">
        <f t="array" ref="H8">IF(OR(ISBLANK(D8),ISBLANK(F8)),"-",_xlfn.XLOOKUP(D8&amp;F8,pizza_names&amp;pizza_sizes,pizza_prices,"size not available!",0))</f>
        <v>-</v>
      </c>
      <c r="J8" s="2"/>
    </row>
  </sheetData>
  <mergeCells count="1">
    <mergeCell ref="D1:J2"/>
  </mergeCells>
  <dataValidations count="1">
    <dataValidation type="list" allowBlank="1" showInputMessage="1" showErrorMessage="1" sqref="F4:F8" xr:uid="{1ED32566-614B-4632-8AB0-1065ED192CCC}">
      <formula1>"S,M,L,XL,XXL"</formula1>
    </dataValidation>
  </dataValidations>
  <pageMargins left="0.7" right="0.7" top="0.75" bottom="0.75" header="0.3" footer="0.3"/>
  <pageSetup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E17CA5-0D35-453A-A8A8-FF6BEB4EF141}">
          <x14:formula1>
            <xm:f>pizza_details!$O$2:$O$5</xm:f>
          </x14:formula1>
          <xm:sqref>B4</xm:sqref>
        </x14:dataValidation>
        <x14:dataValidation type="list" allowBlank="1" showInputMessage="1" showErrorMessage="1" xr:uid="{23179015-EC1C-4059-856B-A01BEF972D65}">
          <x14:formula1>
            <xm:f>_xlfn.ANCHORARRAY(pizza_details!$O$8)</xm:f>
          </x14:formula1>
          <xm:sqref>D4:D8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2" max="2" width="17.33203125" customWidth="1"/>
    <col min="3" max="3" width="24.21875" customWidth="1"/>
    <col min="4" max="4" width="18.44140625" customWidth="1"/>
    <col min="5" max="5" width="12.44140625" customWidth="1"/>
    <col min="6" max="6" width="18.21875" customWidth="1"/>
    <col min="7" max="7" width="85" bestFit="1" customWidth="1"/>
  </cols>
  <sheetData>
    <row r="1" spans="1:7" x14ac:dyDescent="0.3">
      <c r="A1" t="s">
        <v>0</v>
      </c>
      <c r="B1" t="s">
        <v>1</v>
      </c>
      <c r="C1" s="1" t="s">
        <v>137</v>
      </c>
      <c r="D1" s="1" t="s">
        <v>139</v>
      </c>
      <c r="E1" t="s">
        <v>2</v>
      </c>
      <c r="F1" t="s">
        <v>3</v>
      </c>
      <c r="G1" s="1" t="s">
        <v>138</v>
      </c>
    </row>
    <row r="2" spans="1:7" x14ac:dyDescent="0.3">
      <c r="A2" t="s">
        <v>4</v>
      </c>
      <c r="B2" t="s">
        <v>5</v>
      </c>
      <c r="C2" t="str">
        <f>VLOOKUP(B2,pizza_details!$A$2:$B$33,2,0)</f>
        <v>The Barbecue Chicken Pizza</v>
      </c>
      <c r="D2" t="str">
        <f>VLOOKUP(B2,pizza_details!$A$2:$C$33,3,0)</f>
        <v>Chicken</v>
      </c>
      <c r="E2" t="s">
        <v>6</v>
      </c>
      <c r="F2">
        <v>12.75</v>
      </c>
      <c r="G2" t="str">
        <f>VLOOKUP(B2,pizza_details!$A$2:$E$33,4,0)</f>
        <v>Barbecued Chicken, Red Peppers, Green Peppers, Tomatoes, Red Onions, Barbecue Sauce</v>
      </c>
    </row>
    <row r="3" spans="1:7" x14ac:dyDescent="0.3">
      <c r="A3" t="s">
        <v>7</v>
      </c>
      <c r="B3" t="s">
        <v>5</v>
      </c>
      <c r="C3" t="str">
        <f>VLOOKUP(B3,pizza_details!$A$2:$B$33,2,0)</f>
        <v>The Barbecue Chicken Pizza</v>
      </c>
      <c r="D3" t="str">
        <f>VLOOKUP(B3,pizza_details!$A$2:$C$33,3,0)</f>
        <v>Chicken</v>
      </c>
      <c r="E3" t="s">
        <v>8</v>
      </c>
      <c r="F3">
        <v>16.75</v>
      </c>
      <c r="G3" t="str">
        <f>VLOOKUP(B3,pizza_details!$A$2:$E$33,4,0)</f>
        <v>Barbecued Chicken, Red Peppers, Green Peppers, Tomatoes, Red Onions, Barbecue Sauce</v>
      </c>
    </row>
    <row r="4" spans="1:7" x14ac:dyDescent="0.3">
      <c r="A4" t="s">
        <v>9</v>
      </c>
      <c r="B4" t="s">
        <v>5</v>
      </c>
      <c r="C4" t="str">
        <f>VLOOKUP(B4,pizza_details!$A$2:$B$33,2,0)</f>
        <v>The Barbecue Chicken Pizza</v>
      </c>
      <c r="D4" t="str">
        <f>VLOOKUP(B4,pizza_details!$A$2:$C$33,3,0)</f>
        <v>Chicken</v>
      </c>
      <c r="E4" t="s">
        <v>10</v>
      </c>
      <c r="F4">
        <v>20.75</v>
      </c>
      <c r="G4" t="str">
        <f>VLOOKUP(B4,pizza_details!$A$2:$E$33,4,0)</f>
        <v>Barbecued Chicken, Red Peppers, Green Peppers, Tomatoes, Red Onions, Barbecue Sauce</v>
      </c>
    </row>
    <row r="5" spans="1:7" x14ac:dyDescent="0.3">
      <c r="A5" t="s">
        <v>11</v>
      </c>
      <c r="B5" t="s">
        <v>12</v>
      </c>
      <c r="C5" t="str">
        <f>VLOOKUP(B5,pizza_details!$A$2:$B$33,2,0)</f>
        <v>The California Chicken Pizza</v>
      </c>
      <c r="D5" t="str">
        <f>VLOOKUP(B5,pizza_details!$A$2:$C$33,3,0)</f>
        <v>Chicken</v>
      </c>
      <c r="E5" t="s">
        <v>6</v>
      </c>
      <c r="F5">
        <v>12.75</v>
      </c>
      <c r="G5" t="str">
        <f>VLOOKUP(B5,pizza_details!$A$2:$E$33,4,0)</f>
        <v>Chicken, Artichoke, Spinach, Garlic, Jalapeno Peppers, Fontina Cheese, Gouda Cheese</v>
      </c>
    </row>
    <row r="6" spans="1:7" x14ac:dyDescent="0.3">
      <c r="A6" t="s">
        <v>13</v>
      </c>
      <c r="B6" t="s">
        <v>12</v>
      </c>
      <c r="C6" t="str">
        <f>VLOOKUP(B6,pizza_details!$A$2:$B$33,2,0)</f>
        <v>The California Chicken Pizza</v>
      </c>
      <c r="D6" t="str">
        <f>VLOOKUP(B6,pizza_details!$A$2:$C$33,3,0)</f>
        <v>Chicken</v>
      </c>
      <c r="E6" t="s">
        <v>8</v>
      </c>
      <c r="F6">
        <v>16.75</v>
      </c>
      <c r="G6" t="str">
        <f>VLOOKUP(B6,pizza_details!$A$2:$E$33,4,0)</f>
        <v>Chicken, Artichoke, Spinach, Garlic, Jalapeno Peppers, Fontina Cheese, Gouda Cheese</v>
      </c>
    </row>
    <row r="7" spans="1:7" x14ac:dyDescent="0.3">
      <c r="A7" t="s">
        <v>14</v>
      </c>
      <c r="B7" t="s">
        <v>12</v>
      </c>
      <c r="C7" t="str">
        <f>VLOOKUP(B7,pizza_details!$A$2:$B$33,2,0)</f>
        <v>The California Chicken Pizza</v>
      </c>
      <c r="D7" t="str">
        <f>VLOOKUP(B7,pizza_details!$A$2:$C$33,3,0)</f>
        <v>Chicken</v>
      </c>
      <c r="E7" t="s">
        <v>10</v>
      </c>
      <c r="F7">
        <v>20.75</v>
      </c>
      <c r="G7" t="str">
        <f>VLOOKUP(B7,pizza_details!$A$2:$E$33,4,0)</f>
        <v>Chicken, Artichoke, Spinach, Garlic, Jalapeno Peppers, Fontina Cheese, Gouda Cheese</v>
      </c>
    </row>
    <row r="8" spans="1:7" x14ac:dyDescent="0.3">
      <c r="A8" t="s">
        <v>15</v>
      </c>
      <c r="B8" t="s">
        <v>16</v>
      </c>
      <c r="C8" t="str">
        <f>VLOOKUP(B8,pizza_details!$A$2:$B$33,2,0)</f>
        <v>The Chicken Alfredo Pizza</v>
      </c>
      <c r="D8" t="str">
        <f>VLOOKUP(B8,pizza_details!$A$2:$C$33,3,0)</f>
        <v>Chicken</v>
      </c>
      <c r="E8" t="s">
        <v>6</v>
      </c>
      <c r="F8">
        <v>12.75</v>
      </c>
      <c r="G8" t="str">
        <f>VLOOKUP(B8,pizza_details!$A$2:$E$33,4,0)</f>
        <v>Chicken, Red Onions, Red Peppers, Mushrooms, Asiago Cheese, Alfredo Sauce</v>
      </c>
    </row>
    <row r="9" spans="1:7" x14ac:dyDescent="0.3">
      <c r="A9" t="s">
        <v>17</v>
      </c>
      <c r="B9" t="s">
        <v>16</v>
      </c>
      <c r="C9" t="str">
        <f>VLOOKUP(B9,pizza_details!$A$2:$B$33,2,0)</f>
        <v>The Chicken Alfredo Pizza</v>
      </c>
      <c r="D9" t="str">
        <f>VLOOKUP(B9,pizza_details!$A$2:$C$33,3,0)</f>
        <v>Chicken</v>
      </c>
      <c r="E9" t="s">
        <v>8</v>
      </c>
      <c r="F9">
        <v>16.75</v>
      </c>
      <c r="G9" t="str">
        <f>VLOOKUP(B9,pizza_details!$A$2:$E$33,4,0)</f>
        <v>Chicken, Red Onions, Red Peppers, Mushrooms, Asiago Cheese, Alfredo Sauce</v>
      </c>
    </row>
    <row r="10" spans="1:7" x14ac:dyDescent="0.3">
      <c r="A10" t="s">
        <v>18</v>
      </c>
      <c r="B10" t="s">
        <v>16</v>
      </c>
      <c r="C10" t="str">
        <f>VLOOKUP(B10,pizza_details!$A$2:$B$33,2,0)</f>
        <v>The Chicken Alfredo Pizza</v>
      </c>
      <c r="D10" t="str">
        <f>VLOOKUP(B10,pizza_details!$A$2:$C$33,3,0)</f>
        <v>Chicken</v>
      </c>
      <c r="E10" t="s">
        <v>10</v>
      </c>
      <c r="F10">
        <v>20.75</v>
      </c>
      <c r="G10" t="str">
        <f>VLOOKUP(B10,pizza_details!$A$2:$E$33,4,0)</f>
        <v>Chicken, Red Onions, Red Peppers, Mushrooms, Asiago Cheese, Alfredo Sauce</v>
      </c>
    </row>
    <row r="11" spans="1:7" x14ac:dyDescent="0.3">
      <c r="A11" t="s">
        <v>19</v>
      </c>
      <c r="B11" t="s">
        <v>20</v>
      </c>
      <c r="C11" t="str">
        <f>VLOOKUP(B11,pizza_details!$A$2:$B$33,2,0)</f>
        <v>The Chicken Pesto Pizza</v>
      </c>
      <c r="D11" t="str">
        <f>VLOOKUP(B11,pizza_details!$A$2:$C$33,3,0)</f>
        <v>Chicken</v>
      </c>
      <c r="E11" t="s">
        <v>6</v>
      </c>
      <c r="F11">
        <v>12.75</v>
      </c>
      <c r="G11" t="str">
        <f>VLOOKUP(B11,pizza_details!$A$2:$E$33,4,0)</f>
        <v>Chicken, Tomatoes, Red Peppers, Spinach, Garlic, Pesto Sauce</v>
      </c>
    </row>
    <row r="12" spans="1:7" x14ac:dyDescent="0.3">
      <c r="A12" t="s">
        <v>21</v>
      </c>
      <c r="B12" t="s">
        <v>20</v>
      </c>
      <c r="C12" t="str">
        <f>VLOOKUP(B12,pizza_details!$A$2:$B$33,2,0)</f>
        <v>The Chicken Pesto Pizza</v>
      </c>
      <c r="D12" t="str">
        <f>VLOOKUP(B12,pizza_details!$A$2:$C$33,3,0)</f>
        <v>Chicken</v>
      </c>
      <c r="E12" t="s">
        <v>8</v>
      </c>
      <c r="F12">
        <v>16.75</v>
      </c>
      <c r="G12" t="str">
        <f>VLOOKUP(B12,pizza_details!$A$2:$E$33,4,0)</f>
        <v>Chicken, Tomatoes, Red Peppers, Spinach, Garlic, Pesto Sauce</v>
      </c>
    </row>
    <row r="13" spans="1:7" x14ac:dyDescent="0.3">
      <c r="A13" t="s">
        <v>22</v>
      </c>
      <c r="B13" t="s">
        <v>20</v>
      </c>
      <c r="C13" t="str">
        <f>VLOOKUP(B13,pizza_details!$A$2:$B$33,2,0)</f>
        <v>The Chicken Pesto Pizza</v>
      </c>
      <c r="D13" t="str">
        <f>VLOOKUP(B13,pizza_details!$A$2:$C$33,3,0)</f>
        <v>Chicken</v>
      </c>
      <c r="E13" t="s">
        <v>10</v>
      </c>
      <c r="F13">
        <v>20.75</v>
      </c>
      <c r="G13" t="str">
        <f>VLOOKUP(B13,pizza_details!$A$2:$E$33,4,0)</f>
        <v>Chicken, Tomatoes, Red Peppers, Spinach, Garlic, Pesto Sauce</v>
      </c>
    </row>
    <row r="14" spans="1:7" x14ac:dyDescent="0.3">
      <c r="A14" t="s">
        <v>23</v>
      </c>
      <c r="B14" t="s">
        <v>24</v>
      </c>
      <c r="C14" t="str">
        <f>VLOOKUP(B14,pizza_details!$A$2:$B$33,2,0)</f>
        <v>The Southwest Chicken Pizza</v>
      </c>
      <c r="D14" t="str">
        <f>VLOOKUP(B14,pizza_details!$A$2:$C$33,3,0)</f>
        <v>Chicken</v>
      </c>
      <c r="E14" t="s">
        <v>6</v>
      </c>
      <c r="F14">
        <v>12.75</v>
      </c>
      <c r="G14" t="str">
        <f>VLOOKUP(B14,pizza_details!$A$2:$E$33,4,0)</f>
        <v>Chicken, Tomatoes, Red Peppers, Red Onions, Jalapeno Peppers, Corn, Cilantro, Chipotle Sauce</v>
      </c>
    </row>
    <row r="15" spans="1:7" x14ac:dyDescent="0.3">
      <c r="A15" t="s">
        <v>25</v>
      </c>
      <c r="B15" t="s">
        <v>24</v>
      </c>
      <c r="C15" t="str">
        <f>VLOOKUP(B15,pizza_details!$A$2:$B$33,2,0)</f>
        <v>The Southwest Chicken Pizza</v>
      </c>
      <c r="D15" t="str">
        <f>VLOOKUP(B15,pizza_details!$A$2:$C$33,3,0)</f>
        <v>Chicken</v>
      </c>
      <c r="E15" t="s">
        <v>8</v>
      </c>
      <c r="F15">
        <v>16.75</v>
      </c>
      <c r="G15" t="str">
        <f>VLOOKUP(B15,pizza_details!$A$2:$E$33,4,0)</f>
        <v>Chicken, Tomatoes, Red Peppers, Red Onions, Jalapeno Peppers, Corn, Cilantro, Chipotle Sauce</v>
      </c>
    </row>
    <row r="16" spans="1:7" x14ac:dyDescent="0.3">
      <c r="A16" t="s">
        <v>26</v>
      </c>
      <c r="B16" t="s">
        <v>24</v>
      </c>
      <c r="C16" t="str">
        <f>VLOOKUP(B16,pizza_details!$A$2:$B$33,2,0)</f>
        <v>The Southwest Chicken Pizza</v>
      </c>
      <c r="D16" t="str">
        <f>VLOOKUP(B16,pizza_details!$A$2:$C$33,3,0)</f>
        <v>Chicken</v>
      </c>
      <c r="E16" t="s">
        <v>10</v>
      </c>
      <c r="F16">
        <v>20.75</v>
      </c>
      <c r="G16" t="str">
        <f>VLOOKUP(B16,pizza_details!$A$2:$E$33,4,0)</f>
        <v>Chicken, Tomatoes, Red Peppers, Red Onions, Jalapeno Peppers, Corn, Cilantro, Chipotle Sauce</v>
      </c>
    </row>
    <row r="17" spans="1:7" x14ac:dyDescent="0.3">
      <c r="A17" t="s">
        <v>27</v>
      </c>
      <c r="B17" t="s">
        <v>28</v>
      </c>
      <c r="C17" t="str">
        <f>VLOOKUP(B17,pizza_details!$A$2:$B$33,2,0)</f>
        <v>The Thai Chicken Pizza</v>
      </c>
      <c r="D17" t="str">
        <f>VLOOKUP(B17,pizza_details!$A$2:$C$33,3,0)</f>
        <v>Chicken</v>
      </c>
      <c r="E17" t="s">
        <v>6</v>
      </c>
      <c r="F17">
        <v>12.75</v>
      </c>
      <c r="G17" t="str">
        <f>VLOOKUP(B17,pizza_details!$A$2:$E$33,4,0)</f>
        <v>Chicken, Pineapple, Tomatoes, Red Peppers, Thai Sweet Chilli Sauce</v>
      </c>
    </row>
    <row r="18" spans="1:7" x14ac:dyDescent="0.3">
      <c r="A18" t="s">
        <v>29</v>
      </c>
      <c r="B18" t="s">
        <v>28</v>
      </c>
      <c r="C18" t="str">
        <f>VLOOKUP(B18,pizza_details!$A$2:$B$33,2,0)</f>
        <v>The Thai Chicken Pizza</v>
      </c>
      <c r="D18" t="str">
        <f>VLOOKUP(B18,pizza_details!$A$2:$C$33,3,0)</f>
        <v>Chicken</v>
      </c>
      <c r="E18" t="s">
        <v>8</v>
      </c>
      <c r="F18">
        <v>16.75</v>
      </c>
      <c r="G18" t="str">
        <f>VLOOKUP(B18,pizza_details!$A$2:$E$33,4,0)</f>
        <v>Chicken, Pineapple, Tomatoes, Red Peppers, Thai Sweet Chilli Sauce</v>
      </c>
    </row>
    <row r="19" spans="1:7" x14ac:dyDescent="0.3">
      <c r="A19" t="s">
        <v>30</v>
      </c>
      <c r="B19" t="s">
        <v>28</v>
      </c>
      <c r="C19" t="str">
        <f>VLOOKUP(B19,pizza_details!$A$2:$B$33,2,0)</f>
        <v>The Thai Chicken Pizza</v>
      </c>
      <c r="D19" t="str">
        <f>VLOOKUP(B19,pizza_details!$A$2:$C$33,3,0)</f>
        <v>Chicken</v>
      </c>
      <c r="E19" t="s">
        <v>10</v>
      </c>
      <c r="F19">
        <v>20.75</v>
      </c>
      <c r="G19" t="str">
        <f>VLOOKUP(B19,pizza_details!$A$2:$E$33,4,0)</f>
        <v>Chicken, Pineapple, Tomatoes, Red Peppers, Thai Sweet Chilli Sauce</v>
      </c>
    </row>
    <row r="20" spans="1:7" x14ac:dyDescent="0.3">
      <c r="A20" t="s">
        <v>31</v>
      </c>
      <c r="B20" t="s">
        <v>32</v>
      </c>
      <c r="C20" t="str">
        <f>VLOOKUP(B20,pizza_details!$A$2:$B$33,2,0)</f>
        <v>The Big Meat Pizza</v>
      </c>
      <c r="D20" t="str">
        <f>VLOOKUP(B20,pizza_details!$A$2:$C$33,3,0)</f>
        <v>Classic</v>
      </c>
      <c r="E20" t="s">
        <v>6</v>
      </c>
      <c r="F20">
        <v>12</v>
      </c>
      <c r="G20" t="str">
        <f>VLOOKUP(B20,pizza_details!$A$2:$E$33,4,0)</f>
        <v>Bacon, Pepperoni, Italian Sausage, Chorizo Sausage</v>
      </c>
    </row>
    <row r="21" spans="1:7" x14ac:dyDescent="0.3">
      <c r="A21" t="s">
        <v>33</v>
      </c>
      <c r="B21" t="s">
        <v>32</v>
      </c>
      <c r="C21" t="str">
        <f>VLOOKUP(B21,pizza_details!$A$2:$B$33,2,0)</f>
        <v>The Big Meat Pizza</v>
      </c>
      <c r="D21" t="str">
        <f>VLOOKUP(B21,pizza_details!$A$2:$C$33,3,0)</f>
        <v>Classic</v>
      </c>
      <c r="E21" t="s">
        <v>8</v>
      </c>
      <c r="F21">
        <v>16</v>
      </c>
      <c r="G21" t="str">
        <f>VLOOKUP(B21,pizza_details!$A$2:$E$33,4,0)</f>
        <v>Bacon, Pepperoni, Italian Sausage, Chorizo Sausage</v>
      </c>
    </row>
    <row r="22" spans="1:7" x14ac:dyDescent="0.3">
      <c r="A22" t="s">
        <v>34</v>
      </c>
      <c r="B22" t="s">
        <v>32</v>
      </c>
      <c r="C22" t="str">
        <f>VLOOKUP(B22,pizza_details!$A$2:$B$33,2,0)</f>
        <v>The Big Meat Pizza</v>
      </c>
      <c r="D22" t="str">
        <f>VLOOKUP(B22,pizza_details!$A$2:$C$33,3,0)</f>
        <v>Classic</v>
      </c>
      <c r="E22" t="s">
        <v>10</v>
      </c>
      <c r="F22">
        <v>20.5</v>
      </c>
      <c r="G22" t="str">
        <f>VLOOKUP(B22,pizza_details!$A$2:$E$33,4,0)</f>
        <v>Bacon, Pepperoni, Italian Sausage, Chorizo Sausage</v>
      </c>
    </row>
    <row r="23" spans="1:7" x14ac:dyDescent="0.3">
      <c r="A23" t="s">
        <v>35</v>
      </c>
      <c r="B23" t="s">
        <v>36</v>
      </c>
      <c r="C23" t="str">
        <f>VLOOKUP(B23,pizza_details!$A$2:$B$33,2,0)</f>
        <v>The Classic Deluxe Pizza</v>
      </c>
      <c r="D23" t="str">
        <f>VLOOKUP(B23,pizza_details!$A$2:$C$33,3,0)</f>
        <v>Classic</v>
      </c>
      <c r="E23" t="s">
        <v>6</v>
      </c>
      <c r="F23">
        <v>12</v>
      </c>
      <c r="G23" t="str">
        <f>VLOOKUP(B23,pizza_details!$A$2:$E$33,4,0)</f>
        <v>Pepperoni, Mushrooms, Red Onions, Red Peppers, Bacon</v>
      </c>
    </row>
    <row r="24" spans="1:7" x14ac:dyDescent="0.3">
      <c r="A24" t="s">
        <v>37</v>
      </c>
      <c r="B24" t="s">
        <v>36</v>
      </c>
      <c r="C24" t="str">
        <f>VLOOKUP(B24,pizza_details!$A$2:$B$33,2,0)</f>
        <v>The Classic Deluxe Pizza</v>
      </c>
      <c r="D24" t="str">
        <f>VLOOKUP(B24,pizza_details!$A$2:$C$33,3,0)</f>
        <v>Classic</v>
      </c>
      <c r="E24" t="s">
        <v>8</v>
      </c>
      <c r="F24">
        <v>16</v>
      </c>
      <c r="G24" t="str">
        <f>VLOOKUP(B24,pizza_details!$A$2:$E$33,4,0)</f>
        <v>Pepperoni, Mushrooms, Red Onions, Red Peppers, Bacon</v>
      </c>
    </row>
    <row r="25" spans="1:7" x14ac:dyDescent="0.3">
      <c r="A25" t="s">
        <v>38</v>
      </c>
      <c r="B25" t="s">
        <v>36</v>
      </c>
      <c r="C25" t="str">
        <f>VLOOKUP(B25,pizza_details!$A$2:$B$33,2,0)</f>
        <v>The Classic Deluxe Pizza</v>
      </c>
      <c r="D25" t="str">
        <f>VLOOKUP(B25,pizza_details!$A$2:$C$33,3,0)</f>
        <v>Classic</v>
      </c>
      <c r="E25" t="s">
        <v>10</v>
      </c>
      <c r="F25">
        <v>20.5</v>
      </c>
      <c r="G25" t="str">
        <f>VLOOKUP(B25,pizza_details!$A$2:$E$33,4,0)</f>
        <v>Pepperoni, Mushrooms, Red Onions, Red Peppers, Bacon</v>
      </c>
    </row>
    <row r="26" spans="1:7" x14ac:dyDescent="0.3">
      <c r="A26" t="s">
        <v>39</v>
      </c>
      <c r="B26" t="s">
        <v>40</v>
      </c>
      <c r="C26" t="str">
        <f>VLOOKUP(B26,pizza_details!$A$2:$B$33,2,0)</f>
        <v>The Hawaiian Pizza</v>
      </c>
      <c r="D26" t="str">
        <f>VLOOKUP(B26,pizza_details!$A$2:$C$33,3,0)</f>
        <v>Classic</v>
      </c>
      <c r="E26" t="s">
        <v>6</v>
      </c>
      <c r="F26">
        <v>10.5</v>
      </c>
      <c r="G26" t="str">
        <f>VLOOKUP(B26,pizza_details!$A$2:$E$33,4,0)</f>
        <v>Sliced Ham, Pineapple, Mozzarella Cheese</v>
      </c>
    </row>
    <row r="27" spans="1:7" x14ac:dyDescent="0.3">
      <c r="A27" t="s">
        <v>41</v>
      </c>
      <c r="B27" t="s">
        <v>40</v>
      </c>
      <c r="C27" t="str">
        <f>VLOOKUP(B27,pizza_details!$A$2:$B$33,2,0)</f>
        <v>The Hawaiian Pizza</v>
      </c>
      <c r="D27" t="str">
        <f>VLOOKUP(B27,pizza_details!$A$2:$C$33,3,0)</f>
        <v>Classic</v>
      </c>
      <c r="E27" t="s">
        <v>8</v>
      </c>
      <c r="F27">
        <v>13.25</v>
      </c>
      <c r="G27" t="str">
        <f>VLOOKUP(B27,pizza_details!$A$2:$E$33,4,0)</f>
        <v>Sliced Ham, Pineapple, Mozzarella Cheese</v>
      </c>
    </row>
    <row r="28" spans="1:7" x14ac:dyDescent="0.3">
      <c r="A28" t="s">
        <v>42</v>
      </c>
      <c r="B28" t="s">
        <v>40</v>
      </c>
      <c r="C28" t="str">
        <f>VLOOKUP(B28,pizza_details!$A$2:$B$33,2,0)</f>
        <v>The Hawaiian Pizza</v>
      </c>
      <c r="D28" t="str">
        <f>VLOOKUP(B28,pizza_details!$A$2:$C$33,3,0)</f>
        <v>Classic</v>
      </c>
      <c r="E28" t="s">
        <v>10</v>
      </c>
      <c r="F28">
        <v>16.5</v>
      </c>
      <c r="G28" t="str">
        <f>VLOOKUP(B28,pizza_details!$A$2:$E$33,4,0)</f>
        <v>Sliced Ham, Pineapple, Mozzarella Cheese</v>
      </c>
    </row>
    <row r="29" spans="1:7" x14ac:dyDescent="0.3">
      <c r="A29" t="s">
        <v>43</v>
      </c>
      <c r="B29" t="s">
        <v>44</v>
      </c>
      <c r="C29" t="str">
        <f>VLOOKUP(B29,pizza_details!$A$2:$B$33,2,0)</f>
        <v>The Italian Capocollo Pizza</v>
      </c>
      <c r="D29" t="str">
        <f>VLOOKUP(B29,pizza_details!$A$2:$C$33,3,0)</f>
        <v>Classic</v>
      </c>
      <c r="E29" t="s">
        <v>6</v>
      </c>
      <c r="F29">
        <v>12</v>
      </c>
      <c r="G29" t="str">
        <f>VLOOKUP(B29,pizza_details!$A$2:$E$33,4,0)</f>
        <v>Capocollo, Red Peppers, Tomatoes, Goat Cheese, Garlic, Oregano</v>
      </c>
    </row>
    <row r="30" spans="1:7" x14ac:dyDescent="0.3">
      <c r="A30" t="s">
        <v>45</v>
      </c>
      <c r="B30" t="s">
        <v>44</v>
      </c>
      <c r="C30" t="str">
        <f>VLOOKUP(B30,pizza_details!$A$2:$B$33,2,0)</f>
        <v>The Italian Capocollo Pizza</v>
      </c>
      <c r="D30" t="str">
        <f>VLOOKUP(B30,pizza_details!$A$2:$C$33,3,0)</f>
        <v>Classic</v>
      </c>
      <c r="E30" t="s">
        <v>8</v>
      </c>
      <c r="F30">
        <v>16</v>
      </c>
      <c r="G30" t="str">
        <f>VLOOKUP(B30,pizza_details!$A$2:$E$33,4,0)</f>
        <v>Capocollo, Red Peppers, Tomatoes, Goat Cheese, Garlic, Oregano</v>
      </c>
    </row>
    <row r="31" spans="1:7" x14ac:dyDescent="0.3">
      <c r="A31" t="s">
        <v>46</v>
      </c>
      <c r="B31" t="s">
        <v>44</v>
      </c>
      <c r="C31" t="str">
        <f>VLOOKUP(B31,pizza_details!$A$2:$B$33,2,0)</f>
        <v>The Italian Capocollo Pizza</v>
      </c>
      <c r="D31" t="str">
        <f>VLOOKUP(B31,pizza_details!$A$2:$C$33,3,0)</f>
        <v>Classic</v>
      </c>
      <c r="E31" t="s">
        <v>10</v>
      </c>
      <c r="F31">
        <v>20.5</v>
      </c>
      <c r="G31" t="str">
        <f>VLOOKUP(B31,pizza_details!$A$2:$E$33,4,0)</f>
        <v>Capocollo, Red Peppers, Tomatoes, Goat Cheese, Garlic, Oregano</v>
      </c>
    </row>
    <row r="32" spans="1:7" x14ac:dyDescent="0.3">
      <c r="A32" t="s">
        <v>47</v>
      </c>
      <c r="B32" t="s">
        <v>48</v>
      </c>
      <c r="C32" t="str">
        <f>VLOOKUP(B32,pizza_details!$A$2:$B$33,2,0)</f>
        <v>The Napolitana Pizza</v>
      </c>
      <c r="D32" t="str">
        <f>VLOOKUP(B32,pizza_details!$A$2:$C$33,3,0)</f>
        <v>Classic</v>
      </c>
      <c r="E32" t="s">
        <v>6</v>
      </c>
      <c r="F32">
        <v>12</v>
      </c>
      <c r="G32" t="str">
        <f>VLOOKUP(B32,pizza_details!$A$2:$E$33,4,0)</f>
        <v>Tomatoes, Anchovies, Green Olives, Red Onions, Garlic</v>
      </c>
    </row>
    <row r="33" spans="1:7" x14ac:dyDescent="0.3">
      <c r="A33" t="s">
        <v>49</v>
      </c>
      <c r="B33" t="s">
        <v>48</v>
      </c>
      <c r="C33" t="str">
        <f>VLOOKUP(B33,pizza_details!$A$2:$B$33,2,0)</f>
        <v>The Napolitana Pizza</v>
      </c>
      <c r="D33" t="str">
        <f>VLOOKUP(B33,pizza_details!$A$2:$C$33,3,0)</f>
        <v>Classic</v>
      </c>
      <c r="E33" t="s">
        <v>8</v>
      </c>
      <c r="F33">
        <v>16</v>
      </c>
      <c r="G33" t="str">
        <f>VLOOKUP(B33,pizza_details!$A$2:$E$33,4,0)</f>
        <v>Tomatoes, Anchovies, Green Olives, Red Onions, Garlic</v>
      </c>
    </row>
    <row r="34" spans="1:7" x14ac:dyDescent="0.3">
      <c r="A34" t="s">
        <v>50</v>
      </c>
      <c r="B34" t="s">
        <v>48</v>
      </c>
      <c r="C34" t="str">
        <f>VLOOKUP(B34,pizza_details!$A$2:$B$33,2,0)</f>
        <v>The Napolitana Pizza</v>
      </c>
      <c r="D34" t="str">
        <f>VLOOKUP(B34,pizza_details!$A$2:$C$33,3,0)</f>
        <v>Classic</v>
      </c>
      <c r="E34" t="s">
        <v>10</v>
      </c>
      <c r="F34">
        <v>20.5</v>
      </c>
      <c r="G34" t="str">
        <f>VLOOKUP(B34,pizza_details!$A$2:$E$33,4,0)</f>
        <v>Tomatoes, Anchovies, Green Olives, Red Onions, Garlic</v>
      </c>
    </row>
    <row r="35" spans="1:7" x14ac:dyDescent="0.3">
      <c r="A35" t="s">
        <v>51</v>
      </c>
      <c r="B35" t="s">
        <v>52</v>
      </c>
      <c r="C35" t="str">
        <f>VLOOKUP(B35,pizza_details!$A$2:$B$33,2,0)</f>
        <v>The Pepperoni, Mushroom, and Peppers Pizza</v>
      </c>
      <c r="D35" t="str">
        <f>VLOOKUP(B35,pizza_details!$A$2:$C$33,3,0)</f>
        <v>Classic</v>
      </c>
      <c r="E35" t="s">
        <v>6</v>
      </c>
      <c r="F35">
        <v>11</v>
      </c>
      <c r="G35" t="str">
        <f>VLOOKUP(B35,pizza_details!$A$2:$E$33,4,0)</f>
        <v>Pepperoni, Mushrooms, Green Peppers</v>
      </c>
    </row>
    <row r="36" spans="1:7" x14ac:dyDescent="0.3">
      <c r="A36" t="s">
        <v>53</v>
      </c>
      <c r="B36" t="s">
        <v>52</v>
      </c>
      <c r="C36" t="str">
        <f>VLOOKUP(B36,pizza_details!$A$2:$B$33,2,0)</f>
        <v>The Pepperoni, Mushroom, and Peppers Pizza</v>
      </c>
      <c r="D36" t="str">
        <f>VLOOKUP(B36,pizza_details!$A$2:$C$33,3,0)</f>
        <v>Classic</v>
      </c>
      <c r="E36" t="s">
        <v>8</v>
      </c>
      <c r="F36">
        <v>14.5</v>
      </c>
      <c r="G36" t="str">
        <f>VLOOKUP(B36,pizza_details!$A$2:$E$33,4,0)</f>
        <v>Pepperoni, Mushrooms, Green Peppers</v>
      </c>
    </row>
    <row r="37" spans="1:7" x14ac:dyDescent="0.3">
      <c r="A37" t="s">
        <v>54</v>
      </c>
      <c r="B37" t="s">
        <v>52</v>
      </c>
      <c r="C37" t="str">
        <f>VLOOKUP(B37,pizza_details!$A$2:$B$33,2,0)</f>
        <v>The Pepperoni, Mushroom, and Peppers Pizza</v>
      </c>
      <c r="D37" t="str">
        <f>VLOOKUP(B37,pizza_details!$A$2:$C$33,3,0)</f>
        <v>Classic</v>
      </c>
      <c r="E37" t="s">
        <v>10</v>
      </c>
      <c r="F37">
        <v>17.5</v>
      </c>
      <c r="G37" t="str">
        <f>VLOOKUP(B37,pizza_details!$A$2:$E$33,4,0)</f>
        <v>Pepperoni, Mushrooms, Green Peppers</v>
      </c>
    </row>
    <row r="38" spans="1:7" x14ac:dyDescent="0.3">
      <c r="A38" t="s">
        <v>55</v>
      </c>
      <c r="B38" t="s">
        <v>56</v>
      </c>
      <c r="C38" t="str">
        <f>VLOOKUP(B38,pizza_details!$A$2:$B$33,2,0)</f>
        <v>The Pepperoni Pizza</v>
      </c>
      <c r="D38" t="str">
        <f>VLOOKUP(B38,pizza_details!$A$2:$C$33,3,0)</f>
        <v>Classic</v>
      </c>
      <c r="E38" t="s">
        <v>6</v>
      </c>
      <c r="F38">
        <v>9.75</v>
      </c>
      <c r="G38" t="str">
        <f>VLOOKUP(B38,pizza_details!$A$2:$E$33,4,0)</f>
        <v>Mozzarella Cheese, Pepperoni</v>
      </c>
    </row>
    <row r="39" spans="1:7" x14ac:dyDescent="0.3">
      <c r="A39" t="s">
        <v>57</v>
      </c>
      <c r="B39" t="s">
        <v>56</v>
      </c>
      <c r="C39" t="str">
        <f>VLOOKUP(B39,pizza_details!$A$2:$B$33,2,0)</f>
        <v>The Pepperoni Pizza</v>
      </c>
      <c r="D39" t="str">
        <f>VLOOKUP(B39,pizza_details!$A$2:$C$33,3,0)</f>
        <v>Classic</v>
      </c>
      <c r="E39" t="s">
        <v>8</v>
      </c>
      <c r="F39">
        <v>12.5</v>
      </c>
      <c r="G39" t="str">
        <f>VLOOKUP(B39,pizza_details!$A$2:$E$33,4,0)</f>
        <v>Mozzarella Cheese, Pepperoni</v>
      </c>
    </row>
    <row r="40" spans="1:7" x14ac:dyDescent="0.3">
      <c r="A40" t="s">
        <v>58</v>
      </c>
      <c r="B40" t="s">
        <v>56</v>
      </c>
      <c r="C40" t="str">
        <f>VLOOKUP(B40,pizza_details!$A$2:$B$33,2,0)</f>
        <v>The Pepperoni Pizza</v>
      </c>
      <c r="D40" t="str">
        <f>VLOOKUP(B40,pizza_details!$A$2:$C$33,3,0)</f>
        <v>Classic</v>
      </c>
      <c r="E40" t="s">
        <v>10</v>
      </c>
      <c r="F40">
        <v>15.25</v>
      </c>
      <c r="G40" t="str">
        <f>VLOOKUP(B40,pizza_details!$A$2:$E$33,4,0)</f>
        <v>Mozzarella Cheese, Pepperoni</v>
      </c>
    </row>
    <row r="41" spans="1:7" x14ac:dyDescent="0.3">
      <c r="A41" t="s">
        <v>59</v>
      </c>
      <c r="B41" t="s">
        <v>60</v>
      </c>
      <c r="C41" t="str">
        <f>VLOOKUP(B41,pizza_details!$A$2:$B$33,2,0)</f>
        <v>The Greek Pizza</v>
      </c>
      <c r="D41" t="str">
        <f>VLOOKUP(B41,pizza_details!$A$2:$C$33,3,0)</f>
        <v>Classic</v>
      </c>
      <c r="E41" t="s">
        <v>6</v>
      </c>
      <c r="F41">
        <v>12</v>
      </c>
      <c r="G41" t="str">
        <f>VLOOKUP(B41,pizza_details!$A$2:$E$33,4,0)</f>
        <v>Kalamata Olives, Feta Cheese, Tomatoes, Garlic, Beef Chuck Roast, Red Onions</v>
      </c>
    </row>
    <row r="42" spans="1:7" x14ac:dyDescent="0.3">
      <c r="A42" t="s">
        <v>61</v>
      </c>
      <c r="B42" t="s">
        <v>60</v>
      </c>
      <c r="C42" t="str">
        <f>VLOOKUP(B42,pizza_details!$A$2:$B$33,2,0)</f>
        <v>The Greek Pizza</v>
      </c>
      <c r="D42" t="str">
        <f>VLOOKUP(B42,pizza_details!$A$2:$C$33,3,0)</f>
        <v>Classic</v>
      </c>
      <c r="E42" t="s">
        <v>8</v>
      </c>
      <c r="F42">
        <v>16</v>
      </c>
      <c r="G42" t="str">
        <f>VLOOKUP(B42,pizza_details!$A$2:$E$33,4,0)</f>
        <v>Kalamata Olives, Feta Cheese, Tomatoes, Garlic, Beef Chuck Roast, Red Onions</v>
      </c>
    </row>
    <row r="43" spans="1:7" x14ac:dyDescent="0.3">
      <c r="A43" t="s">
        <v>62</v>
      </c>
      <c r="B43" t="s">
        <v>60</v>
      </c>
      <c r="C43" t="str">
        <f>VLOOKUP(B43,pizza_details!$A$2:$B$33,2,0)</f>
        <v>The Greek Pizza</v>
      </c>
      <c r="D43" t="str">
        <f>VLOOKUP(B43,pizza_details!$A$2:$C$33,3,0)</f>
        <v>Classic</v>
      </c>
      <c r="E43" t="s">
        <v>10</v>
      </c>
      <c r="F43">
        <v>20.5</v>
      </c>
      <c r="G43" t="str">
        <f>VLOOKUP(B43,pizza_details!$A$2:$E$33,4,0)</f>
        <v>Kalamata Olives, Feta Cheese, Tomatoes, Garlic, Beef Chuck Roast, Red Onions</v>
      </c>
    </row>
    <row r="44" spans="1:7" x14ac:dyDescent="0.3">
      <c r="A44" t="s">
        <v>63</v>
      </c>
      <c r="B44" t="s">
        <v>60</v>
      </c>
      <c r="C44" t="str">
        <f>VLOOKUP(B44,pizza_details!$A$2:$B$33,2,0)</f>
        <v>The Greek Pizza</v>
      </c>
      <c r="D44" t="str">
        <f>VLOOKUP(B44,pizza_details!$A$2:$C$33,3,0)</f>
        <v>Classic</v>
      </c>
      <c r="E44" t="s">
        <v>64</v>
      </c>
      <c r="F44">
        <v>25.5</v>
      </c>
      <c r="G44" t="str">
        <f>VLOOKUP(B44,pizza_details!$A$2:$E$33,4,0)</f>
        <v>Kalamata Olives, Feta Cheese, Tomatoes, Garlic, Beef Chuck Roast, Red Onions</v>
      </c>
    </row>
    <row r="45" spans="1:7" x14ac:dyDescent="0.3">
      <c r="A45" t="s">
        <v>65</v>
      </c>
      <c r="B45" t="s">
        <v>60</v>
      </c>
      <c r="C45" t="str">
        <f>VLOOKUP(B45,pizza_details!$A$2:$B$33,2,0)</f>
        <v>The Greek Pizza</v>
      </c>
      <c r="D45" t="str">
        <f>VLOOKUP(B45,pizza_details!$A$2:$C$33,3,0)</f>
        <v>Classic</v>
      </c>
      <c r="E45" t="s">
        <v>66</v>
      </c>
      <c r="F45">
        <v>35.950000000000003</v>
      </c>
      <c r="G45" t="str">
        <f>VLOOKUP(B45,pizza_details!$A$2:$E$33,4,0)</f>
        <v>Kalamata Olives, Feta Cheese, Tomatoes, Garlic, Beef Chuck Roast, Red Onions</v>
      </c>
    </row>
    <row r="46" spans="1:7" x14ac:dyDescent="0.3">
      <c r="A46" t="s">
        <v>67</v>
      </c>
      <c r="B46" t="s">
        <v>68</v>
      </c>
      <c r="C46" t="str">
        <f>VLOOKUP(B46,pizza_details!$A$2:$B$33,2,0)</f>
        <v>The Brie Carre Pizza</v>
      </c>
      <c r="D46" t="str">
        <f>VLOOKUP(B46,pizza_details!$A$2:$C$33,3,0)</f>
        <v>Supreme</v>
      </c>
      <c r="E46" t="s">
        <v>6</v>
      </c>
      <c r="F46">
        <v>23.65</v>
      </c>
      <c r="G46" t="str">
        <f>VLOOKUP(B46,pizza_details!$A$2:$E$33,4,0)</f>
        <v>Brie Carre Cheese, Prosciutto, Caramelized Onions, Pears, Thyme, Garlic</v>
      </c>
    </row>
    <row r="47" spans="1:7" x14ac:dyDescent="0.3">
      <c r="A47" t="s">
        <v>69</v>
      </c>
      <c r="B47" t="s">
        <v>70</v>
      </c>
      <c r="C47" t="str">
        <f>VLOOKUP(B47,pizza_details!$A$2:$B$33,2,0)</f>
        <v>The Calabrese Pizza</v>
      </c>
      <c r="D47" t="str">
        <f>VLOOKUP(B47,pizza_details!$A$2:$C$33,3,0)</f>
        <v>Supreme</v>
      </c>
      <c r="E47" t="s">
        <v>6</v>
      </c>
      <c r="F47">
        <v>12.25</v>
      </c>
      <c r="G47" t="str">
        <f>VLOOKUP(B47,pizza_details!$A$2:$E$33,4,0)</f>
        <v>‘Nduja Salami, Pancetta, Tomatoes, Red Onions, Friggitello Peppers, Garlic</v>
      </c>
    </row>
    <row r="48" spans="1:7" x14ac:dyDescent="0.3">
      <c r="A48" t="s">
        <v>71</v>
      </c>
      <c r="B48" t="s">
        <v>70</v>
      </c>
      <c r="C48" t="str">
        <f>VLOOKUP(B48,pizza_details!$A$2:$B$33,2,0)</f>
        <v>The Calabrese Pizza</v>
      </c>
      <c r="D48" t="str">
        <f>VLOOKUP(B48,pizza_details!$A$2:$C$33,3,0)</f>
        <v>Supreme</v>
      </c>
      <c r="E48" t="s">
        <v>8</v>
      </c>
      <c r="F48">
        <v>16.25</v>
      </c>
      <c r="G48" t="str">
        <f>VLOOKUP(B48,pizza_details!$A$2:$E$33,4,0)</f>
        <v>‘Nduja Salami, Pancetta, Tomatoes, Red Onions, Friggitello Peppers, Garlic</v>
      </c>
    </row>
    <row r="49" spans="1:7" x14ac:dyDescent="0.3">
      <c r="A49" t="s">
        <v>72</v>
      </c>
      <c r="B49" t="s">
        <v>70</v>
      </c>
      <c r="C49" t="str">
        <f>VLOOKUP(B49,pizza_details!$A$2:$B$33,2,0)</f>
        <v>The Calabrese Pizza</v>
      </c>
      <c r="D49" t="str">
        <f>VLOOKUP(B49,pizza_details!$A$2:$C$33,3,0)</f>
        <v>Supreme</v>
      </c>
      <c r="E49" t="s">
        <v>10</v>
      </c>
      <c r="F49">
        <v>20.25</v>
      </c>
      <c r="G49" t="str">
        <f>VLOOKUP(B49,pizza_details!$A$2:$E$33,4,0)</f>
        <v>‘Nduja Salami, Pancetta, Tomatoes, Red Onions, Friggitello Peppers, Garlic</v>
      </c>
    </row>
    <row r="50" spans="1:7" x14ac:dyDescent="0.3">
      <c r="A50" t="s">
        <v>73</v>
      </c>
      <c r="B50" t="s">
        <v>74</v>
      </c>
      <c r="C50" t="str">
        <f>VLOOKUP(B50,pizza_details!$A$2:$B$33,2,0)</f>
        <v>The Italian Supreme Pizza</v>
      </c>
      <c r="D50" t="str">
        <f>VLOOKUP(B50,pizza_details!$A$2:$C$33,3,0)</f>
        <v>Supreme</v>
      </c>
      <c r="E50" t="s">
        <v>6</v>
      </c>
      <c r="F50">
        <v>12.5</v>
      </c>
      <c r="G50" t="str">
        <f>VLOOKUP(B50,pizza_details!$A$2:$E$33,4,0)</f>
        <v>Calabrese Salami, Capocollo, Tomatoes, Red Onions, Green Olives, Garlic</v>
      </c>
    </row>
    <row r="51" spans="1:7" x14ac:dyDescent="0.3">
      <c r="A51" t="s">
        <v>75</v>
      </c>
      <c r="B51" t="s">
        <v>74</v>
      </c>
      <c r="C51" t="str">
        <f>VLOOKUP(B51,pizza_details!$A$2:$B$33,2,0)</f>
        <v>The Italian Supreme Pizza</v>
      </c>
      <c r="D51" t="str">
        <f>VLOOKUP(B51,pizza_details!$A$2:$C$33,3,0)</f>
        <v>Supreme</v>
      </c>
      <c r="E51" t="s">
        <v>8</v>
      </c>
      <c r="F51">
        <v>16.5</v>
      </c>
      <c r="G51" t="str">
        <f>VLOOKUP(B51,pizza_details!$A$2:$E$33,4,0)</f>
        <v>Calabrese Salami, Capocollo, Tomatoes, Red Onions, Green Olives, Garlic</v>
      </c>
    </row>
    <row r="52" spans="1:7" x14ac:dyDescent="0.3">
      <c r="A52" t="s">
        <v>76</v>
      </c>
      <c r="B52" t="s">
        <v>74</v>
      </c>
      <c r="C52" t="str">
        <f>VLOOKUP(B52,pizza_details!$A$2:$B$33,2,0)</f>
        <v>The Italian Supreme Pizza</v>
      </c>
      <c r="D52" t="str">
        <f>VLOOKUP(B52,pizza_details!$A$2:$C$33,3,0)</f>
        <v>Supreme</v>
      </c>
      <c r="E52" t="s">
        <v>10</v>
      </c>
      <c r="F52">
        <v>20.75</v>
      </c>
      <c r="G52" t="str">
        <f>VLOOKUP(B52,pizza_details!$A$2:$E$33,4,0)</f>
        <v>Calabrese Salami, Capocollo, Tomatoes, Red Onions, Green Olives, Garlic</v>
      </c>
    </row>
    <row r="53" spans="1:7" x14ac:dyDescent="0.3">
      <c r="A53" t="s">
        <v>77</v>
      </c>
      <c r="B53" t="s">
        <v>78</v>
      </c>
      <c r="C53" t="str">
        <f>VLOOKUP(B53,pizza_details!$A$2:$B$33,2,0)</f>
        <v>The Pepper Salami Pizza</v>
      </c>
      <c r="D53" t="str">
        <f>VLOOKUP(B53,pizza_details!$A$2:$C$33,3,0)</f>
        <v>Supreme</v>
      </c>
      <c r="E53" t="s">
        <v>6</v>
      </c>
      <c r="F53">
        <v>12.5</v>
      </c>
      <c r="G53" t="str">
        <f>VLOOKUP(B53,pizza_details!$A$2:$E$33,4,0)</f>
        <v>Genoa Salami, Capocollo, Pepperoni, Tomatoes, Asiago Cheese, Garlic</v>
      </c>
    </row>
    <row r="54" spans="1:7" x14ac:dyDescent="0.3">
      <c r="A54" t="s">
        <v>79</v>
      </c>
      <c r="B54" t="s">
        <v>78</v>
      </c>
      <c r="C54" t="str">
        <f>VLOOKUP(B54,pizza_details!$A$2:$B$33,2,0)</f>
        <v>The Pepper Salami Pizza</v>
      </c>
      <c r="D54" t="str">
        <f>VLOOKUP(B54,pizza_details!$A$2:$C$33,3,0)</f>
        <v>Supreme</v>
      </c>
      <c r="E54" t="s">
        <v>8</v>
      </c>
      <c r="F54">
        <v>16.5</v>
      </c>
      <c r="G54" t="str">
        <f>VLOOKUP(B54,pizza_details!$A$2:$E$33,4,0)</f>
        <v>Genoa Salami, Capocollo, Pepperoni, Tomatoes, Asiago Cheese, Garlic</v>
      </c>
    </row>
    <row r="55" spans="1:7" x14ac:dyDescent="0.3">
      <c r="A55" t="s">
        <v>80</v>
      </c>
      <c r="B55" t="s">
        <v>78</v>
      </c>
      <c r="C55" t="str">
        <f>VLOOKUP(B55,pizza_details!$A$2:$B$33,2,0)</f>
        <v>The Pepper Salami Pizza</v>
      </c>
      <c r="D55" t="str">
        <f>VLOOKUP(B55,pizza_details!$A$2:$C$33,3,0)</f>
        <v>Supreme</v>
      </c>
      <c r="E55" t="s">
        <v>10</v>
      </c>
      <c r="F55">
        <v>20.75</v>
      </c>
      <c r="G55" t="str">
        <f>VLOOKUP(B55,pizza_details!$A$2:$E$33,4,0)</f>
        <v>Genoa Salami, Capocollo, Pepperoni, Tomatoes, Asiago Cheese, Garlic</v>
      </c>
    </row>
    <row r="56" spans="1:7" x14ac:dyDescent="0.3">
      <c r="A56" t="s">
        <v>81</v>
      </c>
      <c r="B56" t="s">
        <v>82</v>
      </c>
      <c r="C56" t="str">
        <f>VLOOKUP(B56,pizza_details!$A$2:$B$33,2,0)</f>
        <v>The Prosciutto and Arugula Pizza</v>
      </c>
      <c r="D56" t="str">
        <f>VLOOKUP(B56,pizza_details!$A$2:$C$33,3,0)</f>
        <v>Supreme</v>
      </c>
      <c r="E56" t="s">
        <v>6</v>
      </c>
      <c r="F56">
        <v>12.5</v>
      </c>
      <c r="G56" t="str">
        <f>VLOOKUP(B56,pizza_details!$A$2:$E$33,4,0)</f>
        <v>Prosciutto di San Daniele, Arugula, Mozzarella Cheese</v>
      </c>
    </row>
    <row r="57" spans="1:7" x14ac:dyDescent="0.3">
      <c r="A57" t="s">
        <v>83</v>
      </c>
      <c r="B57" t="s">
        <v>82</v>
      </c>
      <c r="C57" t="str">
        <f>VLOOKUP(B57,pizza_details!$A$2:$B$33,2,0)</f>
        <v>The Prosciutto and Arugula Pizza</v>
      </c>
      <c r="D57" t="str">
        <f>VLOOKUP(B57,pizza_details!$A$2:$C$33,3,0)</f>
        <v>Supreme</v>
      </c>
      <c r="E57" t="s">
        <v>8</v>
      </c>
      <c r="F57">
        <v>16.5</v>
      </c>
      <c r="G57" t="str">
        <f>VLOOKUP(B57,pizza_details!$A$2:$E$33,4,0)</f>
        <v>Prosciutto di San Daniele, Arugula, Mozzarella Cheese</v>
      </c>
    </row>
    <row r="58" spans="1:7" x14ac:dyDescent="0.3">
      <c r="A58" t="s">
        <v>84</v>
      </c>
      <c r="B58" t="s">
        <v>82</v>
      </c>
      <c r="C58" t="str">
        <f>VLOOKUP(B58,pizza_details!$A$2:$B$33,2,0)</f>
        <v>The Prosciutto and Arugula Pizza</v>
      </c>
      <c r="D58" t="str">
        <f>VLOOKUP(B58,pizza_details!$A$2:$C$33,3,0)</f>
        <v>Supreme</v>
      </c>
      <c r="E58" t="s">
        <v>10</v>
      </c>
      <c r="F58">
        <v>20.75</v>
      </c>
      <c r="G58" t="str">
        <f>VLOOKUP(B58,pizza_details!$A$2:$E$33,4,0)</f>
        <v>Prosciutto di San Daniele, Arugula, Mozzarella Cheese</v>
      </c>
    </row>
    <row r="59" spans="1:7" x14ac:dyDescent="0.3">
      <c r="A59" t="s">
        <v>85</v>
      </c>
      <c r="B59" t="s">
        <v>86</v>
      </c>
      <c r="C59" t="str">
        <f>VLOOKUP(B59,pizza_details!$A$2:$B$33,2,0)</f>
        <v>The Sicilian Pizza</v>
      </c>
      <c r="D59" t="str">
        <f>VLOOKUP(B59,pizza_details!$A$2:$C$33,3,0)</f>
        <v>Supreme</v>
      </c>
      <c r="E59" t="s">
        <v>6</v>
      </c>
      <c r="F59">
        <v>12.25</v>
      </c>
      <c r="G59" t="str">
        <f>VLOOKUP(B59,pizza_details!$A$2:$E$33,4,0)</f>
        <v>Coarse Sicilian Salami, Tomatoes, Green Olives, Luganega Sausage, Onions, Garlic</v>
      </c>
    </row>
    <row r="60" spans="1:7" x14ac:dyDescent="0.3">
      <c r="A60" t="s">
        <v>87</v>
      </c>
      <c r="B60" t="s">
        <v>86</v>
      </c>
      <c r="C60" t="str">
        <f>VLOOKUP(B60,pizza_details!$A$2:$B$33,2,0)</f>
        <v>The Sicilian Pizza</v>
      </c>
      <c r="D60" t="str">
        <f>VLOOKUP(B60,pizza_details!$A$2:$C$33,3,0)</f>
        <v>Supreme</v>
      </c>
      <c r="E60" t="s">
        <v>8</v>
      </c>
      <c r="F60">
        <v>16.25</v>
      </c>
      <c r="G60" t="str">
        <f>VLOOKUP(B60,pizza_details!$A$2:$E$33,4,0)</f>
        <v>Coarse Sicilian Salami, Tomatoes, Green Olives, Luganega Sausage, Onions, Garlic</v>
      </c>
    </row>
    <row r="61" spans="1:7" x14ac:dyDescent="0.3">
      <c r="A61" t="s">
        <v>88</v>
      </c>
      <c r="B61" t="s">
        <v>86</v>
      </c>
      <c r="C61" t="str">
        <f>VLOOKUP(B61,pizza_details!$A$2:$B$33,2,0)</f>
        <v>The Sicilian Pizza</v>
      </c>
      <c r="D61" t="str">
        <f>VLOOKUP(B61,pizza_details!$A$2:$C$33,3,0)</f>
        <v>Supreme</v>
      </c>
      <c r="E61" t="s">
        <v>10</v>
      </c>
      <c r="F61">
        <v>20.25</v>
      </c>
      <c r="G61" t="str">
        <f>VLOOKUP(B61,pizza_details!$A$2:$E$33,4,0)</f>
        <v>Coarse Sicilian Salami, Tomatoes, Green Olives, Luganega Sausage, Onions, Garlic</v>
      </c>
    </row>
    <row r="62" spans="1:7" x14ac:dyDescent="0.3">
      <c r="A62" t="s">
        <v>89</v>
      </c>
      <c r="B62" t="s">
        <v>90</v>
      </c>
      <c r="C62" t="str">
        <f>VLOOKUP(B62,pizza_details!$A$2:$B$33,2,0)</f>
        <v>The Soppressata Pizza</v>
      </c>
      <c r="D62" t="str">
        <f>VLOOKUP(B62,pizza_details!$A$2:$C$33,3,0)</f>
        <v>Supreme</v>
      </c>
      <c r="E62" t="s">
        <v>6</v>
      </c>
      <c r="F62">
        <v>12.5</v>
      </c>
      <c r="G62" t="str">
        <f>VLOOKUP(B62,pizza_details!$A$2:$E$33,4,0)</f>
        <v>Soppressata Salami, Fontina Cheese, Mozzarella Cheese, Mushrooms, Garlic</v>
      </c>
    </row>
    <row r="63" spans="1:7" x14ac:dyDescent="0.3">
      <c r="A63" t="s">
        <v>91</v>
      </c>
      <c r="B63" t="s">
        <v>90</v>
      </c>
      <c r="C63" t="str">
        <f>VLOOKUP(B63,pizza_details!$A$2:$B$33,2,0)</f>
        <v>The Soppressata Pizza</v>
      </c>
      <c r="D63" t="str">
        <f>VLOOKUP(B63,pizza_details!$A$2:$C$33,3,0)</f>
        <v>Supreme</v>
      </c>
      <c r="E63" t="s">
        <v>8</v>
      </c>
      <c r="F63">
        <v>16.5</v>
      </c>
      <c r="G63" t="str">
        <f>VLOOKUP(B63,pizza_details!$A$2:$E$33,4,0)</f>
        <v>Soppressata Salami, Fontina Cheese, Mozzarella Cheese, Mushrooms, Garlic</v>
      </c>
    </row>
    <row r="64" spans="1:7" x14ac:dyDescent="0.3">
      <c r="A64" t="s">
        <v>92</v>
      </c>
      <c r="B64" t="s">
        <v>90</v>
      </c>
      <c r="C64" t="str">
        <f>VLOOKUP(B64,pizza_details!$A$2:$B$33,2,0)</f>
        <v>The Soppressata Pizza</v>
      </c>
      <c r="D64" t="str">
        <f>VLOOKUP(B64,pizza_details!$A$2:$C$33,3,0)</f>
        <v>Supreme</v>
      </c>
      <c r="E64" t="s">
        <v>10</v>
      </c>
      <c r="F64">
        <v>20.75</v>
      </c>
      <c r="G64" t="str">
        <f>VLOOKUP(B64,pizza_details!$A$2:$E$33,4,0)</f>
        <v>Soppressata Salami, Fontina Cheese, Mozzarella Cheese, Mushrooms, Garlic</v>
      </c>
    </row>
    <row r="65" spans="1:7" x14ac:dyDescent="0.3">
      <c r="A65" t="s">
        <v>93</v>
      </c>
      <c r="B65" t="s">
        <v>94</v>
      </c>
      <c r="C65" t="str">
        <f>VLOOKUP(B65,pizza_details!$A$2:$B$33,2,0)</f>
        <v>The Spicy Italian Pizza</v>
      </c>
      <c r="D65" t="str">
        <f>VLOOKUP(B65,pizza_details!$A$2:$C$33,3,0)</f>
        <v>Supreme</v>
      </c>
      <c r="E65" t="s">
        <v>6</v>
      </c>
      <c r="F65">
        <v>12.5</v>
      </c>
      <c r="G65" t="str">
        <f>VLOOKUP(B65,pizza_details!$A$2:$E$33,4,0)</f>
        <v>Capocollo, Tomatoes, Goat Cheese, Artichokes, Peperoncini verdi, Garlic</v>
      </c>
    </row>
    <row r="66" spans="1:7" x14ac:dyDescent="0.3">
      <c r="A66" t="s">
        <v>95</v>
      </c>
      <c r="B66" t="s">
        <v>94</v>
      </c>
      <c r="C66" t="str">
        <f>VLOOKUP(B66,pizza_details!$A$2:$B$33,2,0)</f>
        <v>The Spicy Italian Pizza</v>
      </c>
      <c r="D66" t="str">
        <f>VLOOKUP(B66,pizza_details!$A$2:$C$33,3,0)</f>
        <v>Supreme</v>
      </c>
      <c r="E66" t="s">
        <v>8</v>
      </c>
      <c r="F66">
        <v>16.5</v>
      </c>
      <c r="G66" t="str">
        <f>VLOOKUP(B66,pizza_details!$A$2:$E$33,4,0)</f>
        <v>Capocollo, Tomatoes, Goat Cheese, Artichokes, Peperoncini verdi, Garlic</v>
      </c>
    </row>
    <row r="67" spans="1:7" x14ac:dyDescent="0.3">
      <c r="A67" t="s">
        <v>96</v>
      </c>
      <c r="B67" t="s">
        <v>94</v>
      </c>
      <c r="C67" t="str">
        <f>VLOOKUP(B67,pizza_details!$A$2:$B$33,2,0)</f>
        <v>The Spicy Italian Pizza</v>
      </c>
      <c r="D67" t="str">
        <f>VLOOKUP(B67,pizza_details!$A$2:$C$33,3,0)</f>
        <v>Supreme</v>
      </c>
      <c r="E67" t="s">
        <v>10</v>
      </c>
      <c r="F67">
        <v>20.75</v>
      </c>
      <c r="G67" t="str">
        <f>VLOOKUP(B67,pizza_details!$A$2:$E$33,4,0)</f>
        <v>Capocollo, Tomatoes, Goat Cheese, Artichokes, Peperoncini verdi, Garlic</v>
      </c>
    </row>
    <row r="68" spans="1:7" x14ac:dyDescent="0.3">
      <c r="A68" t="s">
        <v>97</v>
      </c>
      <c r="B68" t="s">
        <v>98</v>
      </c>
      <c r="C68" t="str">
        <f>VLOOKUP(B68,pizza_details!$A$2:$B$33,2,0)</f>
        <v>The Spinach Supreme Pizza</v>
      </c>
      <c r="D68" t="str">
        <f>VLOOKUP(B68,pizza_details!$A$2:$C$33,3,0)</f>
        <v>Supreme</v>
      </c>
      <c r="E68" t="s">
        <v>6</v>
      </c>
      <c r="F68">
        <v>12.5</v>
      </c>
      <c r="G68" t="str">
        <f>VLOOKUP(B68,pizza_details!$A$2:$E$33,4,0)</f>
        <v>Spinach, Red Onions, Pepperoni, Tomatoes, Artichokes, Kalamata Olives, Garlic, Asiago Cheese</v>
      </c>
    </row>
    <row r="69" spans="1:7" x14ac:dyDescent="0.3">
      <c r="A69" t="s">
        <v>99</v>
      </c>
      <c r="B69" t="s">
        <v>98</v>
      </c>
      <c r="C69" t="str">
        <f>VLOOKUP(B69,pizza_details!$A$2:$B$33,2,0)</f>
        <v>The Spinach Supreme Pizza</v>
      </c>
      <c r="D69" t="str">
        <f>VLOOKUP(B69,pizza_details!$A$2:$C$33,3,0)</f>
        <v>Supreme</v>
      </c>
      <c r="E69" t="s">
        <v>8</v>
      </c>
      <c r="F69">
        <v>16.5</v>
      </c>
      <c r="G69" t="str">
        <f>VLOOKUP(B69,pizza_details!$A$2:$E$33,4,0)</f>
        <v>Spinach, Red Onions, Pepperoni, Tomatoes, Artichokes, Kalamata Olives, Garlic, Asiago Cheese</v>
      </c>
    </row>
    <row r="70" spans="1:7" x14ac:dyDescent="0.3">
      <c r="A70" t="s">
        <v>100</v>
      </c>
      <c r="B70" t="s">
        <v>98</v>
      </c>
      <c r="C70" t="str">
        <f>VLOOKUP(B70,pizza_details!$A$2:$B$33,2,0)</f>
        <v>The Spinach Supreme Pizza</v>
      </c>
      <c r="D70" t="str">
        <f>VLOOKUP(B70,pizza_details!$A$2:$C$33,3,0)</f>
        <v>Supreme</v>
      </c>
      <c r="E70" t="s">
        <v>10</v>
      </c>
      <c r="F70">
        <v>20.75</v>
      </c>
      <c r="G70" t="str">
        <f>VLOOKUP(B70,pizza_details!$A$2:$E$33,4,0)</f>
        <v>Spinach, Red Onions, Pepperoni, Tomatoes, Artichokes, Kalamata Olives, Garlic, Asiago Cheese</v>
      </c>
    </row>
    <row r="71" spans="1:7" x14ac:dyDescent="0.3">
      <c r="A71" t="s">
        <v>101</v>
      </c>
      <c r="B71" t="s">
        <v>102</v>
      </c>
      <c r="C71" t="str">
        <f>VLOOKUP(B71,pizza_details!$A$2:$B$33,2,0)</f>
        <v>The Five Cheese Pizza</v>
      </c>
      <c r="D71" t="str">
        <f>VLOOKUP(B71,pizza_details!$A$2:$C$33,3,0)</f>
        <v>Veggie</v>
      </c>
      <c r="E71" t="s">
        <v>6</v>
      </c>
      <c r="F71">
        <v>12.5</v>
      </c>
      <c r="G71" t="str">
        <f>VLOOKUP(B71,pizza_details!$A$2:$E$33,4,0)</f>
        <v>Mozzarella Cheese, Provolone Cheese, Smoked Gouda Cheese, Romano Cheese, Blue Cheese, Garlic</v>
      </c>
    </row>
    <row r="72" spans="1:7" x14ac:dyDescent="0.3">
      <c r="A72" t="s">
        <v>103</v>
      </c>
      <c r="B72" t="s">
        <v>102</v>
      </c>
      <c r="C72" t="str">
        <f>VLOOKUP(B72,pizza_details!$A$2:$B$33,2,0)</f>
        <v>The Five Cheese Pizza</v>
      </c>
      <c r="D72" t="str">
        <f>VLOOKUP(B72,pizza_details!$A$2:$C$33,3,0)</f>
        <v>Veggie</v>
      </c>
      <c r="E72" t="s">
        <v>8</v>
      </c>
      <c r="F72">
        <v>15.5</v>
      </c>
      <c r="G72" t="str">
        <f>VLOOKUP(B72,pizza_details!$A$2:$E$33,4,0)</f>
        <v>Mozzarella Cheese, Provolone Cheese, Smoked Gouda Cheese, Romano Cheese, Blue Cheese, Garlic</v>
      </c>
    </row>
    <row r="73" spans="1:7" x14ac:dyDescent="0.3">
      <c r="A73" t="s">
        <v>104</v>
      </c>
      <c r="B73" t="s">
        <v>102</v>
      </c>
      <c r="C73" t="str">
        <f>VLOOKUP(B73,pizza_details!$A$2:$B$33,2,0)</f>
        <v>The Five Cheese Pizza</v>
      </c>
      <c r="D73" t="str">
        <f>VLOOKUP(B73,pizza_details!$A$2:$C$33,3,0)</f>
        <v>Veggie</v>
      </c>
      <c r="E73" t="s">
        <v>10</v>
      </c>
      <c r="F73">
        <v>18.5</v>
      </c>
      <c r="G73" t="str">
        <f>VLOOKUP(B73,pizza_details!$A$2:$E$33,4,0)</f>
        <v>Mozzarella Cheese, Provolone Cheese, Smoked Gouda Cheese, Romano Cheese, Blue Cheese, Garlic</v>
      </c>
    </row>
    <row r="74" spans="1:7" x14ac:dyDescent="0.3">
      <c r="A74" t="s">
        <v>105</v>
      </c>
      <c r="B74" t="s">
        <v>106</v>
      </c>
      <c r="C74" t="str">
        <f>VLOOKUP(B74,pizza_details!$A$2:$B$33,2,0)</f>
        <v>The Four Cheese Pizza</v>
      </c>
      <c r="D74" t="str">
        <f>VLOOKUP(B74,pizza_details!$A$2:$C$33,3,0)</f>
        <v>Veggie</v>
      </c>
      <c r="E74" t="s">
        <v>6</v>
      </c>
      <c r="F74">
        <v>11.75</v>
      </c>
      <c r="G74" t="str">
        <f>VLOOKUP(B74,pizza_details!$A$2:$E$33,4,0)</f>
        <v>Ricotta Cheese, Gorgonzola Piccante Cheese, Mozzarella Cheese, Parmigiano Reggiano Cheese, Garlic</v>
      </c>
    </row>
    <row r="75" spans="1:7" x14ac:dyDescent="0.3">
      <c r="A75" t="s">
        <v>107</v>
      </c>
      <c r="B75" t="s">
        <v>106</v>
      </c>
      <c r="C75" t="str">
        <f>VLOOKUP(B75,pizza_details!$A$2:$B$33,2,0)</f>
        <v>The Four Cheese Pizza</v>
      </c>
      <c r="D75" t="str">
        <f>VLOOKUP(B75,pizza_details!$A$2:$C$33,3,0)</f>
        <v>Veggie</v>
      </c>
      <c r="E75" t="s">
        <v>8</v>
      </c>
      <c r="F75">
        <v>14.75</v>
      </c>
      <c r="G75" t="str">
        <f>VLOOKUP(B75,pizza_details!$A$2:$E$33,4,0)</f>
        <v>Ricotta Cheese, Gorgonzola Piccante Cheese, Mozzarella Cheese, Parmigiano Reggiano Cheese, Garlic</v>
      </c>
    </row>
    <row r="76" spans="1:7" x14ac:dyDescent="0.3">
      <c r="A76" t="s">
        <v>108</v>
      </c>
      <c r="B76" t="s">
        <v>106</v>
      </c>
      <c r="C76" t="str">
        <f>VLOOKUP(B76,pizza_details!$A$2:$B$33,2,0)</f>
        <v>The Four Cheese Pizza</v>
      </c>
      <c r="D76" t="str">
        <f>VLOOKUP(B76,pizza_details!$A$2:$C$33,3,0)</f>
        <v>Veggie</v>
      </c>
      <c r="E76" t="s">
        <v>10</v>
      </c>
      <c r="F76">
        <v>17.95</v>
      </c>
      <c r="G76" t="str">
        <f>VLOOKUP(B76,pizza_details!$A$2:$E$33,4,0)</f>
        <v>Ricotta Cheese, Gorgonzola Piccante Cheese, Mozzarella Cheese, Parmigiano Reggiano Cheese, Garlic</v>
      </c>
    </row>
    <row r="77" spans="1:7" x14ac:dyDescent="0.3">
      <c r="A77" t="s">
        <v>109</v>
      </c>
      <c r="B77" t="s">
        <v>110</v>
      </c>
      <c r="C77" t="str">
        <f>VLOOKUP(B77,pizza_details!$A$2:$B$33,2,0)</f>
        <v>The Green Garden Pizza</v>
      </c>
      <c r="D77" t="str">
        <f>VLOOKUP(B77,pizza_details!$A$2:$C$33,3,0)</f>
        <v>Veggie</v>
      </c>
      <c r="E77" t="s">
        <v>6</v>
      </c>
      <c r="F77">
        <v>12</v>
      </c>
      <c r="G77" t="str">
        <f>VLOOKUP(B77,pizza_details!$A$2:$E$33,4,0)</f>
        <v>Spinach, Mushrooms, Tomatoes, Green Olives, Feta Cheese</v>
      </c>
    </row>
    <row r="78" spans="1:7" x14ac:dyDescent="0.3">
      <c r="A78" t="s">
        <v>111</v>
      </c>
      <c r="B78" t="s">
        <v>110</v>
      </c>
      <c r="C78" t="str">
        <f>VLOOKUP(B78,pizza_details!$A$2:$B$33,2,0)</f>
        <v>The Green Garden Pizza</v>
      </c>
      <c r="D78" t="str">
        <f>VLOOKUP(B78,pizza_details!$A$2:$C$33,3,0)</f>
        <v>Veggie</v>
      </c>
      <c r="E78" t="s">
        <v>8</v>
      </c>
      <c r="F78">
        <v>16</v>
      </c>
      <c r="G78" t="str">
        <f>VLOOKUP(B78,pizza_details!$A$2:$E$33,4,0)</f>
        <v>Spinach, Mushrooms, Tomatoes, Green Olives, Feta Cheese</v>
      </c>
    </row>
    <row r="79" spans="1:7" x14ac:dyDescent="0.3">
      <c r="A79" t="s">
        <v>112</v>
      </c>
      <c r="B79" t="s">
        <v>110</v>
      </c>
      <c r="C79" t="str">
        <f>VLOOKUP(B79,pizza_details!$A$2:$B$33,2,0)</f>
        <v>The Green Garden Pizza</v>
      </c>
      <c r="D79" t="str">
        <f>VLOOKUP(B79,pizza_details!$A$2:$C$33,3,0)</f>
        <v>Veggie</v>
      </c>
      <c r="E79" t="s">
        <v>10</v>
      </c>
      <c r="F79">
        <v>20.25</v>
      </c>
      <c r="G79" t="str">
        <f>VLOOKUP(B79,pizza_details!$A$2:$E$33,4,0)</f>
        <v>Spinach, Mushrooms, Tomatoes, Green Olives, Feta Cheese</v>
      </c>
    </row>
    <row r="80" spans="1:7" x14ac:dyDescent="0.3">
      <c r="A80" t="s">
        <v>113</v>
      </c>
      <c r="B80" t="s">
        <v>114</v>
      </c>
      <c r="C80" t="str">
        <f>VLOOKUP(B80,pizza_details!$A$2:$B$33,2,0)</f>
        <v>The Italian Vegetables Pizza</v>
      </c>
      <c r="D80" t="str">
        <f>VLOOKUP(B80,pizza_details!$A$2:$C$33,3,0)</f>
        <v>Veggie</v>
      </c>
      <c r="E80" t="s">
        <v>6</v>
      </c>
      <c r="F80">
        <v>12.75</v>
      </c>
      <c r="G80" t="str">
        <f>VLOOKUP(B80,pizza_details!$A$2:$E$33,4,0)</f>
        <v>Eggplant, Artichokes, Tomatoes, Zucchini, Red Peppers, Garlic, Pesto Sauce</v>
      </c>
    </row>
    <row r="81" spans="1:7" x14ac:dyDescent="0.3">
      <c r="A81" t="s">
        <v>115</v>
      </c>
      <c r="B81" t="s">
        <v>114</v>
      </c>
      <c r="C81" t="str">
        <f>VLOOKUP(B81,pizza_details!$A$2:$B$33,2,0)</f>
        <v>The Italian Vegetables Pizza</v>
      </c>
      <c r="D81" t="str">
        <f>VLOOKUP(B81,pizza_details!$A$2:$C$33,3,0)</f>
        <v>Veggie</v>
      </c>
      <c r="E81" t="s">
        <v>8</v>
      </c>
      <c r="F81">
        <v>16.75</v>
      </c>
      <c r="G81" t="str">
        <f>VLOOKUP(B81,pizza_details!$A$2:$E$33,4,0)</f>
        <v>Eggplant, Artichokes, Tomatoes, Zucchini, Red Peppers, Garlic, Pesto Sauce</v>
      </c>
    </row>
    <row r="82" spans="1:7" x14ac:dyDescent="0.3">
      <c r="A82" t="s">
        <v>116</v>
      </c>
      <c r="B82" t="s">
        <v>114</v>
      </c>
      <c r="C82" t="str">
        <f>VLOOKUP(B82,pizza_details!$A$2:$B$33,2,0)</f>
        <v>The Italian Vegetables Pizza</v>
      </c>
      <c r="D82" t="str">
        <f>VLOOKUP(B82,pizza_details!$A$2:$C$33,3,0)</f>
        <v>Veggie</v>
      </c>
      <c r="E82" t="s">
        <v>10</v>
      </c>
      <c r="F82">
        <v>21</v>
      </c>
      <c r="G82" t="str">
        <f>VLOOKUP(B82,pizza_details!$A$2:$E$33,4,0)</f>
        <v>Eggplant, Artichokes, Tomatoes, Zucchini, Red Peppers, Garlic, Pesto Sauce</v>
      </c>
    </row>
    <row r="83" spans="1:7" x14ac:dyDescent="0.3">
      <c r="A83" t="s">
        <v>117</v>
      </c>
      <c r="B83" t="s">
        <v>118</v>
      </c>
      <c r="C83" t="str">
        <f>VLOOKUP(B83,pizza_details!$A$2:$B$33,2,0)</f>
        <v>The Mediterranean Pizza</v>
      </c>
      <c r="D83" t="str">
        <f>VLOOKUP(B83,pizza_details!$A$2:$C$33,3,0)</f>
        <v>Veggie</v>
      </c>
      <c r="E83" t="s">
        <v>6</v>
      </c>
      <c r="F83">
        <v>12</v>
      </c>
      <c r="G83" t="str">
        <f>VLOOKUP(B83,pizza_details!$A$2:$E$33,4,0)</f>
        <v>Spinach, Artichokes, Kalamata Olives, Sun-dried Tomatoes, Feta Cheese, Plum Tomatoes, Red Onions</v>
      </c>
    </row>
    <row r="84" spans="1:7" x14ac:dyDescent="0.3">
      <c r="A84" t="s">
        <v>119</v>
      </c>
      <c r="B84" t="s">
        <v>118</v>
      </c>
      <c r="C84" t="str">
        <f>VLOOKUP(B84,pizza_details!$A$2:$B$33,2,0)</f>
        <v>The Mediterranean Pizza</v>
      </c>
      <c r="D84" t="str">
        <f>VLOOKUP(B84,pizza_details!$A$2:$C$33,3,0)</f>
        <v>Veggie</v>
      </c>
      <c r="E84" t="s">
        <v>8</v>
      </c>
      <c r="F84">
        <v>16</v>
      </c>
      <c r="G84" t="str">
        <f>VLOOKUP(B84,pizza_details!$A$2:$E$33,4,0)</f>
        <v>Spinach, Artichokes, Kalamata Olives, Sun-dried Tomatoes, Feta Cheese, Plum Tomatoes, Red Onions</v>
      </c>
    </row>
    <row r="85" spans="1:7" x14ac:dyDescent="0.3">
      <c r="A85" t="s">
        <v>120</v>
      </c>
      <c r="B85" t="s">
        <v>118</v>
      </c>
      <c r="C85" t="str">
        <f>VLOOKUP(B85,pizza_details!$A$2:$B$33,2,0)</f>
        <v>The Mediterranean Pizza</v>
      </c>
      <c r="D85" t="str">
        <f>VLOOKUP(B85,pizza_details!$A$2:$C$33,3,0)</f>
        <v>Veggie</v>
      </c>
      <c r="E85" t="s">
        <v>10</v>
      </c>
      <c r="F85">
        <v>20.25</v>
      </c>
      <c r="G85" t="str">
        <f>VLOOKUP(B85,pizza_details!$A$2:$E$33,4,0)</f>
        <v>Spinach, Artichokes, Kalamata Olives, Sun-dried Tomatoes, Feta Cheese, Plum Tomatoes, Red Onions</v>
      </c>
    </row>
    <row r="86" spans="1:7" x14ac:dyDescent="0.3">
      <c r="A86" t="s">
        <v>121</v>
      </c>
      <c r="B86" t="s">
        <v>122</v>
      </c>
      <c r="C86" t="str">
        <f>VLOOKUP(B86,pizza_details!$A$2:$B$33,2,0)</f>
        <v>The Mexicana Pizza</v>
      </c>
      <c r="D86" t="str">
        <f>VLOOKUP(B86,pizza_details!$A$2:$C$33,3,0)</f>
        <v>Veggie</v>
      </c>
      <c r="E86" t="s">
        <v>6</v>
      </c>
      <c r="F86">
        <v>12</v>
      </c>
      <c r="G86" t="str">
        <f>VLOOKUP(B86,pizza_details!$A$2:$E$33,4,0)</f>
        <v>Tomatoes, Red Peppers, Jalapeno Peppers, Red Onions, Cilantro, Corn, Chipotle Sauce, Garlic</v>
      </c>
    </row>
    <row r="87" spans="1:7" x14ac:dyDescent="0.3">
      <c r="A87" t="s">
        <v>123</v>
      </c>
      <c r="B87" t="s">
        <v>122</v>
      </c>
      <c r="C87" t="str">
        <f>VLOOKUP(B87,pizza_details!$A$2:$B$33,2,0)</f>
        <v>The Mexicana Pizza</v>
      </c>
      <c r="D87" t="str">
        <f>VLOOKUP(B87,pizza_details!$A$2:$C$33,3,0)</f>
        <v>Veggie</v>
      </c>
      <c r="E87" t="s">
        <v>8</v>
      </c>
      <c r="F87">
        <v>16</v>
      </c>
      <c r="G87" t="str">
        <f>VLOOKUP(B87,pizza_details!$A$2:$E$33,4,0)</f>
        <v>Tomatoes, Red Peppers, Jalapeno Peppers, Red Onions, Cilantro, Corn, Chipotle Sauce, Garlic</v>
      </c>
    </row>
    <row r="88" spans="1:7" x14ac:dyDescent="0.3">
      <c r="A88" t="s">
        <v>124</v>
      </c>
      <c r="B88" t="s">
        <v>122</v>
      </c>
      <c r="C88" t="str">
        <f>VLOOKUP(B88,pizza_details!$A$2:$B$33,2,0)</f>
        <v>The Mexicana Pizza</v>
      </c>
      <c r="D88" t="str">
        <f>VLOOKUP(B88,pizza_details!$A$2:$C$33,3,0)</f>
        <v>Veggie</v>
      </c>
      <c r="E88" t="s">
        <v>10</v>
      </c>
      <c r="F88">
        <v>20.25</v>
      </c>
      <c r="G88" t="str">
        <f>VLOOKUP(B88,pizza_details!$A$2:$E$33,4,0)</f>
        <v>Tomatoes, Red Peppers, Jalapeno Peppers, Red Onions, Cilantro, Corn, Chipotle Sauce, Garlic</v>
      </c>
    </row>
    <row r="89" spans="1:7" x14ac:dyDescent="0.3">
      <c r="A89" t="s">
        <v>125</v>
      </c>
      <c r="B89" t="s">
        <v>126</v>
      </c>
      <c r="C89" t="str">
        <f>VLOOKUP(B89,pizza_details!$A$2:$B$33,2,0)</f>
        <v>The Spinach Pesto Pizza</v>
      </c>
      <c r="D89" t="str">
        <f>VLOOKUP(B89,pizza_details!$A$2:$C$33,3,0)</f>
        <v>Veggie</v>
      </c>
      <c r="E89" t="s">
        <v>6</v>
      </c>
      <c r="F89">
        <v>12.5</v>
      </c>
      <c r="G89" t="str">
        <f>VLOOKUP(B89,pizza_details!$A$2:$E$33,4,0)</f>
        <v>Spinach, Artichokes, Tomatoes, Sun-dried Tomatoes, Garlic, Pesto Sauce</v>
      </c>
    </row>
    <row r="90" spans="1:7" x14ac:dyDescent="0.3">
      <c r="A90" t="s">
        <v>127</v>
      </c>
      <c r="B90" t="s">
        <v>126</v>
      </c>
      <c r="C90" t="str">
        <f>VLOOKUP(B90,pizza_details!$A$2:$B$33,2,0)</f>
        <v>The Spinach Pesto Pizza</v>
      </c>
      <c r="D90" t="str">
        <f>VLOOKUP(B90,pizza_details!$A$2:$C$33,3,0)</f>
        <v>Veggie</v>
      </c>
      <c r="E90" t="s">
        <v>8</v>
      </c>
      <c r="F90">
        <v>16.5</v>
      </c>
      <c r="G90" t="str">
        <f>VLOOKUP(B90,pizza_details!$A$2:$E$33,4,0)</f>
        <v>Spinach, Artichokes, Tomatoes, Sun-dried Tomatoes, Garlic, Pesto Sauce</v>
      </c>
    </row>
    <row r="91" spans="1:7" x14ac:dyDescent="0.3">
      <c r="A91" t="s">
        <v>128</v>
      </c>
      <c r="B91" t="s">
        <v>126</v>
      </c>
      <c r="C91" t="str">
        <f>VLOOKUP(B91,pizza_details!$A$2:$B$33,2,0)</f>
        <v>The Spinach Pesto Pizza</v>
      </c>
      <c r="D91" t="str">
        <f>VLOOKUP(B91,pizza_details!$A$2:$C$33,3,0)</f>
        <v>Veggie</v>
      </c>
      <c r="E91" t="s">
        <v>10</v>
      </c>
      <c r="F91">
        <v>20.75</v>
      </c>
      <c r="G91" t="str">
        <f>VLOOKUP(B91,pizza_details!$A$2:$E$33,4,0)</f>
        <v>Spinach, Artichokes, Tomatoes, Sun-dried Tomatoes, Garlic, Pesto Sauce</v>
      </c>
    </row>
    <row r="92" spans="1:7" x14ac:dyDescent="0.3">
      <c r="A92" t="s">
        <v>129</v>
      </c>
      <c r="B92" t="s">
        <v>130</v>
      </c>
      <c r="C92" t="str">
        <f>VLOOKUP(B92,pizza_details!$A$2:$B$33,2,0)</f>
        <v>The Spinach and Feta Pizza</v>
      </c>
      <c r="D92" t="str">
        <f>VLOOKUP(B92,pizza_details!$A$2:$C$33,3,0)</f>
        <v>Veggie</v>
      </c>
      <c r="E92" t="s">
        <v>6</v>
      </c>
      <c r="F92">
        <v>12</v>
      </c>
      <c r="G92" t="str">
        <f>VLOOKUP(B92,pizza_details!$A$2:$E$33,4,0)</f>
        <v>Spinach, Mushrooms, Red Onions, Feta Cheese, Garlic</v>
      </c>
    </row>
    <row r="93" spans="1:7" x14ac:dyDescent="0.3">
      <c r="A93" t="s">
        <v>131</v>
      </c>
      <c r="B93" t="s">
        <v>130</v>
      </c>
      <c r="C93" t="str">
        <f>VLOOKUP(B93,pizza_details!$A$2:$B$33,2,0)</f>
        <v>The Spinach and Feta Pizza</v>
      </c>
      <c r="D93" t="str">
        <f>VLOOKUP(B93,pizza_details!$A$2:$C$33,3,0)</f>
        <v>Veggie</v>
      </c>
      <c r="E93" t="s">
        <v>8</v>
      </c>
      <c r="F93">
        <v>16</v>
      </c>
      <c r="G93" t="str">
        <f>VLOOKUP(B93,pizza_details!$A$2:$E$33,4,0)</f>
        <v>Spinach, Mushrooms, Red Onions, Feta Cheese, Garlic</v>
      </c>
    </row>
    <row r="94" spans="1:7" x14ac:dyDescent="0.3">
      <c r="A94" t="s">
        <v>132</v>
      </c>
      <c r="B94" t="s">
        <v>130</v>
      </c>
      <c r="C94" t="str">
        <f>VLOOKUP(B94,pizza_details!$A$2:$B$33,2,0)</f>
        <v>The Spinach and Feta Pizza</v>
      </c>
      <c r="D94" t="str">
        <f>VLOOKUP(B94,pizza_details!$A$2:$C$33,3,0)</f>
        <v>Veggie</v>
      </c>
      <c r="E94" t="s">
        <v>10</v>
      </c>
      <c r="F94">
        <v>20.25</v>
      </c>
      <c r="G94" t="str">
        <f>VLOOKUP(B94,pizza_details!$A$2:$E$33,4,0)</f>
        <v>Spinach, Mushrooms, Red Onions, Feta Cheese, Garlic</v>
      </c>
    </row>
    <row r="95" spans="1:7" x14ac:dyDescent="0.3">
      <c r="A95" t="s">
        <v>133</v>
      </c>
      <c r="B95" t="s">
        <v>134</v>
      </c>
      <c r="C95" t="str">
        <f>VLOOKUP(B95,pizza_details!$A$2:$B$33,2,0)</f>
        <v>The Vegetables + Vegetables Pizza</v>
      </c>
      <c r="D95" t="str">
        <f>VLOOKUP(B95,pizza_details!$A$2:$C$33,3,0)</f>
        <v>Veggie</v>
      </c>
      <c r="E95" t="s">
        <v>6</v>
      </c>
      <c r="F95">
        <v>12</v>
      </c>
      <c r="G95" t="str">
        <f>VLOOKUP(B95,pizza_details!$A$2:$E$33,4,0)</f>
        <v>Mushrooms, Tomatoes, Red Peppers, Green Peppers, Red Onions, Zucchini, Spinach, Garlic</v>
      </c>
    </row>
    <row r="96" spans="1:7" x14ac:dyDescent="0.3">
      <c r="A96" t="s">
        <v>135</v>
      </c>
      <c r="B96" t="s">
        <v>134</v>
      </c>
      <c r="C96" t="str">
        <f>VLOOKUP(B96,pizza_details!$A$2:$B$33,2,0)</f>
        <v>The Vegetables + Vegetables Pizza</v>
      </c>
      <c r="D96" t="str">
        <f>VLOOKUP(B96,pizza_details!$A$2:$C$33,3,0)</f>
        <v>Veggie</v>
      </c>
      <c r="E96" t="s">
        <v>8</v>
      </c>
      <c r="F96">
        <v>16</v>
      </c>
      <c r="G96" t="str">
        <f>VLOOKUP(B96,pizza_details!$A$2:$E$33,4,0)</f>
        <v>Mushrooms, Tomatoes, Red Peppers, Green Peppers, Red Onions, Zucchini, Spinach, Garlic</v>
      </c>
    </row>
    <row r="97" spans="1:7" x14ac:dyDescent="0.3">
      <c r="A97" t="s">
        <v>136</v>
      </c>
      <c r="B97" t="s">
        <v>134</v>
      </c>
      <c r="C97" t="str">
        <f>VLOOKUP(B97,pizza_details!$A$2:$B$33,2,0)</f>
        <v>The Vegetables + Vegetables Pizza</v>
      </c>
      <c r="D97" t="str">
        <f>VLOOKUP(B97,pizza_details!$A$2:$C$33,3,0)</f>
        <v>Veggie</v>
      </c>
      <c r="E97" t="s">
        <v>10</v>
      </c>
      <c r="F97">
        <v>20.25</v>
      </c>
      <c r="G97" t="str">
        <f>VLOOKUP(B97,pizza_details!$A$2:$E$33,4,0)</f>
        <v>Mushrooms, Tomatoes, Red Peppers, Green Peppers, Red Onions, Zucchini, Spinach, Garlic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3DC7-381D-4AF5-85DE-3E00BB1AE567}">
  <dimension ref="A1:O33"/>
  <sheetViews>
    <sheetView topLeftCell="A7" workbookViewId="0">
      <selection activeCell="O8" sqref="O8"/>
    </sheetView>
  </sheetViews>
  <sheetFormatPr defaultRowHeight="14.4" x14ac:dyDescent="0.3"/>
  <cols>
    <col min="1" max="1" width="20.109375" customWidth="1"/>
    <col min="2" max="2" width="31.88671875" customWidth="1"/>
  </cols>
  <sheetData>
    <row r="1" spans="1:15" x14ac:dyDescent="0.3">
      <c r="A1" t="s">
        <v>1</v>
      </c>
      <c r="B1" t="s">
        <v>140</v>
      </c>
      <c r="C1" t="s">
        <v>139</v>
      </c>
      <c r="D1" t="s">
        <v>141</v>
      </c>
    </row>
    <row r="2" spans="1:15" x14ac:dyDescent="0.3">
      <c r="A2" t="s">
        <v>5</v>
      </c>
      <c r="B2" t="s">
        <v>142</v>
      </c>
      <c r="C2" t="s">
        <v>143</v>
      </c>
      <c r="D2" t="s">
        <v>144</v>
      </c>
      <c r="O2" t="str" cm="1">
        <f t="array" ref="O2:O5">_xlfn.UNIQUE(C2:C33)</f>
        <v>Chicken</v>
      </c>
    </row>
    <row r="3" spans="1:15" x14ac:dyDescent="0.3">
      <c r="A3" t="s">
        <v>12</v>
      </c>
      <c r="B3" t="s">
        <v>145</v>
      </c>
      <c r="C3" t="s">
        <v>143</v>
      </c>
      <c r="D3" t="s">
        <v>146</v>
      </c>
      <c r="O3" t="str">
        <v>Classic</v>
      </c>
    </row>
    <row r="4" spans="1:15" x14ac:dyDescent="0.3">
      <c r="A4" t="s">
        <v>16</v>
      </c>
      <c r="B4" t="s">
        <v>147</v>
      </c>
      <c r="C4" t="s">
        <v>143</v>
      </c>
      <c r="D4" t="s">
        <v>148</v>
      </c>
      <c r="O4" t="str">
        <v>Supreme</v>
      </c>
    </row>
    <row r="5" spans="1:15" x14ac:dyDescent="0.3">
      <c r="A5" t="s">
        <v>20</v>
      </c>
      <c r="B5" t="s">
        <v>149</v>
      </c>
      <c r="C5" t="s">
        <v>143</v>
      </c>
      <c r="D5" t="s">
        <v>150</v>
      </c>
      <c r="O5" t="str">
        <v>Veggie</v>
      </c>
    </row>
    <row r="6" spans="1:15" x14ac:dyDescent="0.3">
      <c r="A6" t="s">
        <v>24</v>
      </c>
      <c r="B6" t="s">
        <v>151</v>
      </c>
      <c r="C6" t="s">
        <v>143</v>
      </c>
      <c r="D6" t="s">
        <v>152</v>
      </c>
    </row>
    <row r="7" spans="1:15" x14ac:dyDescent="0.3">
      <c r="A7" t="s">
        <v>28</v>
      </c>
      <c r="B7" t="s">
        <v>153</v>
      </c>
      <c r="C7" t="s">
        <v>143</v>
      </c>
      <c r="D7" t="s">
        <v>154</v>
      </c>
    </row>
    <row r="8" spans="1:15" x14ac:dyDescent="0.3">
      <c r="A8" t="s">
        <v>32</v>
      </c>
      <c r="B8" t="s">
        <v>155</v>
      </c>
      <c r="C8" t="s">
        <v>156</v>
      </c>
      <c r="D8" t="s">
        <v>157</v>
      </c>
      <c r="O8" t="str" cm="1">
        <f t="array" ref="O8:O16">_xlfn.UNIQUE(_xlfn._xlws.FILTER(B2:B33,C2:C33=pizza_order!B4))</f>
        <v>The Brie Carre Pizza</v>
      </c>
    </row>
    <row r="9" spans="1:15" x14ac:dyDescent="0.3">
      <c r="A9" t="s">
        <v>36</v>
      </c>
      <c r="B9" t="s">
        <v>158</v>
      </c>
      <c r="C9" t="s">
        <v>156</v>
      </c>
      <c r="D9" t="s">
        <v>159</v>
      </c>
      <c r="O9" t="str">
        <v>The Calabrese Pizza</v>
      </c>
    </row>
    <row r="10" spans="1:15" x14ac:dyDescent="0.3">
      <c r="A10" t="s">
        <v>40</v>
      </c>
      <c r="B10" t="s">
        <v>160</v>
      </c>
      <c r="C10" t="s">
        <v>156</v>
      </c>
      <c r="D10" t="s">
        <v>161</v>
      </c>
      <c r="O10" t="str">
        <v>The Italian Supreme Pizza</v>
      </c>
    </row>
    <row r="11" spans="1:15" x14ac:dyDescent="0.3">
      <c r="A11" t="s">
        <v>44</v>
      </c>
      <c r="B11" t="s">
        <v>162</v>
      </c>
      <c r="C11" t="s">
        <v>156</v>
      </c>
      <c r="D11" t="s">
        <v>163</v>
      </c>
      <c r="O11" t="str">
        <v>The Pepper Salami Pizza</v>
      </c>
    </row>
    <row r="12" spans="1:15" x14ac:dyDescent="0.3">
      <c r="A12" t="s">
        <v>48</v>
      </c>
      <c r="B12" t="s">
        <v>164</v>
      </c>
      <c r="C12" t="s">
        <v>156</v>
      </c>
      <c r="D12" t="s">
        <v>165</v>
      </c>
      <c r="O12" t="str">
        <v>The Prosciutto and Arugula Pizza</v>
      </c>
    </row>
    <row r="13" spans="1:15" x14ac:dyDescent="0.3">
      <c r="A13" t="s">
        <v>52</v>
      </c>
      <c r="B13" t="s">
        <v>166</v>
      </c>
      <c r="C13" t="s">
        <v>156</v>
      </c>
      <c r="D13" t="s">
        <v>167</v>
      </c>
      <c r="O13" t="str">
        <v>The Sicilian Pizza</v>
      </c>
    </row>
    <row r="14" spans="1:15" x14ac:dyDescent="0.3">
      <c r="A14" t="s">
        <v>56</v>
      </c>
      <c r="B14" t="s">
        <v>168</v>
      </c>
      <c r="C14" t="s">
        <v>156</v>
      </c>
      <c r="D14" t="s">
        <v>169</v>
      </c>
      <c r="O14" t="str">
        <v>The Soppressata Pizza</v>
      </c>
    </row>
    <row r="15" spans="1:15" x14ac:dyDescent="0.3">
      <c r="A15" t="s">
        <v>60</v>
      </c>
      <c r="B15" t="s">
        <v>170</v>
      </c>
      <c r="C15" t="s">
        <v>156</v>
      </c>
      <c r="D15" t="s">
        <v>171</v>
      </c>
      <c r="O15" t="str">
        <v>The Spicy Italian Pizza</v>
      </c>
    </row>
    <row r="16" spans="1:15" x14ac:dyDescent="0.3">
      <c r="A16" t="s">
        <v>68</v>
      </c>
      <c r="B16" t="s">
        <v>172</v>
      </c>
      <c r="C16" t="s">
        <v>173</v>
      </c>
      <c r="D16" t="s">
        <v>174</v>
      </c>
      <c r="O16" t="str">
        <v>The Spinach Supreme Pizza</v>
      </c>
    </row>
    <row r="17" spans="1:4" x14ac:dyDescent="0.3">
      <c r="A17" t="s">
        <v>70</v>
      </c>
      <c r="B17" t="s">
        <v>175</v>
      </c>
      <c r="C17" t="s">
        <v>173</v>
      </c>
      <c r="D17" t="s">
        <v>176</v>
      </c>
    </row>
    <row r="18" spans="1:4" x14ac:dyDescent="0.3">
      <c r="A18" t="s">
        <v>74</v>
      </c>
      <c r="B18" t="s">
        <v>177</v>
      </c>
      <c r="C18" t="s">
        <v>173</v>
      </c>
      <c r="D18" t="s">
        <v>178</v>
      </c>
    </row>
    <row r="19" spans="1:4" x14ac:dyDescent="0.3">
      <c r="A19" t="s">
        <v>78</v>
      </c>
      <c r="B19" t="s">
        <v>179</v>
      </c>
      <c r="C19" t="s">
        <v>173</v>
      </c>
      <c r="D19" t="s">
        <v>180</v>
      </c>
    </row>
    <row r="20" spans="1:4" x14ac:dyDescent="0.3">
      <c r="A20" t="s">
        <v>82</v>
      </c>
      <c r="B20" t="s">
        <v>181</v>
      </c>
      <c r="C20" t="s">
        <v>173</v>
      </c>
      <c r="D20" t="s">
        <v>182</v>
      </c>
    </row>
    <row r="21" spans="1:4" x14ac:dyDescent="0.3">
      <c r="A21" t="s">
        <v>86</v>
      </c>
      <c r="B21" t="s">
        <v>183</v>
      </c>
      <c r="C21" t="s">
        <v>173</v>
      </c>
      <c r="D21" t="s">
        <v>184</v>
      </c>
    </row>
    <row r="22" spans="1:4" x14ac:dyDescent="0.3">
      <c r="A22" t="s">
        <v>90</v>
      </c>
      <c r="B22" t="s">
        <v>185</v>
      </c>
      <c r="C22" t="s">
        <v>173</v>
      </c>
      <c r="D22" t="s">
        <v>186</v>
      </c>
    </row>
    <row r="23" spans="1:4" x14ac:dyDescent="0.3">
      <c r="A23" t="s">
        <v>94</v>
      </c>
      <c r="B23" t="s">
        <v>187</v>
      </c>
      <c r="C23" t="s">
        <v>173</v>
      </c>
      <c r="D23" t="s">
        <v>188</v>
      </c>
    </row>
    <row r="24" spans="1:4" x14ac:dyDescent="0.3">
      <c r="A24" t="s">
        <v>98</v>
      </c>
      <c r="B24" t="s">
        <v>189</v>
      </c>
      <c r="C24" t="s">
        <v>173</v>
      </c>
      <c r="D24" t="s">
        <v>190</v>
      </c>
    </row>
    <row r="25" spans="1:4" x14ac:dyDescent="0.3">
      <c r="A25" t="s">
        <v>102</v>
      </c>
      <c r="B25" t="s">
        <v>191</v>
      </c>
      <c r="C25" t="s">
        <v>192</v>
      </c>
      <c r="D25" t="s">
        <v>193</v>
      </c>
    </row>
    <row r="26" spans="1:4" x14ac:dyDescent="0.3">
      <c r="A26" t="s">
        <v>106</v>
      </c>
      <c r="B26" t="s">
        <v>194</v>
      </c>
      <c r="C26" t="s">
        <v>192</v>
      </c>
      <c r="D26" t="s">
        <v>195</v>
      </c>
    </row>
    <row r="27" spans="1:4" x14ac:dyDescent="0.3">
      <c r="A27" t="s">
        <v>110</v>
      </c>
      <c r="B27" t="s">
        <v>196</v>
      </c>
      <c r="C27" t="s">
        <v>192</v>
      </c>
      <c r="D27" t="s">
        <v>197</v>
      </c>
    </row>
    <row r="28" spans="1:4" x14ac:dyDescent="0.3">
      <c r="A28" t="s">
        <v>114</v>
      </c>
      <c r="B28" t="s">
        <v>198</v>
      </c>
      <c r="C28" t="s">
        <v>192</v>
      </c>
      <c r="D28" t="s">
        <v>199</v>
      </c>
    </row>
    <row r="29" spans="1:4" x14ac:dyDescent="0.3">
      <c r="A29" t="s">
        <v>118</v>
      </c>
      <c r="B29" t="s">
        <v>200</v>
      </c>
      <c r="C29" t="s">
        <v>192</v>
      </c>
      <c r="D29" t="s">
        <v>201</v>
      </c>
    </row>
    <row r="30" spans="1:4" x14ac:dyDescent="0.3">
      <c r="A30" t="s">
        <v>122</v>
      </c>
      <c r="B30" t="s">
        <v>202</v>
      </c>
      <c r="C30" t="s">
        <v>192</v>
      </c>
      <c r="D30" t="s">
        <v>203</v>
      </c>
    </row>
    <row r="31" spans="1:4" x14ac:dyDescent="0.3">
      <c r="A31" t="s">
        <v>126</v>
      </c>
      <c r="B31" t="s">
        <v>204</v>
      </c>
      <c r="C31" t="s">
        <v>192</v>
      </c>
      <c r="D31" t="s">
        <v>205</v>
      </c>
    </row>
    <row r="32" spans="1:4" x14ac:dyDescent="0.3">
      <c r="A32" t="s">
        <v>130</v>
      </c>
      <c r="B32" t="s">
        <v>206</v>
      </c>
      <c r="C32" t="s">
        <v>192</v>
      </c>
      <c r="D32" t="s">
        <v>207</v>
      </c>
    </row>
    <row r="33" spans="1:4" x14ac:dyDescent="0.3">
      <c r="A33" t="s">
        <v>134</v>
      </c>
      <c r="B33" t="s">
        <v>208</v>
      </c>
      <c r="C33" t="s">
        <v>192</v>
      </c>
      <c r="D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pizza_order</vt:lpstr>
      <vt:lpstr>pizza_main</vt:lpstr>
      <vt:lpstr>pizza_details</vt:lpstr>
      <vt:lpstr>pizza_names</vt:lpstr>
      <vt:lpstr>pizza_prices</vt:lpstr>
      <vt:lpstr>pizza_sizes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2022-11-26T01:06:35Z</dcterms:created>
  <dcterms:modified xsi:type="dcterms:W3CDTF">2022-12-26T22:32:14Z</dcterms:modified>
</cp:coreProperties>
</file>