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ti\Downloads\"/>
    </mc:Choice>
  </mc:AlternateContent>
  <xr:revisionPtr revIDLastSave="0" documentId="8_{2BDC952C-A573-47BC-94BB-CF75099FA28B}" xr6:coauthVersionLast="47" xr6:coauthVersionMax="47" xr10:uidLastSave="{00000000-0000-0000-0000-000000000000}"/>
  <bookViews>
    <workbookView xWindow="-120" yWindow="-120" windowWidth="20730" windowHeight="11040" xr2:uid="{0D7C5150-EEDA-4D0F-9EF5-6497B6D52AAF}"/>
  </bookViews>
  <sheets>
    <sheet name="Time Series" sheetId="1" r:id="rId1"/>
    <sheet name="Working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D26" i="2"/>
  <c r="D25" i="2"/>
  <c r="H4" i="2"/>
  <c r="H3" i="2"/>
  <c r="J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5" i="1" l="1"/>
  <c r="K5" i="1" l="1"/>
  <c r="I24" i="1"/>
  <c r="I23" i="1"/>
  <c r="I22" i="1"/>
  <c r="I21" i="1"/>
  <c r="I20" i="1"/>
  <c r="K20" i="1" l="1"/>
  <c r="I17" i="1"/>
  <c r="I19" i="1"/>
  <c r="I18" i="1"/>
  <c r="I16" i="1"/>
  <c r="I15" i="1"/>
  <c r="I14" i="1"/>
  <c r="I12" i="1"/>
  <c r="I11" i="1"/>
  <c r="I10" i="1"/>
  <c r="I8" i="1"/>
  <c r="I7" i="1"/>
  <c r="I6" i="1"/>
  <c r="F19" i="1"/>
  <c r="F18" i="1"/>
  <c r="F17" i="1"/>
  <c r="F16" i="1"/>
  <c r="G16" i="1" s="1"/>
  <c r="H16" i="1" s="1"/>
  <c r="F15" i="1"/>
  <c r="F14" i="1"/>
  <c r="G15" i="1" s="1"/>
  <c r="H15" i="1" s="1"/>
  <c r="F13" i="1"/>
  <c r="G14" i="1" s="1"/>
  <c r="H14" i="1" s="1"/>
  <c r="F12" i="1"/>
  <c r="G13" i="1" s="1"/>
  <c r="H13" i="1" s="1"/>
  <c r="F11" i="1"/>
  <c r="F10" i="1"/>
  <c r="F9" i="1"/>
  <c r="F8" i="1"/>
  <c r="F7" i="1"/>
  <c r="G19" i="1"/>
  <c r="H19" i="1" s="1"/>
  <c r="G18" i="1"/>
  <c r="H18" i="1" s="1"/>
  <c r="G17" i="1"/>
  <c r="H17" i="1" s="1"/>
  <c r="G11" i="1"/>
  <c r="H11" i="1" s="1"/>
  <c r="G10" i="1"/>
  <c r="H10" i="1" s="1"/>
  <c r="G9" i="1"/>
  <c r="H9" i="1" s="1"/>
  <c r="G8" i="1"/>
  <c r="G7" i="1"/>
  <c r="H7" i="1" s="1"/>
  <c r="H8" i="1"/>
  <c r="K6" i="1" l="1"/>
  <c r="K7" i="1"/>
  <c r="K8" i="1"/>
  <c r="K10" i="1"/>
  <c r="K11" i="1"/>
  <c r="K12" i="1"/>
  <c r="K14" i="1"/>
  <c r="K15" i="1"/>
  <c r="K16" i="1"/>
  <c r="K18" i="1"/>
  <c r="K19" i="1"/>
  <c r="K17" i="1"/>
  <c r="I13" i="1"/>
  <c r="I9" i="1"/>
  <c r="G12" i="1"/>
  <c r="H12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G21" i="2"/>
  <c r="G20" i="2"/>
  <c r="G19" i="2"/>
  <c r="G18" i="2"/>
  <c r="G17" i="2"/>
  <c r="E21" i="2"/>
  <c r="E20" i="2"/>
  <c r="E19" i="2"/>
  <c r="E18" i="2"/>
  <c r="E17" i="2"/>
  <c r="E16" i="2"/>
  <c r="K9" i="1" l="1"/>
  <c r="K13" i="1"/>
  <c r="L2" i="1"/>
  <c r="L1" i="1"/>
  <c r="E8" i="2"/>
  <c r="E7" i="2"/>
  <c r="E6" i="2"/>
  <c r="E5" i="2"/>
  <c r="E4" i="2"/>
  <c r="E3" i="2"/>
  <c r="L24" i="1" l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</calcChain>
</file>

<file path=xl/sharedStrings.xml><?xml version="1.0" encoding="utf-8"?>
<sst xmlns="http://schemas.openxmlformats.org/spreadsheetml/2006/main" count="37" uniqueCount="28">
  <si>
    <t>Year</t>
  </si>
  <si>
    <t>Quarter</t>
  </si>
  <si>
    <t>Sales</t>
  </si>
  <si>
    <t>Regression</t>
  </si>
  <si>
    <t>y = b0 + b1 * X</t>
  </si>
  <si>
    <t>Sales = Y Axis Intersept + Slope * Discount</t>
  </si>
  <si>
    <t>Dis</t>
  </si>
  <si>
    <t>Slope</t>
  </si>
  <si>
    <t>Intercept</t>
  </si>
  <si>
    <t>Y = b0 + b1 * X</t>
  </si>
  <si>
    <t>Yaxis Intercept + Slope * Discount</t>
  </si>
  <si>
    <t>=AVERAGEIFS(C16:C21,D16:D21,D16)</t>
  </si>
  <si>
    <t>Time Series Analysis</t>
  </si>
  <si>
    <t>Sales (000's)</t>
  </si>
  <si>
    <t>Average</t>
  </si>
  <si>
    <t>Yt = St * It * Tt</t>
  </si>
  <si>
    <t>Smoothing of Data</t>
  </si>
  <si>
    <t>Moving Average</t>
  </si>
  <si>
    <t>CMA</t>
  </si>
  <si>
    <t>St It</t>
  </si>
  <si>
    <t>St</t>
  </si>
  <si>
    <t>Qtr</t>
  </si>
  <si>
    <t>Seasonal</t>
  </si>
  <si>
    <t>Mulitplicative Method</t>
  </si>
  <si>
    <t>Tt</t>
  </si>
  <si>
    <t>Sales Forecast</t>
  </si>
  <si>
    <t>S.No/Month</t>
  </si>
  <si>
    <t>Decompose/Deseasonalize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</si>
</sst>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4" borderId="0" xfId="0" quotePrefix="1" applyFill="1"/>
    <xf numFmtId="0" fontId="0" fillId="0" borderId="0" xfId="0" quotePrefix="1"/>
    <xf numFmtId="164" fontId="0" fillId="0" borderId="0" xfId="1" applyFont="1"/>
    <xf numFmtId="164" fontId="0" fillId="0" borderId="0" xfId="0" applyNumberFormat="1"/>
    <xf numFmtId="164" fontId="0" fillId="0" borderId="0" xfId="0" quotePrefix="1" applyNumberFormat="1"/>
    <xf numFmtId="164" fontId="0" fillId="4" borderId="0" xfId="1" applyFont="1" applyFill="1"/>
    <xf numFmtId="164" fontId="0" fillId="0" borderId="0" xfId="1" quotePrefix="1" applyFont="1"/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164" fontId="1" fillId="2" borderId="0" xfId="1" applyFont="1" applyFill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3" borderId="0" xfId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38200692347487E-2"/>
          <c:y val="5.8340929808568823E-2"/>
          <c:w val="0.92146179930765248"/>
          <c:h val="0.81441554992499232"/>
        </c:manualLayout>
      </c:layout>
      <c:lineChart>
        <c:grouping val="standard"/>
        <c:varyColors val="0"/>
        <c:ser>
          <c:idx val="0"/>
          <c:order val="0"/>
          <c:tx>
            <c:strRef>
              <c:f>'Time Series'!$D$4</c:f>
              <c:strCache>
                <c:ptCount val="1"/>
                <c:pt idx="0">
                  <c:v>Sales (000's)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'Time Series'!$B$5:$C$24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  <c:pt idx="16">
                    <c:v>2023</c:v>
                  </c:pt>
                </c:lvl>
              </c:multiLvlStrCache>
            </c:multiLvlStrRef>
          </c:cat>
          <c:val>
            <c:numRef>
              <c:f>'Time Series'!$D$5:$D$24</c:f>
              <c:numCache>
                <c:formatCode>General</c:formatCode>
                <c:ptCount val="20"/>
                <c:pt idx="0">
                  <c:v>6.8</c:v>
                </c:pt>
                <c:pt idx="1">
                  <c:v>6.1</c:v>
                </c:pt>
                <c:pt idx="2">
                  <c:v>8</c:v>
                </c:pt>
                <c:pt idx="3">
                  <c:v>8.5</c:v>
                </c:pt>
                <c:pt idx="4">
                  <c:v>7.8</c:v>
                </c:pt>
                <c:pt idx="5">
                  <c:v>7.2</c:v>
                </c:pt>
                <c:pt idx="6">
                  <c:v>8.8000000000000007</c:v>
                </c:pt>
                <c:pt idx="7">
                  <c:v>9.4</c:v>
                </c:pt>
                <c:pt idx="8">
                  <c:v>8</c:v>
                </c:pt>
                <c:pt idx="9">
                  <c:v>7.6</c:v>
                </c:pt>
                <c:pt idx="10">
                  <c:v>9.5</c:v>
                </c:pt>
                <c:pt idx="11">
                  <c:v>9.8000000000000007</c:v>
                </c:pt>
                <c:pt idx="12">
                  <c:v>8.3000000000000007</c:v>
                </c:pt>
                <c:pt idx="13">
                  <c:v>7.9</c:v>
                </c:pt>
                <c:pt idx="14">
                  <c:v>10</c:v>
                </c:pt>
                <c:pt idx="15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3-4847-A570-F4B7FCF34A34}"/>
            </c:ext>
          </c:extLst>
        </c:ser>
        <c:ser>
          <c:idx val="1"/>
          <c:order val="1"/>
          <c:tx>
            <c:strRef>
              <c:f>'Time Series'!$E$4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'Time Series'!$E$5:$E$20</c:f>
              <c:numCache>
                <c:formatCode>_(* #,##0.00_);_(* \(#,##0.00\);_(* "-"??_);_(@_)</c:formatCode>
                <c:ptCount val="16"/>
                <c:pt idx="0">
                  <c:v>8.3812499999999996</c:v>
                </c:pt>
                <c:pt idx="1">
                  <c:v>8.3812499999999996</c:v>
                </c:pt>
                <c:pt idx="2">
                  <c:v>8.3812499999999996</c:v>
                </c:pt>
                <c:pt idx="3">
                  <c:v>8.3812499999999996</c:v>
                </c:pt>
                <c:pt idx="4">
                  <c:v>8.3812499999999996</c:v>
                </c:pt>
                <c:pt idx="5">
                  <c:v>8.3812499999999996</c:v>
                </c:pt>
                <c:pt idx="6">
                  <c:v>8.3812499999999996</c:v>
                </c:pt>
                <c:pt idx="7">
                  <c:v>8.3812499999999996</c:v>
                </c:pt>
                <c:pt idx="8">
                  <c:v>8.3812499999999996</c:v>
                </c:pt>
                <c:pt idx="9">
                  <c:v>8.3812499999999996</c:v>
                </c:pt>
                <c:pt idx="10">
                  <c:v>8.3812499999999996</c:v>
                </c:pt>
                <c:pt idx="11">
                  <c:v>8.3812499999999996</c:v>
                </c:pt>
                <c:pt idx="12">
                  <c:v>8.3812499999999996</c:v>
                </c:pt>
                <c:pt idx="13">
                  <c:v>8.3812499999999996</c:v>
                </c:pt>
                <c:pt idx="14">
                  <c:v>8.3812499999999996</c:v>
                </c:pt>
                <c:pt idx="15">
                  <c:v>8.3812499999999996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C13-4847-A570-F4B7FCF34A34}"/>
            </c:ext>
          </c:extLst>
        </c:ser>
        <c:ser>
          <c:idx val="2"/>
          <c:order val="2"/>
          <c:tx>
            <c:strRef>
              <c:f>'Time Series'!$G$4</c:f>
              <c:strCache>
                <c:ptCount val="1"/>
                <c:pt idx="0">
                  <c:v>CMA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'Time Series'!$G$7:$G$19</c:f>
              <c:numCache>
                <c:formatCode>_(* #,##0.00_);_(* \(#,##0.00\);_(* "-"??_);_(@_)</c:formatCode>
                <c:ptCount val="13"/>
                <c:pt idx="0">
                  <c:v>7.35</c:v>
                </c:pt>
                <c:pt idx="1">
                  <c:v>7.4749999999999996</c:v>
                </c:pt>
                <c:pt idx="2">
                  <c:v>7.7375000000000007</c:v>
                </c:pt>
                <c:pt idx="3">
                  <c:v>7.9749999999999996</c:v>
                </c:pt>
                <c:pt idx="4">
                  <c:v>8.1875</c:v>
                </c:pt>
                <c:pt idx="5">
                  <c:v>8.3249999999999993</c:v>
                </c:pt>
                <c:pt idx="6">
                  <c:v>8.4</c:v>
                </c:pt>
                <c:pt idx="7">
                  <c:v>8.5375000000000014</c:v>
                </c:pt>
                <c:pt idx="8">
                  <c:v>8.6750000000000007</c:v>
                </c:pt>
                <c:pt idx="9">
                  <c:v>8.7625000000000011</c:v>
                </c:pt>
                <c:pt idx="10">
                  <c:v>8.8375000000000004</c:v>
                </c:pt>
                <c:pt idx="11">
                  <c:v>8.9375</c:v>
                </c:pt>
                <c:pt idx="12">
                  <c:v>9.0749999999999993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C13-4847-A570-F4B7FCF34A34}"/>
            </c:ext>
          </c:extLst>
        </c:ser>
        <c:ser>
          <c:idx val="3"/>
          <c:order val="3"/>
          <c:tx>
            <c:strRef>
              <c:f>'Time Series'!$M$4</c:f>
              <c:strCache>
                <c:ptCount val="1"/>
                <c:pt idx="0">
                  <c:v> Sales Forecast 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'Time Series'!$M$5:$M$24</c:f>
              <c:numCache>
                <c:formatCode>_(* #,##0.00_);_(* \(#,##0.00\);_(* "-"??_);_(@_)</c:formatCode>
                <c:ptCount val="20"/>
                <c:pt idx="0">
                  <c:v>6.8870070641168031</c:v>
                </c:pt>
                <c:pt idx="1">
                  <c:v>6.4867570765813118</c:v>
                </c:pt>
                <c:pt idx="2">
                  <c:v>8.081635102580556</c:v>
                </c:pt>
                <c:pt idx="3">
                  <c:v>8.5272193101517004</c:v>
                </c:pt>
                <c:pt idx="4">
                  <c:v>7.4447029797819715</c:v>
                </c:pt>
                <c:pt idx="5">
                  <c:v>7.0016184486442334</c:v>
                </c:pt>
                <c:pt idx="6">
                  <c:v>8.7106032961596842</c:v>
                </c:pt>
                <c:pt idx="7">
                  <c:v>9.1781999750502248</c:v>
                </c:pt>
                <c:pt idx="8">
                  <c:v>8.0023988954471399</c:v>
                </c:pt>
                <c:pt idx="9">
                  <c:v>7.516479820707155</c:v>
                </c:pt>
                <c:pt idx="10">
                  <c:v>9.3395714897388142</c:v>
                </c:pt>
                <c:pt idx="11">
                  <c:v>9.8291806399487474</c:v>
                </c:pt>
                <c:pt idx="12">
                  <c:v>8.5600948111123092</c:v>
                </c:pt>
                <c:pt idx="13">
                  <c:v>8.0313411927700766</c:v>
                </c:pt>
                <c:pt idx="14">
                  <c:v>9.9685396833179425</c:v>
                </c:pt>
                <c:pt idx="15">
                  <c:v>10.48016130484727</c:v>
                </c:pt>
                <c:pt idx="16">
                  <c:v>9.1177907267774767</c:v>
                </c:pt>
                <c:pt idx="17">
                  <c:v>8.5462025648329991</c:v>
                </c:pt>
                <c:pt idx="18">
                  <c:v>10.597507876897069</c:v>
                </c:pt>
                <c:pt idx="19">
                  <c:v>11.131141969745794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C13-4847-A570-F4B7FCF3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764448"/>
        <c:axId val="874763136"/>
      </c:lineChart>
      <c:catAx>
        <c:axId val="8747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63136"/>
        <c:crosses val="autoZero"/>
        <c:auto val="1"/>
        <c:lblAlgn val="ctr"/>
        <c:lblOffset val="100"/>
        <c:noMultiLvlLbl val="0"/>
      </c:catAx>
      <c:valAx>
        <c:axId val="87476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644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Workings!$D$2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Workings!$C$3:$C$8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Workings!$D$3:$D$8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2-4C45-AD3A-FDB0CA4F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71792"/>
        <c:axId val="872268512"/>
      </c:scatterChart>
      <c:valAx>
        <c:axId val="8722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68512"/>
        <c:crosses val="autoZero"/>
        <c:crossBetween val="midCat"/>
      </c:valAx>
      <c:valAx>
        <c:axId val="8722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511175</xdr:colOff>
      <xdr:row>1</xdr:row>
      <xdr:rowOff>136525</xdr:rowOff>
    </xdr:from>
    <xdr:to>
      <xdr:col>21</xdr:col>
      <xdr:colOff>133351</xdr:colOff>
      <xdr:row>13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86F2C-CA64-3F02-E9C7-B47E835EC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719571</xdr:colOff>
      <xdr:row>5</xdr:row>
      <xdr:rowOff>29730</xdr:rowOff>
    </xdr:from>
    <xdr:to>
      <xdr:col>14</xdr:col>
      <xdr:colOff>120362</xdr:colOff>
      <xdr:row>20</xdr:row>
      <xdr:rowOff>10680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16532-05BE-0A61-47EF-0377A61D8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S%20and%20RE%20excel%20workbook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F624-D3D1-443A-B1D7-0191624CF303}">
  <dimension ref="A1:M27"/>
  <sheetViews>
    <sheetView showGridLines="0" tabSelected="1" workbookViewId="0">
      <selection activeCell="M7" sqref="M7"/>
    </sheetView>
  </sheetViews>
  <sheetFormatPr defaultRowHeight="15" x14ac:dyDescent="0.25"/>
  <cols>
    <col min="1" max="1" width="6.28515625" customWidth="1"/>
    <col min="2" max="2" width="4.85546875" bestFit="1" customWidth="1"/>
    <col min="3" max="3" width="7.42578125" bestFit="1" customWidth="1"/>
    <col min="4" max="4" width="11" bestFit="1" customWidth="1"/>
    <col min="5" max="5" width="7.5703125" bestFit="1" customWidth="1"/>
    <col min="6" max="6" width="16.7109375" customWidth="1"/>
    <col min="7" max="7" width="10.28515625" customWidth="1"/>
    <col min="8" max="8" width="11.28515625" customWidth="1"/>
    <col min="9" max="9" width="11.85546875" style="7" customWidth="1"/>
    <col min="10" max="10" width="12.28515625" customWidth="1"/>
    <col min="11" max="11" width="14.5703125" style="7" customWidth="1"/>
    <col min="12" max="12" width="11.85546875" bestFit="1" customWidth="1"/>
    <col min="13" max="13" width="13.85546875" style="7" bestFit="1" customWidth="1"/>
  </cols>
  <sheetData>
    <row r="1" spans="1:13" x14ac:dyDescent="0.25">
      <c r="K1" s="7" t="s">
        <v>8</v>
      </c>
      <c r="L1" s="6">
        <f>INTERCEPT(K5:K24,A5:A24)</f>
        <v>6.9811294908682378</v>
      </c>
    </row>
    <row r="2" spans="1:13" x14ac:dyDescent="0.25">
      <c r="B2" s="17" t="s">
        <v>12</v>
      </c>
      <c r="C2" s="17"/>
      <c r="D2" s="17"/>
      <c r="F2" s="2" t="s">
        <v>23</v>
      </c>
      <c r="K2" s="7" t="s">
        <v>7</v>
      </c>
      <c r="L2" s="6">
        <f>SLOPE(K5:K24,A5:A24)</f>
        <v>0.14424970224991226</v>
      </c>
    </row>
    <row r="3" spans="1:13" s="13" customFormat="1" x14ac:dyDescent="0.25">
      <c r="B3" s="18" t="s">
        <v>15</v>
      </c>
      <c r="C3" s="18"/>
      <c r="D3" s="18"/>
      <c r="F3" s="18" t="s">
        <v>16</v>
      </c>
      <c r="G3" s="18"/>
      <c r="H3" s="18"/>
      <c r="I3" s="19" t="s">
        <v>22</v>
      </c>
      <c r="J3" s="19"/>
      <c r="K3" s="12"/>
      <c r="M3" s="12"/>
    </row>
    <row r="4" spans="1:13" s="16" customFormat="1" ht="45" x14ac:dyDescent="0.25">
      <c r="A4" s="14" t="s">
        <v>26</v>
      </c>
      <c r="B4" s="14" t="s">
        <v>0</v>
      </c>
      <c r="C4" s="14" t="s">
        <v>1</v>
      </c>
      <c r="D4" s="14" t="s">
        <v>13</v>
      </c>
      <c r="E4" s="14" t="s">
        <v>14</v>
      </c>
      <c r="F4" s="14" t="s">
        <v>17</v>
      </c>
      <c r="G4" s="14" t="s">
        <v>18</v>
      </c>
      <c r="H4" s="14" t="s">
        <v>19</v>
      </c>
      <c r="I4" s="15" t="s">
        <v>20</v>
      </c>
      <c r="J4" s="14" t="s">
        <v>20</v>
      </c>
      <c r="K4" s="15" t="s">
        <v>27</v>
      </c>
      <c r="L4" s="14" t="s">
        <v>24</v>
      </c>
      <c r="M4" s="15" t="s">
        <v>25</v>
      </c>
    </row>
    <row r="5" spans="1:13" ht="17.25" x14ac:dyDescent="0.3">
      <c r="A5">
        <v>1</v>
      </c>
      <c r="B5">
        <v>2019</v>
      </c>
      <c r="C5">
        <v>1</v>
      </c>
      <c r="D5" s="1">
        <v>6.8</v>
      </c>
      <c r="E5" s="7">
        <f>AVERAGE($D$5:$D$20)</f>
        <v>8.3812499999999996</v>
      </c>
      <c r="I5" s="11">
        <f>VLOOKUP(C5,Workings!$C$24:$D$28,2,0)</f>
        <v>0.96654604301879521</v>
      </c>
      <c r="J5" s="11">
        <f>AVERAGEIFS($H$5:$H$24,$C$5:$C$24,C5)</f>
        <v>0.96654604301879521</v>
      </c>
      <c r="K5" s="11">
        <f>D5/I5</f>
        <v>7.0353606526200103</v>
      </c>
      <c r="L5" s="7">
        <f>$L$1+$L$2*A5</f>
        <v>7.1253791931181496</v>
      </c>
      <c r="M5" s="11">
        <f>I5*L5</f>
        <v>6.8870070641168031</v>
      </c>
    </row>
    <row r="6" spans="1:13" ht="17.25" x14ac:dyDescent="0.3">
      <c r="A6">
        <v>2</v>
      </c>
      <c r="C6">
        <v>2</v>
      </c>
      <c r="D6" s="1">
        <v>6.1</v>
      </c>
      <c r="E6" s="7">
        <f t="shared" ref="E6:E20" si="0">AVERAGE($D$5:$D$20)</f>
        <v>8.3812499999999996</v>
      </c>
      <c r="I6" s="7">
        <f>VLOOKUP(C6,Workings!$C$24:$D$28,2,0)</f>
        <v>0.892309245760046</v>
      </c>
      <c r="J6" s="7">
        <f>AVERAGEIFS($H$5:$H$24,$C$5:$C$24,C6)</f>
        <v>0.892309245760046</v>
      </c>
      <c r="K6" s="7">
        <f t="shared" ref="K6:K20" si="1">D6/I6</f>
        <v>6.8361949951602003</v>
      </c>
      <c r="L6" s="7">
        <f t="shared" ref="L6:L24" si="2">$L$1+$L$2*A6</f>
        <v>7.2696288953680623</v>
      </c>
      <c r="M6" s="7">
        <f t="shared" ref="M6:M24" si="3">I6*L6</f>
        <v>6.4867570765813118</v>
      </c>
    </row>
    <row r="7" spans="1:13" ht="17.25" x14ac:dyDescent="0.3">
      <c r="A7">
        <v>3</v>
      </c>
      <c r="C7">
        <v>3</v>
      </c>
      <c r="D7" s="1">
        <v>8</v>
      </c>
      <c r="E7" s="7">
        <f t="shared" si="0"/>
        <v>8.3812499999999996</v>
      </c>
      <c r="F7" s="7">
        <f t="shared" ref="F7:F19" si="4">(AVERAGE(D5:D8))*1</f>
        <v>7.35</v>
      </c>
      <c r="G7" s="7">
        <f t="shared" ref="G7:G19" si="5">(AVERAGE(F6:F7))*1</f>
        <v>7.35</v>
      </c>
      <c r="H7" s="9">
        <f>D7/G7</f>
        <v>1.08843537414966</v>
      </c>
      <c r="I7" s="7">
        <f>VLOOKUP(C7,Workings!$C$24:$D$28,2,0)</f>
        <v>1.0900684434159911</v>
      </c>
      <c r="J7" s="7">
        <f t="shared" ref="J7:J24" si="6">AVERAGEIFS($H$5:$H$24,$C$5:$C$24,C7)</f>
        <v>1.0900684434159911</v>
      </c>
      <c r="K7" s="7">
        <f t="shared" si="1"/>
        <v>7.3389887105896578</v>
      </c>
      <c r="L7" s="7">
        <f t="shared" si="2"/>
        <v>7.4138785976179742</v>
      </c>
      <c r="M7" s="7">
        <f t="shared" si="3"/>
        <v>8.081635102580556</v>
      </c>
    </row>
    <row r="8" spans="1:13" ht="17.25" x14ac:dyDescent="0.3">
      <c r="A8">
        <v>4</v>
      </c>
      <c r="C8">
        <v>4</v>
      </c>
      <c r="D8" s="1">
        <v>8.5</v>
      </c>
      <c r="E8" s="7">
        <f t="shared" si="0"/>
        <v>8.3812499999999996</v>
      </c>
      <c r="F8" s="7">
        <f t="shared" si="4"/>
        <v>7.6000000000000005</v>
      </c>
      <c r="G8" s="7">
        <f t="shared" si="5"/>
        <v>7.4749999999999996</v>
      </c>
      <c r="H8" s="9">
        <f>D8/G8</f>
        <v>1.1371237458193981</v>
      </c>
      <c r="I8" s="7">
        <f>VLOOKUP(C8,Workings!$C$24:$D$28,2,0)</f>
        <v>1.1282183858007218</v>
      </c>
      <c r="J8" s="7">
        <f t="shared" si="6"/>
        <v>1.1282183858007218</v>
      </c>
      <c r="K8" s="7">
        <f t="shared" si="1"/>
        <v>7.5340023766474609</v>
      </c>
      <c r="L8" s="7">
        <f t="shared" si="2"/>
        <v>7.5581282998678869</v>
      </c>
      <c r="M8" s="7">
        <f t="shared" si="3"/>
        <v>8.5272193101517004</v>
      </c>
    </row>
    <row r="9" spans="1:13" ht="17.25" x14ac:dyDescent="0.3">
      <c r="A9">
        <v>5</v>
      </c>
      <c r="B9">
        <v>2020</v>
      </c>
      <c r="C9">
        <v>1</v>
      </c>
      <c r="D9" s="1">
        <v>7.8</v>
      </c>
      <c r="E9" s="7">
        <f t="shared" si="0"/>
        <v>8.3812499999999996</v>
      </c>
      <c r="F9" s="7">
        <f t="shared" si="4"/>
        <v>7.875</v>
      </c>
      <c r="G9" s="7">
        <f t="shared" si="5"/>
        <v>7.7375000000000007</v>
      </c>
      <c r="H9" s="8">
        <f t="shared" ref="H9:H19" si="7">D9/G9</f>
        <v>1.0080775444264942</v>
      </c>
      <c r="I9" s="7">
        <f>VLOOKUP(C9,Workings!$C$24:$D$28,2,0)</f>
        <v>0.96654604301879521</v>
      </c>
      <c r="J9" s="7">
        <f t="shared" si="6"/>
        <v>0.96654604301879521</v>
      </c>
      <c r="K9" s="7">
        <f t="shared" si="1"/>
        <v>8.0699725132994242</v>
      </c>
      <c r="L9" s="7">
        <f t="shared" si="2"/>
        <v>7.7023780021177988</v>
      </c>
      <c r="M9" s="7">
        <f t="shared" si="3"/>
        <v>7.4447029797819715</v>
      </c>
    </row>
    <row r="10" spans="1:13" ht="17.25" x14ac:dyDescent="0.3">
      <c r="A10">
        <v>6</v>
      </c>
      <c r="C10">
        <v>2</v>
      </c>
      <c r="D10" s="1">
        <v>7.2</v>
      </c>
      <c r="E10" s="7">
        <f t="shared" si="0"/>
        <v>8.3812499999999996</v>
      </c>
      <c r="F10" s="7">
        <f t="shared" si="4"/>
        <v>8.0749999999999993</v>
      </c>
      <c r="G10" s="7">
        <f t="shared" si="5"/>
        <v>7.9749999999999996</v>
      </c>
      <c r="H10" s="8">
        <f t="shared" si="7"/>
        <v>0.90282131661442011</v>
      </c>
      <c r="I10" s="7">
        <f>VLOOKUP(C10,Workings!$C$24:$D$28,2,0)</f>
        <v>0.892309245760046</v>
      </c>
      <c r="J10" s="7">
        <f t="shared" si="6"/>
        <v>0.892309245760046</v>
      </c>
      <c r="K10" s="7">
        <f t="shared" si="1"/>
        <v>8.0689514696972857</v>
      </c>
      <c r="L10" s="7">
        <f t="shared" si="2"/>
        <v>7.8466277043677115</v>
      </c>
      <c r="M10" s="7">
        <f t="shared" si="3"/>
        <v>7.0016184486442334</v>
      </c>
    </row>
    <row r="11" spans="1:13" ht="17.25" x14ac:dyDescent="0.3">
      <c r="A11">
        <v>7</v>
      </c>
      <c r="C11">
        <v>3</v>
      </c>
      <c r="D11" s="1">
        <v>8.8000000000000007</v>
      </c>
      <c r="E11" s="7">
        <f t="shared" si="0"/>
        <v>8.3812499999999996</v>
      </c>
      <c r="F11" s="7">
        <f t="shared" si="4"/>
        <v>8.3000000000000007</v>
      </c>
      <c r="G11" s="7">
        <f t="shared" si="5"/>
        <v>8.1875</v>
      </c>
      <c r="H11" s="8">
        <f t="shared" si="7"/>
        <v>1.0748091603053436</v>
      </c>
      <c r="I11" s="7">
        <f>VLOOKUP(C11,Workings!$C$24:$D$28,2,0)</f>
        <v>1.0900684434159911</v>
      </c>
      <c r="J11" s="7">
        <f t="shared" si="6"/>
        <v>1.0900684434159911</v>
      </c>
      <c r="K11" s="7">
        <f t="shared" si="1"/>
        <v>8.0728875816486241</v>
      </c>
      <c r="L11" s="7">
        <f t="shared" si="2"/>
        <v>7.9908774066176234</v>
      </c>
      <c r="M11" s="7">
        <f t="shared" si="3"/>
        <v>8.7106032961596842</v>
      </c>
    </row>
    <row r="12" spans="1:13" ht="17.25" x14ac:dyDescent="0.3">
      <c r="A12">
        <v>8</v>
      </c>
      <c r="C12">
        <v>4</v>
      </c>
      <c r="D12" s="1">
        <v>9.4</v>
      </c>
      <c r="E12" s="7">
        <f t="shared" si="0"/>
        <v>8.3812499999999996</v>
      </c>
      <c r="F12" s="7">
        <f t="shared" si="4"/>
        <v>8.35</v>
      </c>
      <c r="G12" s="7">
        <f t="shared" si="5"/>
        <v>8.3249999999999993</v>
      </c>
      <c r="H12" s="8">
        <f t="shared" si="7"/>
        <v>1.1291291291291292</v>
      </c>
      <c r="I12" s="7">
        <f>VLOOKUP(C12,Workings!$C$24:$D$28,2,0)</f>
        <v>1.1282183858007218</v>
      </c>
      <c r="J12" s="7">
        <f t="shared" si="6"/>
        <v>1.1282183858007218</v>
      </c>
      <c r="K12" s="7">
        <f t="shared" si="1"/>
        <v>8.3317202753513104</v>
      </c>
      <c r="L12" s="7">
        <f t="shared" si="2"/>
        <v>8.1351271088675361</v>
      </c>
      <c r="M12" s="7">
        <f t="shared" si="3"/>
        <v>9.1781999750502248</v>
      </c>
    </row>
    <row r="13" spans="1:13" ht="17.25" x14ac:dyDescent="0.3">
      <c r="A13">
        <v>9</v>
      </c>
      <c r="B13">
        <v>2021</v>
      </c>
      <c r="C13">
        <v>1</v>
      </c>
      <c r="D13" s="1">
        <v>8</v>
      </c>
      <c r="E13" s="7">
        <f t="shared" si="0"/>
        <v>8.3812499999999996</v>
      </c>
      <c r="F13" s="7">
        <f t="shared" si="4"/>
        <v>8.4500000000000011</v>
      </c>
      <c r="G13" s="7">
        <f t="shared" si="5"/>
        <v>8.4</v>
      </c>
      <c r="H13" s="8">
        <f t="shared" si="7"/>
        <v>0.95238095238095233</v>
      </c>
      <c r="I13" s="7">
        <f>VLOOKUP(C13,Workings!$C$24:$D$28,2,0)</f>
        <v>0.96654604301879521</v>
      </c>
      <c r="J13" s="7">
        <f t="shared" si="6"/>
        <v>0.96654604301879521</v>
      </c>
      <c r="K13" s="7">
        <f t="shared" si="1"/>
        <v>8.2768948854353059</v>
      </c>
      <c r="L13" s="7">
        <f t="shared" si="2"/>
        <v>8.2793768111174479</v>
      </c>
      <c r="M13" s="7">
        <f t="shared" si="3"/>
        <v>8.0023988954471399</v>
      </c>
    </row>
    <row r="14" spans="1:13" ht="17.25" x14ac:dyDescent="0.3">
      <c r="A14">
        <v>10</v>
      </c>
      <c r="C14">
        <v>2</v>
      </c>
      <c r="D14" s="1">
        <v>7.6</v>
      </c>
      <c r="E14" s="7">
        <f t="shared" si="0"/>
        <v>8.3812499999999996</v>
      </c>
      <c r="F14" s="7">
        <f t="shared" si="4"/>
        <v>8.625</v>
      </c>
      <c r="G14" s="7">
        <f t="shared" si="5"/>
        <v>8.5375000000000014</v>
      </c>
      <c r="H14" s="8">
        <f t="shared" si="7"/>
        <v>0.89019033674963377</v>
      </c>
      <c r="I14" s="7">
        <f>VLOOKUP(C14,Workings!$C$24:$D$28,2,0)</f>
        <v>0.892309245760046</v>
      </c>
      <c r="J14" s="7">
        <f t="shared" si="6"/>
        <v>0.892309245760046</v>
      </c>
      <c r="K14" s="7">
        <f t="shared" si="1"/>
        <v>8.5172265513471341</v>
      </c>
      <c r="L14" s="7">
        <f t="shared" si="2"/>
        <v>8.4236265133673598</v>
      </c>
      <c r="M14" s="7">
        <f t="shared" si="3"/>
        <v>7.516479820707155</v>
      </c>
    </row>
    <row r="15" spans="1:13" ht="17.25" x14ac:dyDescent="0.3">
      <c r="A15">
        <v>11</v>
      </c>
      <c r="C15">
        <v>3</v>
      </c>
      <c r="D15" s="1">
        <v>9.5</v>
      </c>
      <c r="E15" s="7">
        <f t="shared" si="0"/>
        <v>8.3812499999999996</v>
      </c>
      <c r="F15" s="7">
        <f t="shared" si="4"/>
        <v>8.7250000000000014</v>
      </c>
      <c r="G15" s="7">
        <f t="shared" si="5"/>
        <v>8.6750000000000007</v>
      </c>
      <c r="H15" s="8">
        <f t="shared" si="7"/>
        <v>1.095100864553314</v>
      </c>
      <c r="I15" s="7">
        <f>VLOOKUP(C15,Workings!$C$24:$D$28,2,0)</f>
        <v>1.0900684434159911</v>
      </c>
      <c r="J15" s="7">
        <f t="shared" si="6"/>
        <v>1.0900684434159911</v>
      </c>
      <c r="K15" s="7">
        <f t="shared" si="1"/>
        <v>8.7150490938252183</v>
      </c>
      <c r="L15" s="7">
        <f t="shared" si="2"/>
        <v>8.5678762156172734</v>
      </c>
      <c r="M15" s="7">
        <f t="shared" si="3"/>
        <v>9.3395714897388142</v>
      </c>
    </row>
    <row r="16" spans="1:13" ht="17.25" x14ac:dyDescent="0.3">
      <c r="A16">
        <v>12</v>
      </c>
      <c r="C16">
        <v>4</v>
      </c>
      <c r="D16" s="1">
        <v>9.8000000000000007</v>
      </c>
      <c r="E16" s="7">
        <f t="shared" si="0"/>
        <v>8.3812499999999996</v>
      </c>
      <c r="F16" s="7">
        <f t="shared" si="4"/>
        <v>8.8000000000000007</v>
      </c>
      <c r="G16" s="7">
        <f t="shared" si="5"/>
        <v>8.7625000000000011</v>
      </c>
      <c r="H16" s="8">
        <f t="shared" si="7"/>
        <v>1.1184022824536377</v>
      </c>
      <c r="I16" s="7">
        <f>VLOOKUP(C16,Workings!$C$24:$D$28,2,0)</f>
        <v>1.1282183858007218</v>
      </c>
      <c r="J16" s="7">
        <f t="shared" si="6"/>
        <v>1.1282183858007218</v>
      </c>
      <c r="K16" s="7">
        <f t="shared" si="1"/>
        <v>8.6862615636641323</v>
      </c>
      <c r="L16" s="7">
        <f t="shared" si="2"/>
        <v>8.7121259178671853</v>
      </c>
      <c r="M16" s="7">
        <f t="shared" si="3"/>
        <v>9.8291806399487474</v>
      </c>
    </row>
    <row r="17" spans="1:13" ht="17.25" x14ac:dyDescent="0.3">
      <c r="A17">
        <v>13</v>
      </c>
      <c r="B17">
        <v>2022</v>
      </c>
      <c r="C17">
        <v>1</v>
      </c>
      <c r="D17" s="1">
        <v>8.3000000000000007</v>
      </c>
      <c r="E17" s="7">
        <f t="shared" si="0"/>
        <v>8.3812499999999996</v>
      </c>
      <c r="F17" s="7">
        <f t="shared" si="4"/>
        <v>8.875</v>
      </c>
      <c r="G17" s="7">
        <f t="shared" si="5"/>
        <v>8.8375000000000004</v>
      </c>
      <c r="H17" s="8">
        <f t="shared" si="7"/>
        <v>0.93917963224893919</v>
      </c>
      <c r="I17" s="7">
        <f>VLOOKUP(C17,Workings!$C$24:$D$28,2,0)</f>
        <v>0.96654604301879521</v>
      </c>
      <c r="J17" s="7">
        <f t="shared" si="6"/>
        <v>0.96654604301879521</v>
      </c>
      <c r="K17" s="7">
        <f t="shared" si="1"/>
        <v>8.5872784436391321</v>
      </c>
      <c r="L17" s="7">
        <f t="shared" si="2"/>
        <v>8.8563756201170971</v>
      </c>
      <c r="M17" s="7">
        <f t="shared" si="3"/>
        <v>8.5600948111123092</v>
      </c>
    </row>
    <row r="18" spans="1:13" ht="17.25" x14ac:dyDescent="0.3">
      <c r="A18">
        <v>14</v>
      </c>
      <c r="C18">
        <v>2</v>
      </c>
      <c r="D18" s="1">
        <v>7.9</v>
      </c>
      <c r="E18" s="7">
        <f t="shared" si="0"/>
        <v>8.3812499999999996</v>
      </c>
      <c r="F18" s="7">
        <f t="shared" si="4"/>
        <v>9</v>
      </c>
      <c r="G18" s="7">
        <f t="shared" si="5"/>
        <v>8.9375</v>
      </c>
      <c r="H18" s="8">
        <f t="shared" si="7"/>
        <v>0.88391608391608401</v>
      </c>
      <c r="I18" s="7">
        <f>VLOOKUP(C18,Workings!$C$24:$D$28,2,0)</f>
        <v>0.892309245760046</v>
      </c>
      <c r="J18" s="7">
        <f t="shared" si="6"/>
        <v>0.892309245760046</v>
      </c>
      <c r="K18" s="7">
        <f t="shared" si="1"/>
        <v>8.8534328625845227</v>
      </c>
      <c r="L18" s="7">
        <f t="shared" si="2"/>
        <v>9.000625322367009</v>
      </c>
      <c r="M18" s="7">
        <f t="shared" si="3"/>
        <v>8.0313411927700766</v>
      </c>
    </row>
    <row r="19" spans="1:13" ht="17.25" x14ac:dyDescent="0.3">
      <c r="A19">
        <v>15</v>
      </c>
      <c r="C19">
        <v>3</v>
      </c>
      <c r="D19" s="1">
        <v>10</v>
      </c>
      <c r="E19" s="7">
        <f t="shared" si="0"/>
        <v>8.3812499999999996</v>
      </c>
      <c r="F19" s="7">
        <f t="shared" si="4"/>
        <v>9.15</v>
      </c>
      <c r="G19" s="7">
        <f t="shared" si="5"/>
        <v>9.0749999999999993</v>
      </c>
      <c r="H19" s="8">
        <f t="shared" si="7"/>
        <v>1.1019283746556474</v>
      </c>
      <c r="I19" s="7">
        <f>VLOOKUP(C19,Workings!$C$24:$D$28,2,0)</f>
        <v>1.0900684434159911</v>
      </c>
      <c r="J19" s="7">
        <f t="shared" si="6"/>
        <v>1.0900684434159911</v>
      </c>
      <c r="K19" s="7">
        <f t="shared" si="1"/>
        <v>9.1737358882370721</v>
      </c>
      <c r="L19" s="7">
        <f t="shared" si="2"/>
        <v>9.1448750246169226</v>
      </c>
      <c r="M19" s="7">
        <f t="shared" si="3"/>
        <v>9.9685396833179425</v>
      </c>
    </row>
    <row r="20" spans="1:13" ht="17.25" x14ac:dyDescent="0.3">
      <c r="A20">
        <v>16</v>
      </c>
      <c r="C20">
        <v>4</v>
      </c>
      <c r="D20" s="1">
        <v>10.4</v>
      </c>
      <c r="E20" s="7">
        <f t="shared" si="0"/>
        <v>8.3812499999999996</v>
      </c>
      <c r="F20" s="8"/>
      <c r="I20" s="7">
        <f>VLOOKUP(C20,Workings!$C$24:$D$28,2,0)</f>
        <v>1.1282183858007218</v>
      </c>
      <c r="J20" s="7">
        <f t="shared" si="6"/>
        <v>1.1282183858007218</v>
      </c>
      <c r="K20" s="7">
        <f t="shared" si="1"/>
        <v>9.2180734961333641</v>
      </c>
      <c r="L20" s="7">
        <f t="shared" si="2"/>
        <v>9.2891247268668344</v>
      </c>
      <c r="M20" s="7">
        <f t="shared" si="3"/>
        <v>10.48016130484727</v>
      </c>
    </row>
    <row r="21" spans="1:13" s="4" customFormat="1" x14ac:dyDescent="0.25">
      <c r="A21" s="4">
        <v>17</v>
      </c>
      <c r="B21" s="4">
        <v>2023</v>
      </c>
      <c r="C21" s="4">
        <v>1</v>
      </c>
      <c r="I21" s="10">
        <f>VLOOKUP(C21,Workings!$C$24:$D$28,2,0)</f>
        <v>0.96654604301879521</v>
      </c>
      <c r="J21" s="10">
        <f t="shared" si="6"/>
        <v>0.96654604301879521</v>
      </c>
      <c r="K21" s="10"/>
      <c r="L21" s="10">
        <f t="shared" si="2"/>
        <v>9.4333744291167463</v>
      </c>
      <c r="M21" s="10">
        <f t="shared" si="3"/>
        <v>9.1177907267774767</v>
      </c>
    </row>
    <row r="22" spans="1:13" s="4" customFormat="1" x14ac:dyDescent="0.25">
      <c r="A22" s="4">
        <v>18</v>
      </c>
      <c r="C22" s="4">
        <v>2</v>
      </c>
      <c r="I22" s="10">
        <f>VLOOKUP(C22,Workings!$C$24:$D$28,2,0)</f>
        <v>0.892309245760046</v>
      </c>
      <c r="J22" s="10">
        <f t="shared" si="6"/>
        <v>0.892309245760046</v>
      </c>
      <c r="K22" s="10"/>
      <c r="L22" s="10">
        <f t="shared" si="2"/>
        <v>9.5776241313666581</v>
      </c>
      <c r="M22" s="10">
        <f t="shared" si="3"/>
        <v>8.5462025648329991</v>
      </c>
    </row>
    <row r="23" spans="1:13" s="4" customFormat="1" x14ac:dyDescent="0.25">
      <c r="A23" s="4">
        <v>19</v>
      </c>
      <c r="C23" s="4">
        <v>3</v>
      </c>
      <c r="I23" s="10">
        <f>VLOOKUP(C23,Workings!$C$24:$D$28,2,0)</f>
        <v>1.0900684434159911</v>
      </c>
      <c r="J23" s="10">
        <f t="shared" si="6"/>
        <v>1.0900684434159911</v>
      </c>
      <c r="K23" s="10"/>
      <c r="L23" s="10">
        <f t="shared" si="2"/>
        <v>9.72187383361657</v>
      </c>
      <c r="M23" s="10">
        <f t="shared" si="3"/>
        <v>10.597507876897069</v>
      </c>
    </row>
    <row r="24" spans="1:13" s="4" customFormat="1" x14ac:dyDescent="0.25">
      <c r="A24" s="4">
        <v>20</v>
      </c>
      <c r="C24" s="4">
        <v>4</v>
      </c>
      <c r="I24" s="10">
        <f>VLOOKUP(C24,Workings!$C$24:$D$28,2,0)</f>
        <v>1.1282183858007218</v>
      </c>
      <c r="J24" s="10">
        <f t="shared" si="6"/>
        <v>1.1282183858007218</v>
      </c>
      <c r="K24" s="10"/>
      <c r="L24" s="10">
        <f t="shared" si="2"/>
        <v>9.8661235358664836</v>
      </c>
      <c r="M24" s="10">
        <f t="shared" si="3"/>
        <v>11.131141969745794</v>
      </c>
    </row>
    <row r="27" spans="1:13" s="13" customFormat="1" x14ac:dyDescent="0.25">
      <c r="K27" s="12"/>
      <c r="M27" s="12"/>
    </row>
  </sheetData>
  <mergeCells count="4">
    <mergeCell ref="B2:D2"/>
    <mergeCell ref="F3:H3"/>
    <mergeCell ref="B3:D3"/>
    <mergeCell ref="I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032A-9019-4B3B-BF53-37E25CF47931}">
  <dimension ref="C2:I32"/>
  <sheetViews>
    <sheetView topLeftCell="A6" zoomScale="110" zoomScaleNormal="110" workbookViewId="0">
      <selection activeCell="G13" sqref="G13"/>
    </sheetView>
  </sheetViews>
  <sheetFormatPr defaultRowHeight="15" x14ac:dyDescent="0.25"/>
  <cols>
    <col min="3" max="3" width="10.85546875" customWidth="1"/>
    <col min="6" max="6" width="9.5703125" customWidth="1"/>
    <col min="7" max="7" width="29" bestFit="1" customWidth="1"/>
    <col min="8" max="8" width="22.5703125" bestFit="1" customWidth="1"/>
  </cols>
  <sheetData>
    <row r="2" spans="3:8" x14ac:dyDescent="0.25">
      <c r="C2" t="s">
        <v>6</v>
      </c>
      <c r="D2" t="s">
        <v>2</v>
      </c>
    </row>
    <row r="3" spans="3:8" x14ac:dyDescent="0.25">
      <c r="C3">
        <v>2</v>
      </c>
      <c r="D3">
        <v>6</v>
      </c>
      <c r="E3">
        <f>D3/C3</f>
        <v>3</v>
      </c>
      <c r="G3" s="4" t="s">
        <v>8</v>
      </c>
      <c r="H3" s="5">
        <f>INTERCEPT(D3:D8,C3:C8)</f>
        <v>0</v>
      </c>
    </row>
    <row r="4" spans="3:8" x14ac:dyDescent="0.25">
      <c r="C4">
        <v>3</v>
      </c>
      <c r="D4">
        <v>9</v>
      </c>
      <c r="E4">
        <f t="shared" ref="E4:E8" si="0">D4/C4</f>
        <v>3</v>
      </c>
      <c r="G4" s="4" t="s">
        <v>7</v>
      </c>
      <c r="H4" s="5">
        <f>SLOPE(D3:D8,C3:C8)</f>
        <v>3</v>
      </c>
    </row>
    <row r="5" spans="3:8" x14ac:dyDescent="0.25">
      <c r="C5">
        <v>4</v>
      </c>
      <c r="D5">
        <v>12</v>
      </c>
      <c r="E5">
        <f t="shared" si="0"/>
        <v>3</v>
      </c>
    </row>
    <row r="6" spans="3:8" x14ac:dyDescent="0.25">
      <c r="C6">
        <v>8</v>
      </c>
      <c r="D6">
        <v>24</v>
      </c>
      <c r="E6">
        <f t="shared" si="0"/>
        <v>3</v>
      </c>
    </row>
    <row r="7" spans="3:8" x14ac:dyDescent="0.25">
      <c r="C7">
        <v>10</v>
      </c>
      <c r="D7" s="3">
        <v>30</v>
      </c>
      <c r="E7">
        <f t="shared" si="0"/>
        <v>3</v>
      </c>
    </row>
    <row r="8" spans="3:8" x14ac:dyDescent="0.25">
      <c r="C8">
        <v>12</v>
      </c>
      <c r="D8" s="3">
        <v>36</v>
      </c>
      <c r="E8">
        <f t="shared" si="0"/>
        <v>3</v>
      </c>
    </row>
    <row r="11" spans="3:8" x14ac:dyDescent="0.25">
      <c r="G11" t="s">
        <v>9</v>
      </c>
    </row>
    <row r="13" spans="3:8" x14ac:dyDescent="0.25">
      <c r="F13" t="s">
        <v>2</v>
      </c>
      <c r="G13" t="s">
        <v>10</v>
      </c>
    </row>
    <row r="15" spans="3:8" x14ac:dyDescent="0.25">
      <c r="C15" t="s">
        <v>6</v>
      </c>
      <c r="D15" t="s">
        <v>2</v>
      </c>
    </row>
    <row r="16" spans="3:8" x14ac:dyDescent="0.25">
      <c r="C16">
        <v>2</v>
      </c>
      <c r="D16">
        <v>6</v>
      </c>
      <c r="E16">
        <f>$H$3+$H$4*C16</f>
        <v>6</v>
      </c>
      <c r="G16" s="6" t="s">
        <v>11</v>
      </c>
    </row>
    <row r="17" spans="3:9" x14ac:dyDescent="0.25">
      <c r="C17">
        <v>3</v>
      </c>
      <c r="D17">
        <v>9</v>
      </c>
      <c r="E17">
        <f t="shared" ref="E17:E21" si="1">$H$3+$H$4*C17</f>
        <v>9</v>
      </c>
      <c r="G17">
        <f t="shared" ref="G17:G21" si="2">AVERAGEIFS(C17:C22,D17:D22,D17)</f>
        <v>3</v>
      </c>
    </row>
    <row r="18" spans="3:9" x14ac:dyDescent="0.25">
      <c r="C18">
        <v>4</v>
      </c>
      <c r="D18">
        <v>12</v>
      </c>
      <c r="E18">
        <f t="shared" si="1"/>
        <v>12</v>
      </c>
      <c r="G18">
        <f t="shared" si="2"/>
        <v>4</v>
      </c>
    </row>
    <row r="19" spans="3:9" x14ac:dyDescent="0.25">
      <c r="C19">
        <v>8</v>
      </c>
      <c r="D19">
        <v>24</v>
      </c>
      <c r="E19">
        <f t="shared" si="1"/>
        <v>24</v>
      </c>
      <c r="G19">
        <f>AVERAGEIFS(C19:C23,D19:D23,D19)</f>
        <v>8</v>
      </c>
    </row>
    <row r="20" spans="3:9" x14ac:dyDescent="0.25">
      <c r="C20">
        <v>10</v>
      </c>
      <c r="D20" s="3">
        <v>30</v>
      </c>
      <c r="E20">
        <f t="shared" si="1"/>
        <v>30</v>
      </c>
      <c r="G20">
        <f>AVERAGEIFS(C20:C23,D20:D23,D20)</f>
        <v>10</v>
      </c>
    </row>
    <row r="21" spans="3:9" x14ac:dyDescent="0.25">
      <c r="C21">
        <v>12</v>
      </c>
      <c r="D21" s="3">
        <v>36</v>
      </c>
      <c r="E21">
        <f t="shared" si="1"/>
        <v>36</v>
      </c>
      <c r="G21">
        <f>AVERAGEIFS(C21:C23,D21:D23,D21)</f>
        <v>12</v>
      </c>
    </row>
    <row r="24" spans="3:9" x14ac:dyDescent="0.25">
      <c r="C24" s="12" t="s">
        <v>21</v>
      </c>
      <c r="D24" s="13" t="s">
        <v>20</v>
      </c>
      <c r="G24" s="2" t="s">
        <v>3</v>
      </c>
      <c r="I24" t="s">
        <v>4</v>
      </c>
    </row>
    <row r="25" spans="3:9" x14ac:dyDescent="0.25">
      <c r="C25" s="7">
        <v>1</v>
      </c>
      <c r="D25" s="9">
        <f>AVERAGEIFS('Time Series'!H5:H24,'Time Series'!C5:C24,C25)</f>
        <v>0.96654604301879521</v>
      </c>
      <c r="I25" t="s">
        <v>5</v>
      </c>
    </row>
    <row r="26" spans="3:9" x14ac:dyDescent="0.25">
      <c r="C26" s="7">
        <v>2</v>
      </c>
      <c r="D26" s="9">
        <f>AVERAGEIFS('Time Series'!H6:H25,'Time Series'!C6:C25,C26)</f>
        <v>0.892309245760046</v>
      </c>
      <c r="G26" t="s">
        <v>6</v>
      </c>
      <c r="H26" t="s">
        <v>2</v>
      </c>
    </row>
    <row r="27" spans="3:9" x14ac:dyDescent="0.25">
      <c r="C27" s="7">
        <v>3</v>
      </c>
      <c r="D27" s="9">
        <f>AVERAGEIFS('Time Series'!H7:H26,'Time Series'!C7:C26,C27)</f>
        <v>1.0900684434159911</v>
      </c>
      <c r="G27">
        <v>2</v>
      </c>
      <c r="H27">
        <v>6</v>
      </c>
    </row>
    <row r="28" spans="3:9" x14ac:dyDescent="0.25">
      <c r="C28" s="7">
        <v>4</v>
      </c>
      <c r="D28" s="9">
        <f>AVERAGEIFS('Time Series'!H8:H27,'Time Series'!C8:C27,C28)</f>
        <v>1.1282183858007218</v>
      </c>
      <c r="G28">
        <v>3</v>
      </c>
      <c r="H28">
        <v>9</v>
      </c>
    </row>
    <row r="29" spans="3:9" x14ac:dyDescent="0.25">
      <c r="G29">
        <v>4</v>
      </c>
      <c r="H29">
        <v>12</v>
      </c>
    </row>
    <row r="30" spans="3:9" x14ac:dyDescent="0.25">
      <c r="G30">
        <v>8</v>
      </c>
      <c r="H30">
        <v>24</v>
      </c>
    </row>
    <row r="31" spans="3:9" x14ac:dyDescent="0.25">
      <c r="G31">
        <v>10</v>
      </c>
      <c r="H31">
        <v>30</v>
      </c>
    </row>
    <row r="32" spans="3:9" x14ac:dyDescent="0.25">
      <c r="G32">
        <v>12</v>
      </c>
      <c r="H32" s="3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Arora, Shammi</dc:creator>
  <cp:lastModifiedBy>Stuti Gupta</cp:lastModifiedBy>
  <dcterms:created xsi:type="dcterms:W3CDTF">2023-04-12T02:19:03Z</dcterms:created>
  <dcterms:modified xsi:type="dcterms:W3CDTF">2023-09-05T12:41:57Z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2023-04-12T02:19:03Z</vt:lpwstr>
  </property>
  <property fmtid="{D5CDD505-2E9C-101B-9397-08002B2CF9AE}" pid="4" name="MSIP_Label_a8a73c85-e524-44a6-bd58-7df7ef87be8f_Method">
    <vt:lpwstr>Standard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dc46c457-1afd-42b3-bf2f-a5eee39156ae</vt:lpwstr>
  </property>
  <property fmtid="{D5CDD505-2E9C-101B-9397-08002B2CF9AE}" pid="8" name="MSIP_Label_a8a73c85-e524-44a6-bd58-7df7ef87be8f_ContentBits">
    <vt:lpwstr>0</vt:lpwstr>
  </property>
  <property fmtid="{D5CDD505-2E9C-101B-9397-08002B2CF9AE}" pid="9" name="SV_QUERY_LIST_4F35BF76-6C0D-4D9B-82B2-816C12CF3733">
    <vt:lpwstr>empty_477D106A-C0D6-4607-AEBD-E2C9D60EA279</vt:lpwstr>
  </property>
  <property fmtid="{D5CDD505-2E9C-101B-9397-08002B2CF9AE}" pid="10" name="SV_HIDDEN_GRID_QUERY_LIST_4F35BF76-6C0D-4D9B-82B2-816C12CF3733">
    <vt:lpwstr>empty_477D106A-C0D6-4607-AEBD-E2C9D60EA279</vt:lpwstr>
  </property>
</Properties>
</file>