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filterPrivacy="1" defaultThemeVersion="124226"/>
  <xr:revisionPtr revIDLastSave="706" documentId="11_4AB480A97D773D78B6F332151CC35944F734729B" xr6:coauthVersionLast="47" xr6:coauthVersionMax="47" xr10:uidLastSave="{BD2C8727-8820-4EE5-8AC5-28EB425BF4A7}"/>
  <bookViews>
    <workbookView xWindow="240" yWindow="135" windowWidth="21075" windowHeight="9780" xr2:uid="{00000000-000D-0000-FFFF-FFFF00000000}"/>
  </bookViews>
  <sheets>
    <sheet name="New Soybean Projec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2" i="1" l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31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5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70" i="1"/>
  <c r="V171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70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50" i="1"/>
  <c r="R181" i="1"/>
  <c r="R179" i="1"/>
  <c r="R171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30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31" i="1"/>
  <c r="W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3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67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67" i="1"/>
  <c r="W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" i="1"/>
  <c r="P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3" i="1"/>
  <c r="D131" i="1" l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30" i="1"/>
  <c r="P66" i="1"/>
  <c r="T66" i="1" s="1"/>
  <c r="P67" i="1"/>
  <c r="T67" i="1" s="1"/>
  <c r="P68" i="1"/>
  <c r="T68" i="1" s="1"/>
  <c r="P69" i="1"/>
  <c r="T69" i="1" s="1"/>
  <c r="P70" i="1"/>
  <c r="T70" i="1" s="1"/>
  <c r="P71" i="1"/>
  <c r="T71" i="1" s="1"/>
  <c r="P72" i="1"/>
  <c r="T72" i="1" s="1"/>
  <c r="P73" i="1"/>
  <c r="T73" i="1" s="1"/>
  <c r="P74" i="1"/>
  <c r="T74" i="1" s="1"/>
  <c r="P75" i="1"/>
  <c r="T75" i="1" s="1"/>
  <c r="P76" i="1"/>
  <c r="T76" i="1" s="1"/>
  <c r="P77" i="1"/>
  <c r="T77" i="1" s="1"/>
  <c r="P78" i="1"/>
  <c r="T78" i="1" s="1"/>
  <c r="P79" i="1"/>
  <c r="T79" i="1" s="1"/>
  <c r="P80" i="1"/>
  <c r="T80" i="1" s="1"/>
  <c r="P81" i="1"/>
  <c r="T81" i="1" s="1"/>
  <c r="P82" i="1"/>
  <c r="T82" i="1" s="1"/>
  <c r="P83" i="1"/>
  <c r="T83" i="1" s="1"/>
  <c r="P84" i="1"/>
  <c r="T84" i="1" s="1"/>
  <c r="P85" i="1"/>
  <c r="T85" i="1" s="1"/>
  <c r="P86" i="1"/>
  <c r="T86" i="1" s="1"/>
  <c r="P87" i="1"/>
  <c r="T87" i="1" s="1"/>
  <c r="P88" i="1"/>
  <c r="T88" i="1" s="1"/>
  <c r="P89" i="1"/>
  <c r="T89" i="1" s="1"/>
  <c r="P90" i="1"/>
  <c r="T90" i="1" s="1"/>
  <c r="P91" i="1"/>
  <c r="T91" i="1" s="1"/>
  <c r="P92" i="1"/>
  <c r="T92" i="1" s="1"/>
  <c r="P93" i="1"/>
  <c r="T93" i="1" s="1"/>
  <c r="P94" i="1"/>
  <c r="T94" i="1" s="1"/>
  <c r="P95" i="1"/>
  <c r="T95" i="1" s="1"/>
  <c r="P96" i="1"/>
  <c r="T96" i="1" s="1"/>
  <c r="P97" i="1"/>
  <c r="T97" i="1" s="1"/>
  <c r="P98" i="1"/>
  <c r="T98" i="1" s="1"/>
  <c r="P99" i="1"/>
  <c r="T99" i="1" s="1"/>
  <c r="P100" i="1"/>
  <c r="T100" i="1" s="1"/>
  <c r="P101" i="1"/>
  <c r="T101" i="1" s="1"/>
  <c r="P102" i="1"/>
  <c r="T102" i="1" s="1"/>
  <c r="P103" i="1"/>
  <c r="T103" i="1" s="1"/>
  <c r="P104" i="1"/>
  <c r="T104" i="1" s="1"/>
  <c r="P105" i="1"/>
  <c r="T105" i="1" s="1"/>
  <c r="P106" i="1"/>
  <c r="T106" i="1" s="1"/>
  <c r="P107" i="1"/>
  <c r="T107" i="1" s="1"/>
  <c r="P108" i="1"/>
  <c r="T108" i="1" s="1"/>
  <c r="P109" i="1"/>
  <c r="T109" i="1" s="1"/>
  <c r="P110" i="1"/>
  <c r="T110" i="1" s="1"/>
  <c r="P111" i="1"/>
  <c r="T111" i="1" s="1"/>
  <c r="P112" i="1"/>
  <c r="T112" i="1" s="1"/>
  <c r="P113" i="1"/>
  <c r="T113" i="1" s="1"/>
  <c r="P114" i="1"/>
  <c r="T114" i="1" s="1"/>
  <c r="P115" i="1"/>
  <c r="T115" i="1" s="1"/>
  <c r="P116" i="1"/>
  <c r="T116" i="1" s="1"/>
  <c r="P117" i="1"/>
  <c r="T117" i="1" s="1"/>
  <c r="P118" i="1"/>
  <c r="T118" i="1" s="1"/>
  <c r="P119" i="1"/>
  <c r="T119" i="1" s="1"/>
  <c r="P120" i="1"/>
  <c r="T120" i="1" s="1"/>
  <c r="P121" i="1"/>
  <c r="T121" i="1" s="1"/>
  <c r="P122" i="1"/>
  <c r="T122" i="1" s="1"/>
  <c r="P123" i="1"/>
  <c r="T123" i="1" s="1"/>
  <c r="P124" i="1"/>
  <c r="T124" i="1" s="1"/>
  <c r="P125" i="1"/>
  <c r="T125" i="1" s="1"/>
  <c r="P126" i="1"/>
  <c r="T126" i="1" s="1"/>
  <c r="P127" i="1"/>
  <c r="T127" i="1" s="1"/>
  <c r="P128" i="1"/>
  <c r="T128" i="1" s="1"/>
  <c r="P129" i="1"/>
  <c r="T129" i="1" s="1"/>
  <c r="P65" i="1"/>
  <c r="T65" i="1" s="1"/>
  <c r="T2" i="1"/>
  <c r="P4" i="1"/>
  <c r="T4" i="1" s="1"/>
  <c r="P5" i="1"/>
  <c r="T5" i="1" s="1"/>
  <c r="P6" i="1"/>
  <c r="T6" i="1" s="1"/>
  <c r="P7" i="1"/>
  <c r="T7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46" i="1"/>
  <c r="T46" i="1" s="1"/>
  <c r="P47" i="1"/>
  <c r="T47" i="1" s="1"/>
  <c r="P48" i="1"/>
  <c r="T48" i="1" s="1"/>
  <c r="P49" i="1"/>
  <c r="T49" i="1" s="1"/>
  <c r="P50" i="1"/>
  <c r="T50" i="1" s="1"/>
  <c r="P51" i="1"/>
  <c r="T51" i="1" s="1"/>
  <c r="P52" i="1"/>
  <c r="T52" i="1" s="1"/>
  <c r="P53" i="1"/>
  <c r="T53" i="1" s="1"/>
  <c r="P54" i="1"/>
  <c r="T54" i="1" s="1"/>
  <c r="P55" i="1"/>
  <c r="T55" i="1" s="1"/>
  <c r="P56" i="1"/>
  <c r="T56" i="1" s="1"/>
  <c r="P57" i="1"/>
  <c r="T57" i="1" s="1"/>
  <c r="P58" i="1"/>
  <c r="T58" i="1" s="1"/>
  <c r="P59" i="1"/>
  <c r="T59" i="1" s="1"/>
  <c r="P60" i="1"/>
  <c r="T60" i="1" s="1"/>
  <c r="P61" i="1"/>
  <c r="T61" i="1" s="1"/>
  <c r="P62" i="1"/>
  <c r="T62" i="1" s="1"/>
  <c r="P63" i="1"/>
  <c r="T63" i="1" s="1"/>
  <c r="P64" i="1"/>
  <c r="T64" i="1" s="1"/>
  <c r="P3" i="1"/>
  <c r="T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Wallace</author>
  </authors>
  <commentList>
    <comment ref="R66" authorId="0" shapeId="0" xr:uid="{B1FDFDCC-8FAA-4E2B-A149-61468F18B369}">
      <text>
        <r>
          <rPr>
            <sz val="11"/>
            <color theme="1"/>
            <rFont val="Calibri"/>
            <family val="2"/>
            <scheme val="minor"/>
          </rPr>
          <t xml:space="preserve">Samuel Wallace:
update these values
</t>
        </r>
      </text>
    </comment>
    <comment ref="R170" authorId="0" shapeId="0" xr:uid="{7AD18CE3-E234-4588-B567-95751D7061CA}">
      <text>
        <r>
          <rPr>
            <sz val="11"/>
            <color theme="1"/>
            <rFont val="Calibri"/>
            <family val="2"/>
            <scheme val="minor"/>
          </rPr>
          <t xml:space="preserve">Samuel Wallace:
Mowtivation rye biomass taken at block level. Tilled areas sampled before tilling; rolled before rolling
</t>
        </r>
      </text>
    </comment>
  </commentList>
</comments>
</file>

<file path=xl/sharedStrings.xml><?xml version="1.0" encoding="utf-8"?>
<sst xmlns="http://schemas.openxmlformats.org/spreadsheetml/2006/main" count="1687" uniqueCount="185">
  <si>
    <t>Year</t>
  </si>
  <si>
    <t>State</t>
  </si>
  <si>
    <t>Location</t>
  </si>
  <si>
    <t>GPSCoordinates</t>
  </si>
  <si>
    <t>SiteYear</t>
  </si>
  <si>
    <t>Field</t>
  </si>
  <si>
    <t>ExperimentName</t>
  </si>
  <si>
    <t>ExperimentalTrt</t>
  </si>
  <si>
    <t>Rep</t>
  </si>
  <si>
    <t>Plot</t>
  </si>
  <si>
    <t>RyeVariety</t>
  </si>
  <si>
    <t>RyeSeedingRate_lbac</t>
  </si>
  <si>
    <t>RyeTerminationMethod</t>
  </si>
  <si>
    <t>SoySeedingDate</t>
  </si>
  <si>
    <t>SoyVariety</t>
  </si>
  <si>
    <t>SoySeedingRate_ha</t>
  </si>
  <si>
    <t>Till_NT</t>
  </si>
  <si>
    <t>RyeBiomass_kgha</t>
  </si>
  <si>
    <t>SoyStand_ha</t>
  </si>
  <si>
    <t>Per_Emergence</t>
  </si>
  <si>
    <t>WeedBiomass_kgha</t>
  </si>
  <si>
    <t>Yield_Mgha</t>
  </si>
  <si>
    <t>Yield_buac</t>
  </si>
  <si>
    <t>Precip_May_in</t>
  </si>
  <si>
    <t>Precip_June_in</t>
  </si>
  <si>
    <t>Precip_July_in</t>
  </si>
  <si>
    <t>Precip_Aug_in</t>
  </si>
  <si>
    <t>Precip_Annual_in</t>
  </si>
  <si>
    <t>Precip15May-15Jun_in</t>
  </si>
  <si>
    <t>Published_results_location</t>
  </si>
  <si>
    <t>Notes</t>
  </si>
  <si>
    <t>NY</t>
  </si>
  <si>
    <t>Musgrave</t>
  </si>
  <si>
    <t>42.734367, -76.657081</t>
  </si>
  <si>
    <t>NA</t>
  </si>
  <si>
    <t>OCS</t>
  </si>
  <si>
    <t>High Fertility</t>
  </si>
  <si>
    <t>1.1A_a</t>
  </si>
  <si>
    <t>Aroostook</t>
  </si>
  <si>
    <t>Forage Harvest</t>
  </si>
  <si>
    <t>Viking Organic 2188</t>
  </si>
  <si>
    <t>Till</t>
  </si>
  <si>
    <t>1.1A_b</t>
  </si>
  <si>
    <t>1.1A_c</t>
  </si>
  <si>
    <t>1.1A_d</t>
  </si>
  <si>
    <t>Low Fertility</t>
  </si>
  <si>
    <t>1.2A_a</t>
  </si>
  <si>
    <t>Roller Crimped</t>
  </si>
  <si>
    <t>NT</t>
  </si>
  <si>
    <t>1.2A_b</t>
  </si>
  <si>
    <t>1.2A_c</t>
  </si>
  <si>
    <t>1.2A_d</t>
  </si>
  <si>
    <t>Enhanced Weed Mngt</t>
  </si>
  <si>
    <t>1.3A_a</t>
  </si>
  <si>
    <t>1.3A_b</t>
  </si>
  <si>
    <t>1.3A_c</t>
  </si>
  <si>
    <t>1.3A_d</t>
  </si>
  <si>
    <t>Reduced Tillage</t>
  </si>
  <si>
    <t>1.4A_a</t>
  </si>
  <si>
    <t>1.4A_b</t>
  </si>
  <si>
    <t>1.4A_c</t>
  </si>
  <si>
    <t>1.4A_d</t>
  </si>
  <si>
    <t>2.1A_a</t>
  </si>
  <si>
    <t>2.1A_b</t>
  </si>
  <si>
    <t>2.1A_c</t>
  </si>
  <si>
    <t>2.1A_d</t>
  </si>
  <si>
    <t>2.2A_a</t>
  </si>
  <si>
    <t>2.2A_b</t>
  </si>
  <si>
    <t>2.2A_c</t>
  </si>
  <si>
    <t>2.2A_d</t>
  </si>
  <si>
    <t>2.3A_a</t>
  </si>
  <si>
    <t>2.3A_b</t>
  </si>
  <si>
    <t>2.3A_c</t>
  </si>
  <si>
    <t>2.3A_d</t>
  </si>
  <si>
    <t>2.4A_a</t>
  </si>
  <si>
    <t>2.4A_b</t>
  </si>
  <si>
    <t>2.4A_c</t>
  </si>
  <si>
    <t>2.4A_d</t>
  </si>
  <si>
    <t>3.1A_a</t>
  </si>
  <si>
    <t>3.1A_b</t>
  </si>
  <si>
    <t>3.1A_c</t>
  </si>
  <si>
    <t>3.1A_d</t>
  </si>
  <si>
    <t>3.2A_a</t>
  </si>
  <si>
    <t>3.2A_b</t>
  </si>
  <si>
    <t>3.2A_c</t>
  </si>
  <si>
    <t>3.2A_d</t>
  </si>
  <si>
    <t>3.3A_a</t>
  </si>
  <si>
    <t>3.3A_b</t>
  </si>
  <si>
    <t>3.3A_c</t>
  </si>
  <si>
    <t>3.3A_d</t>
  </si>
  <si>
    <t>3.4A_a</t>
  </si>
  <si>
    <t>3.4A_b</t>
  </si>
  <si>
    <t>3.4A_c</t>
  </si>
  <si>
    <t>3.4A_d</t>
  </si>
  <si>
    <t>4.1A_a</t>
  </si>
  <si>
    <t>4.1A_b</t>
  </si>
  <si>
    <t>4.1A_c</t>
  </si>
  <si>
    <t>4.1A_d</t>
  </si>
  <si>
    <t>4.2A_a</t>
  </si>
  <si>
    <t>4.2A_b</t>
  </si>
  <si>
    <t>4.2A_c</t>
  </si>
  <si>
    <t>4.2A_d</t>
  </si>
  <si>
    <t>4.3A_a</t>
  </si>
  <si>
    <t>4.3A_b</t>
  </si>
  <si>
    <t>4.3A_c</t>
  </si>
  <si>
    <t>4.3A_d</t>
  </si>
  <si>
    <t>4.4A_a</t>
  </si>
  <si>
    <t>4.4A_b</t>
  </si>
  <si>
    <t>4.4A_c</t>
  </si>
  <si>
    <t>4.4A_d</t>
  </si>
  <si>
    <t>1.1.B_a</t>
  </si>
  <si>
    <t>1.1.B_b</t>
  </si>
  <si>
    <t>1.1.B_c</t>
  </si>
  <si>
    <t>1.1.B_d</t>
  </si>
  <si>
    <t>1.2.B_a</t>
  </si>
  <si>
    <t>1.2.B_b</t>
  </si>
  <si>
    <t>1.2.B_c</t>
  </si>
  <si>
    <t>1.2.B_d</t>
  </si>
  <si>
    <t>1.3.B_a</t>
  </si>
  <si>
    <t>1.3.B_b</t>
  </si>
  <si>
    <t>1.3.B_c</t>
  </si>
  <si>
    <t>1.3.B_d</t>
  </si>
  <si>
    <t>1.4.B_a</t>
  </si>
  <si>
    <t>1.4.B_b</t>
  </si>
  <si>
    <t>1.4.B_c</t>
  </si>
  <si>
    <t>1.4.B_d</t>
  </si>
  <si>
    <t>2.1.B_a</t>
  </si>
  <si>
    <t>2.1.B_b</t>
  </si>
  <si>
    <t>2.1.B_c</t>
  </si>
  <si>
    <t>2.1.B_d</t>
  </si>
  <si>
    <t>2.2.B_a</t>
  </si>
  <si>
    <t>2.2.B_b</t>
  </si>
  <si>
    <t>2.2.B_c</t>
  </si>
  <si>
    <t>2.2.B_d</t>
  </si>
  <si>
    <t>2.3.B_a</t>
  </si>
  <si>
    <t>2.3.B_b</t>
  </si>
  <si>
    <t>2.3.B_c</t>
  </si>
  <si>
    <t>2.3.B_d</t>
  </si>
  <si>
    <t>2.4.B_a</t>
  </si>
  <si>
    <t>2.4.B_b</t>
  </si>
  <si>
    <t>2.4.B_c</t>
  </si>
  <si>
    <t>2.4.B_d</t>
  </si>
  <si>
    <t>3.1.B_a</t>
  </si>
  <si>
    <t>3.1.B_b</t>
  </si>
  <si>
    <t>3.1.B_c</t>
  </si>
  <si>
    <t>3.1.B_d</t>
  </si>
  <si>
    <t>3.2.B_a</t>
  </si>
  <si>
    <t>3.2.B_b</t>
  </si>
  <si>
    <t>3.2.B_c</t>
  </si>
  <si>
    <t>3.2.B_d</t>
  </si>
  <si>
    <t>3.3.B_a</t>
  </si>
  <si>
    <t>3.3.B_b</t>
  </si>
  <si>
    <t>3.3.B_c</t>
  </si>
  <si>
    <t>3.3.B_d</t>
  </si>
  <si>
    <t>3.4.B_a</t>
  </si>
  <si>
    <t>3.4.B_b</t>
  </si>
  <si>
    <t>3.4.B_c</t>
  </si>
  <si>
    <t>3.4.B_d</t>
  </si>
  <si>
    <t>4.1.B_a</t>
  </si>
  <si>
    <t>4.1.B_b</t>
  </si>
  <si>
    <t>4.1.B_c</t>
  </si>
  <si>
    <t>4.1.B_d</t>
  </si>
  <si>
    <t>4.2.B_a</t>
  </si>
  <si>
    <t>4.2.B_b</t>
  </si>
  <si>
    <t>4.2.B_c</t>
  </si>
  <si>
    <t>4.2.B_d</t>
  </si>
  <si>
    <t>4.3.B_a</t>
  </si>
  <si>
    <t>4.3.B_b</t>
  </si>
  <si>
    <t>4.3.B_c</t>
  </si>
  <si>
    <t>4.3.B_d</t>
  </si>
  <si>
    <t>4.4.B_a</t>
  </si>
  <si>
    <t>4.4.B_b</t>
  </si>
  <si>
    <t>4.4.B_c</t>
  </si>
  <si>
    <t>4.4.B_d</t>
  </si>
  <si>
    <t>Field X</t>
  </si>
  <si>
    <t>Mowtivation</t>
  </si>
  <si>
    <t>TIM</t>
  </si>
  <si>
    <t>Tilled at boot</t>
  </si>
  <si>
    <t>TIC</t>
  </si>
  <si>
    <t>RIM</t>
  </si>
  <si>
    <t>RNO</t>
  </si>
  <si>
    <t>RIC</t>
  </si>
  <si>
    <t>O2 East</t>
  </si>
  <si>
    <t>ND Gardner</t>
  </si>
  <si>
    <t>O2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</si>
</sst>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2"/>
      <color rgb="FF000000"/>
      <name val="Aptos Narrow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0" fillId="2" borderId="0" xfId="0" applyNumberFormat="1" applyFill="1"/>
    <xf numFmtId="0" fontId="4" fillId="0" borderId="0" xfId="0" applyFont="1" applyFill="1"/>
    <xf numFmtId="0" fontId="0" fillId="0" borderId="0" xfId="0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9"/>
  <sheetViews>
    <sheetView tabSelected="1" workbookViewId="0">
      <pane ySplit="1" topLeftCell="D139" activePane="bottomLeft" state="frozen"/>
      <selection pane="bottomLeft" activeCell="N131" sqref="N131:N149"/>
    </sheetView>
  </sheetViews>
  <sheetFormatPr defaultRowHeight="15"/>
  <cols>
    <col min="4" max="4" width="21.7109375" bestFit="1" customWidth="1"/>
    <col min="7" max="7" width="17.140625" bestFit="1" customWidth="1"/>
    <col min="8" max="8" width="20.85546875" bestFit="1" customWidth="1"/>
    <col min="11" max="11" width="10.7109375" bestFit="1" customWidth="1"/>
    <col min="12" max="12" width="21.140625" bestFit="1" customWidth="1"/>
    <col min="13" max="13" width="22.5703125" bestFit="1" customWidth="1"/>
    <col min="14" max="14" width="16.140625" bestFit="1" customWidth="1"/>
    <col min="15" max="15" width="18.7109375" bestFit="1" customWidth="1"/>
    <col min="16" max="16" width="19.28515625" bestFit="1" customWidth="1"/>
    <col min="18" max="18" width="17.7109375" bestFit="1" customWidth="1"/>
    <col min="19" max="19" width="13" bestFit="1" customWidth="1"/>
    <col min="20" max="20" width="15.5703125" bestFit="1" customWidth="1"/>
    <col min="21" max="21" width="19.85546875" bestFit="1" customWidth="1"/>
    <col min="22" max="22" width="11.5703125" bestFit="1" customWidth="1"/>
    <col min="23" max="23" width="11.42578125" bestFit="1" customWidth="1"/>
    <col min="24" max="24" width="14.28515625" bestFit="1" customWidth="1"/>
    <col min="25" max="25" width="14.7109375" bestFit="1" customWidth="1"/>
    <col min="26" max="26" width="13.85546875" bestFit="1" customWidth="1"/>
    <col min="27" max="27" width="14" bestFit="1" customWidth="1"/>
    <col min="28" max="28" width="17" bestFit="1" customWidth="1"/>
    <col min="29" max="29" width="21.85546875" bestFit="1" customWidth="1"/>
    <col min="30" max="30" width="26.140625" bestFit="1" customWidth="1"/>
  </cols>
  <sheetData>
    <row r="1" spans="1:3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15.75">
      <c r="A2">
        <v>2021</v>
      </c>
      <c r="B2" t="s">
        <v>31</v>
      </c>
      <c r="C2" t="s">
        <v>32</v>
      </c>
      <c r="D2" t="s">
        <v>33</v>
      </c>
      <c r="E2">
        <v>1</v>
      </c>
      <c r="F2" t="s">
        <v>34</v>
      </c>
      <c r="G2" t="s">
        <v>35</v>
      </c>
      <c r="H2" t="s">
        <v>36</v>
      </c>
      <c r="I2">
        <v>1</v>
      </c>
      <c r="J2" s="2" t="s">
        <v>37</v>
      </c>
      <c r="K2" t="s">
        <v>38</v>
      </c>
      <c r="L2">
        <v>144</v>
      </c>
      <c r="M2" t="s">
        <v>39</v>
      </c>
      <c r="N2" s="3">
        <v>44342</v>
      </c>
      <c r="O2" t="s">
        <v>40</v>
      </c>
      <c r="P2" s="6">
        <f>250000/0.404686</f>
        <v>617762.90753819013</v>
      </c>
      <c r="Q2" t="s">
        <v>41</v>
      </c>
      <c r="R2">
        <v>5222</v>
      </c>
      <c r="S2" s="6">
        <v>223684.21052631579</v>
      </c>
      <c r="T2" s="4">
        <f>100*(S2/P2)</f>
        <v>36.208747368421051</v>
      </c>
      <c r="U2">
        <v>1935</v>
      </c>
      <c r="V2" s="4">
        <v>1.90411373260738</v>
      </c>
      <c r="W2" s="4">
        <f>V2*14.87</f>
        <v>28.314171203871741</v>
      </c>
    </row>
    <row r="3" spans="1:31" ht="15.75">
      <c r="A3">
        <f>$A$2</f>
        <v>2021</v>
      </c>
      <c r="B3" t="s">
        <v>31</v>
      </c>
      <c r="C3" t="s">
        <v>32</v>
      </c>
      <c r="D3" t="str">
        <f>$D$2</f>
        <v>42.734367, -76.657081</v>
      </c>
      <c r="E3">
        <f>$E$2</f>
        <v>1</v>
      </c>
      <c r="F3" t="s">
        <v>34</v>
      </c>
      <c r="G3" t="s">
        <v>35</v>
      </c>
      <c r="H3" t="s">
        <v>36</v>
      </c>
      <c r="I3">
        <v>1</v>
      </c>
      <c r="J3" s="2" t="s">
        <v>42</v>
      </c>
      <c r="K3" t="s">
        <v>38</v>
      </c>
      <c r="L3">
        <f>$L$2</f>
        <v>144</v>
      </c>
      <c r="M3" t="s">
        <v>39</v>
      </c>
      <c r="N3" s="3">
        <f>$N$2</f>
        <v>44342</v>
      </c>
      <c r="O3" t="str">
        <f>$O$2</f>
        <v>Viking Organic 2188</v>
      </c>
      <c r="P3" s="6">
        <f>$P$2</f>
        <v>617762.90753819013</v>
      </c>
      <c r="Q3" t="s">
        <v>41</v>
      </c>
      <c r="R3">
        <v>6117.2000000000007</v>
      </c>
      <c r="S3" s="6">
        <v>263157.89473684208</v>
      </c>
      <c r="T3" s="4">
        <f t="shared" ref="T3:T65" si="0">100*(S3/P3)</f>
        <v>42.598526315789464</v>
      </c>
      <c r="U3">
        <v>4212.8</v>
      </c>
      <c r="V3" s="4">
        <v>2.62099213551119</v>
      </c>
      <c r="W3" s="4">
        <f>V3*14.87</f>
        <v>38.974153055051396</v>
      </c>
    </row>
    <row r="4" spans="1:31" ht="15.75">
      <c r="A4">
        <f t="shared" ref="A4:A65" si="1">$A$2</f>
        <v>2021</v>
      </c>
      <c r="B4" t="s">
        <v>31</v>
      </c>
      <c r="C4" t="s">
        <v>32</v>
      </c>
      <c r="D4" t="str">
        <f t="shared" ref="D4:D67" si="2">$D$2</f>
        <v>42.734367, -76.657081</v>
      </c>
      <c r="E4">
        <f t="shared" ref="E4:E67" si="3">$E$2</f>
        <v>1</v>
      </c>
      <c r="F4" t="s">
        <v>34</v>
      </c>
      <c r="G4" t="s">
        <v>35</v>
      </c>
      <c r="H4" t="s">
        <v>36</v>
      </c>
      <c r="I4">
        <v>1</v>
      </c>
      <c r="J4" s="2" t="s">
        <v>43</v>
      </c>
      <c r="K4" t="s">
        <v>38</v>
      </c>
      <c r="L4">
        <f t="shared" ref="L4:L65" si="4">$L$2</f>
        <v>144</v>
      </c>
      <c r="M4" t="s">
        <v>39</v>
      </c>
      <c r="N4" s="3">
        <f t="shared" ref="N4:N65" si="5">$N$2</f>
        <v>44342</v>
      </c>
      <c r="O4" t="str">
        <f t="shared" ref="O4:O67" si="6">$O$2</f>
        <v>Viking Organic 2188</v>
      </c>
      <c r="P4" s="6">
        <f t="shared" ref="P4:P65" si="7">$P$2</f>
        <v>617762.90753819013</v>
      </c>
      <c r="Q4" t="s">
        <v>41</v>
      </c>
      <c r="R4">
        <v>6373.6</v>
      </c>
      <c r="S4" s="6">
        <v>328947.36842105264</v>
      </c>
      <c r="T4" s="4">
        <f t="shared" si="0"/>
        <v>53.248157894736835</v>
      </c>
      <c r="U4">
        <v>1895.1999999999998</v>
      </c>
      <c r="V4" s="4">
        <v>3.2100725952813067</v>
      </c>
      <c r="W4" s="4">
        <f t="shared" ref="W3:W65" si="8">V4*14.87</f>
        <v>47.733779491833026</v>
      </c>
    </row>
    <row r="5" spans="1:31" ht="15.75">
      <c r="A5">
        <f t="shared" si="1"/>
        <v>2021</v>
      </c>
      <c r="B5" t="s">
        <v>31</v>
      </c>
      <c r="C5" t="s">
        <v>32</v>
      </c>
      <c r="D5" t="str">
        <f t="shared" si="2"/>
        <v>42.734367, -76.657081</v>
      </c>
      <c r="E5">
        <f t="shared" si="3"/>
        <v>1</v>
      </c>
      <c r="F5" t="s">
        <v>34</v>
      </c>
      <c r="G5" t="s">
        <v>35</v>
      </c>
      <c r="H5" t="s">
        <v>36</v>
      </c>
      <c r="I5">
        <v>1</v>
      </c>
      <c r="J5" s="2" t="s">
        <v>44</v>
      </c>
      <c r="K5" t="s">
        <v>38</v>
      </c>
      <c r="L5">
        <f t="shared" si="4"/>
        <v>144</v>
      </c>
      <c r="M5" t="s">
        <v>39</v>
      </c>
      <c r="N5" s="3">
        <f t="shared" si="5"/>
        <v>44342</v>
      </c>
      <c r="O5" t="str">
        <f t="shared" si="6"/>
        <v>Viking Organic 2188</v>
      </c>
      <c r="P5" s="6">
        <f t="shared" si="7"/>
        <v>617762.90753819013</v>
      </c>
      <c r="Q5" t="s">
        <v>41</v>
      </c>
      <c r="R5">
        <v>5274.8</v>
      </c>
      <c r="S5" s="6">
        <v>92105.263157894733</v>
      </c>
      <c r="T5" s="4">
        <f t="shared" si="0"/>
        <v>14.909484210526314</v>
      </c>
      <c r="U5">
        <v>2100.6</v>
      </c>
      <c r="V5" s="4">
        <v>1.39519056261343</v>
      </c>
      <c r="W5" s="4">
        <f t="shared" si="8"/>
        <v>20.746483666061703</v>
      </c>
    </row>
    <row r="6" spans="1:31" ht="15.75">
      <c r="A6">
        <f t="shared" si="1"/>
        <v>2021</v>
      </c>
      <c r="B6" t="s">
        <v>31</v>
      </c>
      <c r="C6" t="s">
        <v>32</v>
      </c>
      <c r="D6" t="str">
        <f t="shared" si="2"/>
        <v>42.734367, -76.657081</v>
      </c>
      <c r="E6">
        <f t="shared" si="3"/>
        <v>1</v>
      </c>
      <c r="F6" t="s">
        <v>34</v>
      </c>
      <c r="G6" t="s">
        <v>35</v>
      </c>
      <c r="H6" t="s">
        <v>45</v>
      </c>
      <c r="I6">
        <v>1</v>
      </c>
      <c r="J6" s="2" t="s">
        <v>46</v>
      </c>
      <c r="K6" t="s">
        <v>38</v>
      </c>
      <c r="L6">
        <f t="shared" si="4"/>
        <v>144</v>
      </c>
      <c r="M6" t="s">
        <v>47</v>
      </c>
      <c r="N6" s="3">
        <f t="shared" si="5"/>
        <v>44342</v>
      </c>
      <c r="O6" t="str">
        <f t="shared" si="6"/>
        <v>Viking Organic 2188</v>
      </c>
      <c r="P6" s="6">
        <f t="shared" si="7"/>
        <v>617762.90753819013</v>
      </c>
      <c r="Q6" t="s">
        <v>48</v>
      </c>
      <c r="R6">
        <v>7470.8</v>
      </c>
      <c r="S6" s="6">
        <v>342105.26315789472</v>
      </c>
      <c r="T6" s="4">
        <f t="shared" si="0"/>
        <v>55.37808421052631</v>
      </c>
      <c r="U6">
        <v>1035.4000000000001</v>
      </c>
      <c r="V6" s="4">
        <v>4.3074712643678161</v>
      </c>
      <c r="W6" s="4">
        <f t="shared" si="8"/>
        <v>64.052097701149421</v>
      </c>
    </row>
    <row r="7" spans="1:31" ht="15.75">
      <c r="A7">
        <f t="shared" si="1"/>
        <v>2021</v>
      </c>
      <c r="B7" t="s">
        <v>31</v>
      </c>
      <c r="C7" t="s">
        <v>32</v>
      </c>
      <c r="D7" t="str">
        <f t="shared" si="2"/>
        <v>42.734367, -76.657081</v>
      </c>
      <c r="E7">
        <f t="shared" si="3"/>
        <v>1</v>
      </c>
      <c r="F7" t="s">
        <v>34</v>
      </c>
      <c r="G7" t="s">
        <v>35</v>
      </c>
      <c r="H7" t="s">
        <v>45</v>
      </c>
      <c r="I7">
        <v>1</v>
      </c>
      <c r="J7" s="2" t="s">
        <v>49</v>
      </c>
      <c r="K7" t="s">
        <v>38</v>
      </c>
      <c r="L7">
        <f t="shared" si="4"/>
        <v>144</v>
      </c>
      <c r="M7" t="s">
        <v>47</v>
      </c>
      <c r="N7" s="3">
        <f t="shared" si="5"/>
        <v>44342</v>
      </c>
      <c r="O7" t="str">
        <f t="shared" si="6"/>
        <v>Viking Organic 2188</v>
      </c>
      <c r="P7" s="6">
        <f t="shared" si="7"/>
        <v>617762.90753819013</v>
      </c>
      <c r="Q7" t="s">
        <v>48</v>
      </c>
      <c r="R7">
        <v>7970.4</v>
      </c>
      <c r="S7" s="6">
        <v>157894.73684210525</v>
      </c>
      <c r="T7" s="4">
        <f t="shared" si="0"/>
        <v>25.55911578947368</v>
      </c>
      <c r="U7">
        <v>260.39999999999998</v>
      </c>
      <c r="V7" s="4">
        <v>2.7043254688445248</v>
      </c>
      <c r="W7" s="4">
        <f t="shared" si="8"/>
        <v>40.213319721718079</v>
      </c>
    </row>
    <row r="8" spans="1:31" ht="15.75">
      <c r="A8">
        <f t="shared" si="1"/>
        <v>2021</v>
      </c>
      <c r="B8" t="s">
        <v>31</v>
      </c>
      <c r="C8" t="s">
        <v>32</v>
      </c>
      <c r="D8" t="str">
        <f t="shared" si="2"/>
        <v>42.734367, -76.657081</v>
      </c>
      <c r="E8">
        <f t="shared" si="3"/>
        <v>1</v>
      </c>
      <c r="F8" t="s">
        <v>34</v>
      </c>
      <c r="G8" t="s">
        <v>35</v>
      </c>
      <c r="H8" t="s">
        <v>45</v>
      </c>
      <c r="I8">
        <v>1</v>
      </c>
      <c r="J8" s="2" t="s">
        <v>50</v>
      </c>
      <c r="K8" t="s">
        <v>38</v>
      </c>
      <c r="L8">
        <f t="shared" si="4"/>
        <v>144</v>
      </c>
      <c r="M8" t="s">
        <v>47</v>
      </c>
      <c r="N8" s="3">
        <f t="shared" si="5"/>
        <v>44342</v>
      </c>
      <c r="O8" t="str">
        <f t="shared" si="6"/>
        <v>Viking Organic 2188</v>
      </c>
      <c r="P8" s="6">
        <f t="shared" si="7"/>
        <v>617762.90753819013</v>
      </c>
      <c r="Q8" t="s">
        <v>48</v>
      </c>
      <c r="R8">
        <v>8709.6</v>
      </c>
      <c r="S8" s="6">
        <v>276315.78947368421</v>
      </c>
      <c r="T8" s="4">
        <f t="shared" si="0"/>
        <v>44.728452631578946</v>
      </c>
      <c r="U8">
        <v>116.4</v>
      </c>
      <c r="V8" s="4">
        <v>3.0821234119782215</v>
      </c>
      <c r="W8" s="4">
        <f t="shared" si="8"/>
        <v>45.831175136116151</v>
      </c>
    </row>
    <row r="9" spans="1:31" ht="15.75">
      <c r="A9">
        <f t="shared" si="1"/>
        <v>2021</v>
      </c>
      <c r="B9" t="s">
        <v>31</v>
      </c>
      <c r="C9" t="s">
        <v>32</v>
      </c>
      <c r="D9" t="str">
        <f t="shared" si="2"/>
        <v>42.734367, -76.657081</v>
      </c>
      <c r="E9">
        <f t="shared" si="3"/>
        <v>1</v>
      </c>
      <c r="F9" t="s">
        <v>34</v>
      </c>
      <c r="G9" t="s">
        <v>35</v>
      </c>
      <c r="H9" t="s">
        <v>45</v>
      </c>
      <c r="I9">
        <v>1</v>
      </c>
      <c r="J9" s="2" t="s">
        <v>51</v>
      </c>
      <c r="K9" t="s">
        <v>38</v>
      </c>
      <c r="L9">
        <f t="shared" si="4"/>
        <v>144</v>
      </c>
      <c r="M9" t="s">
        <v>47</v>
      </c>
      <c r="N9" s="3">
        <f t="shared" si="5"/>
        <v>44342</v>
      </c>
      <c r="O9" t="str">
        <f t="shared" si="6"/>
        <v>Viking Organic 2188</v>
      </c>
      <c r="P9" s="6">
        <f t="shared" si="7"/>
        <v>617762.90753819013</v>
      </c>
      <c r="Q9" t="s">
        <v>48</v>
      </c>
      <c r="R9">
        <v>8816</v>
      </c>
      <c r="S9" s="6">
        <v>381578.94736842107</v>
      </c>
      <c r="T9" s="4">
        <f t="shared" si="0"/>
        <v>61.76786315789473</v>
      </c>
      <c r="U9">
        <v>368.6</v>
      </c>
      <c r="V9" s="4">
        <v>3.2489413188142766</v>
      </c>
      <c r="W9" s="4">
        <f t="shared" si="8"/>
        <v>48.311757410768294</v>
      </c>
    </row>
    <row r="10" spans="1:31" ht="15.75">
      <c r="A10">
        <f t="shared" si="1"/>
        <v>2021</v>
      </c>
      <c r="B10" t="s">
        <v>31</v>
      </c>
      <c r="C10" t="s">
        <v>32</v>
      </c>
      <c r="D10" t="str">
        <f t="shared" si="2"/>
        <v>42.734367, -76.657081</v>
      </c>
      <c r="E10">
        <f t="shared" si="3"/>
        <v>1</v>
      </c>
      <c r="F10" t="s">
        <v>34</v>
      </c>
      <c r="G10" t="s">
        <v>35</v>
      </c>
      <c r="H10" t="s">
        <v>52</v>
      </c>
      <c r="I10">
        <v>1</v>
      </c>
      <c r="J10" s="2" t="s">
        <v>53</v>
      </c>
      <c r="K10" t="s">
        <v>38</v>
      </c>
      <c r="L10">
        <f t="shared" si="4"/>
        <v>144</v>
      </c>
      <c r="M10" t="s">
        <v>39</v>
      </c>
      <c r="N10" s="3">
        <f t="shared" si="5"/>
        <v>44342</v>
      </c>
      <c r="O10" t="str">
        <f t="shared" si="6"/>
        <v>Viking Organic 2188</v>
      </c>
      <c r="P10" s="6">
        <f t="shared" si="7"/>
        <v>617762.90753819013</v>
      </c>
      <c r="Q10" t="s">
        <v>41</v>
      </c>
      <c r="R10">
        <v>4460.8</v>
      </c>
      <c r="S10" s="6">
        <v>315789.4736842105</v>
      </c>
      <c r="T10" s="4">
        <f t="shared" si="0"/>
        <v>51.118231578947359</v>
      </c>
      <c r="U10">
        <v>607.79999999999995</v>
      </c>
      <c r="V10" s="4">
        <v>2.6276467029643076</v>
      </c>
      <c r="W10" s="4">
        <f t="shared" si="8"/>
        <v>39.07310647307925</v>
      </c>
    </row>
    <row r="11" spans="1:31" ht="15.75">
      <c r="A11">
        <f t="shared" si="1"/>
        <v>2021</v>
      </c>
      <c r="B11" t="s">
        <v>31</v>
      </c>
      <c r="C11" t="s">
        <v>32</v>
      </c>
      <c r="D11" t="str">
        <f t="shared" si="2"/>
        <v>42.734367, -76.657081</v>
      </c>
      <c r="E11">
        <f t="shared" si="3"/>
        <v>1</v>
      </c>
      <c r="F11" t="s">
        <v>34</v>
      </c>
      <c r="G11" t="s">
        <v>35</v>
      </c>
      <c r="H11" t="s">
        <v>52</v>
      </c>
      <c r="I11">
        <v>1</v>
      </c>
      <c r="J11" s="2" t="s">
        <v>54</v>
      </c>
      <c r="K11" t="s">
        <v>38</v>
      </c>
      <c r="L11">
        <f t="shared" si="4"/>
        <v>144</v>
      </c>
      <c r="M11" t="s">
        <v>39</v>
      </c>
      <c r="N11" s="3">
        <f t="shared" si="5"/>
        <v>44342</v>
      </c>
      <c r="O11" t="str">
        <f t="shared" si="6"/>
        <v>Viking Organic 2188</v>
      </c>
      <c r="P11" s="6">
        <f t="shared" si="7"/>
        <v>617762.90753819013</v>
      </c>
      <c r="Q11" t="s">
        <v>41</v>
      </c>
      <c r="R11">
        <v>6168.4000000000005</v>
      </c>
      <c r="S11" s="6">
        <v>302631.57894736843</v>
      </c>
      <c r="T11" s="4">
        <f t="shared" si="0"/>
        <v>48.988305263157898</v>
      </c>
      <c r="U11">
        <v>1105.3999999999999</v>
      </c>
      <c r="V11" s="4">
        <v>2.3764367816091951</v>
      </c>
      <c r="W11" s="4">
        <f t="shared" si="8"/>
        <v>35.337614942528731</v>
      </c>
    </row>
    <row r="12" spans="1:31" ht="15.75">
      <c r="A12">
        <f t="shared" si="1"/>
        <v>2021</v>
      </c>
      <c r="B12" t="s">
        <v>31</v>
      </c>
      <c r="C12" t="s">
        <v>32</v>
      </c>
      <c r="D12" t="str">
        <f t="shared" si="2"/>
        <v>42.734367, -76.657081</v>
      </c>
      <c r="E12">
        <f t="shared" si="3"/>
        <v>1</v>
      </c>
      <c r="F12" t="s">
        <v>34</v>
      </c>
      <c r="G12" t="s">
        <v>35</v>
      </c>
      <c r="H12" t="s">
        <v>52</v>
      </c>
      <c r="I12">
        <v>1</v>
      </c>
      <c r="J12" s="2" t="s">
        <v>55</v>
      </c>
      <c r="K12" t="s">
        <v>38</v>
      </c>
      <c r="L12">
        <f t="shared" si="4"/>
        <v>144</v>
      </c>
      <c r="M12" t="s">
        <v>39</v>
      </c>
      <c r="N12" s="3">
        <f t="shared" si="5"/>
        <v>44342</v>
      </c>
      <c r="O12" t="str">
        <f t="shared" si="6"/>
        <v>Viking Organic 2188</v>
      </c>
      <c r="P12" s="6">
        <f t="shared" si="7"/>
        <v>617762.90753819013</v>
      </c>
      <c r="Q12" t="s">
        <v>41</v>
      </c>
      <c r="R12">
        <v>5268</v>
      </c>
      <c r="S12" s="6">
        <v>328947.36842105264</v>
      </c>
      <c r="T12" s="4">
        <f t="shared" si="0"/>
        <v>53.248157894736835</v>
      </c>
      <c r="U12">
        <v>817.2</v>
      </c>
      <c r="V12" s="4">
        <v>2.335601935874168</v>
      </c>
      <c r="W12" s="4">
        <f t="shared" si="8"/>
        <v>34.730400786448875</v>
      </c>
    </row>
    <row r="13" spans="1:31" ht="15.75">
      <c r="A13">
        <f t="shared" si="1"/>
        <v>2021</v>
      </c>
      <c r="B13" t="s">
        <v>31</v>
      </c>
      <c r="C13" t="s">
        <v>32</v>
      </c>
      <c r="D13" t="str">
        <f t="shared" si="2"/>
        <v>42.734367, -76.657081</v>
      </c>
      <c r="E13">
        <f t="shared" si="3"/>
        <v>1</v>
      </c>
      <c r="F13" t="s">
        <v>34</v>
      </c>
      <c r="G13" t="s">
        <v>35</v>
      </c>
      <c r="H13" t="s">
        <v>52</v>
      </c>
      <c r="I13">
        <v>1</v>
      </c>
      <c r="J13" s="2" t="s">
        <v>56</v>
      </c>
      <c r="K13" t="s">
        <v>38</v>
      </c>
      <c r="L13">
        <f t="shared" si="4"/>
        <v>144</v>
      </c>
      <c r="M13" t="s">
        <v>39</v>
      </c>
      <c r="N13" s="3">
        <f t="shared" si="5"/>
        <v>44342</v>
      </c>
      <c r="O13" t="str">
        <f t="shared" si="6"/>
        <v>Viking Organic 2188</v>
      </c>
      <c r="P13" s="6">
        <f t="shared" si="7"/>
        <v>617762.90753819013</v>
      </c>
      <c r="Q13" t="s">
        <v>41</v>
      </c>
      <c r="R13">
        <v>7030.8</v>
      </c>
      <c r="S13" s="6">
        <v>250000</v>
      </c>
      <c r="T13" s="4">
        <f t="shared" si="0"/>
        <v>40.468600000000002</v>
      </c>
      <c r="U13">
        <v>749.4</v>
      </c>
      <c r="V13" s="4">
        <v>2.7825166364186327</v>
      </c>
      <c r="W13" s="4">
        <f t="shared" si="8"/>
        <v>41.376022383545063</v>
      </c>
    </row>
    <row r="14" spans="1:31" ht="15.75">
      <c r="A14">
        <f t="shared" si="1"/>
        <v>2021</v>
      </c>
      <c r="B14" t="s">
        <v>31</v>
      </c>
      <c r="C14" t="s">
        <v>32</v>
      </c>
      <c r="D14" t="str">
        <f t="shared" si="2"/>
        <v>42.734367, -76.657081</v>
      </c>
      <c r="E14">
        <f t="shared" si="3"/>
        <v>1</v>
      </c>
      <c r="F14" t="s">
        <v>34</v>
      </c>
      <c r="G14" t="s">
        <v>35</v>
      </c>
      <c r="H14" t="s">
        <v>57</v>
      </c>
      <c r="I14">
        <v>1</v>
      </c>
      <c r="J14" s="2" t="s">
        <v>58</v>
      </c>
      <c r="K14" t="s">
        <v>38</v>
      </c>
      <c r="L14">
        <f t="shared" si="4"/>
        <v>144</v>
      </c>
      <c r="M14" t="s">
        <v>47</v>
      </c>
      <c r="N14" s="3">
        <f t="shared" si="5"/>
        <v>44342</v>
      </c>
      <c r="O14" t="str">
        <f t="shared" si="6"/>
        <v>Viking Organic 2188</v>
      </c>
      <c r="P14" s="6">
        <f t="shared" si="7"/>
        <v>617762.90753819013</v>
      </c>
      <c r="Q14" t="s">
        <v>48</v>
      </c>
      <c r="R14">
        <v>6856.4</v>
      </c>
      <c r="S14" s="6">
        <v>276315.78947368421</v>
      </c>
      <c r="T14" s="4">
        <f t="shared" si="0"/>
        <v>44.728452631578946</v>
      </c>
      <c r="U14">
        <v>310.20000000000005</v>
      </c>
      <c r="V14" s="4">
        <v>2.2158197217180882</v>
      </c>
      <c r="W14" s="4">
        <f t="shared" si="8"/>
        <v>32.949239261947966</v>
      </c>
    </row>
    <row r="15" spans="1:31" ht="15.75">
      <c r="A15">
        <f t="shared" si="1"/>
        <v>2021</v>
      </c>
      <c r="B15" t="s">
        <v>31</v>
      </c>
      <c r="C15" t="s">
        <v>32</v>
      </c>
      <c r="D15" t="str">
        <f t="shared" si="2"/>
        <v>42.734367, -76.657081</v>
      </c>
      <c r="E15">
        <f t="shared" si="3"/>
        <v>1</v>
      </c>
      <c r="F15" t="s">
        <v>34</v>
      </c>
      <c r="G15" t="s">
        <v>35</v>
      </c>
      <c r="H15" t="s">
        <v>57</v>
      </c>
      <c r="I15">
        <v>1</v>
      </c>
      <c r="J15" s="2" t="s">
        <v>59</v>
      </c>
      <c r="K15" t="s">
        <v>38</v>
      </c>
      <c r="L15">
        <f t="shared" si="4"/>
        <v>144</v>
      </c>
      <c r="M15" t="s">
        <v>47</v>
      </c>
      <c r="N15" s="3">
        <f t="shared" si="5"/>
        <v>44342</v>
      </c>
      <c r="O15" t="str">
        <f t="shared" si="6"/>
        <v>Viking Organic 2188</v>
      </c>
      <c r="P15" s="6">
        <f t="shared" si="7"/>
        <v>617762.90753819013</v>
      </c>
      <c r="Q15" t="s">
        <v>48</v>
      </c>
      <c r="R15">
        <v>8615.5999999999985</v>
      </c>
      <c r="S15" s="6">
        <v>289473.68421052629</v>
      </c>
      <c r="T15" s="4">
        <f t="shared" si="0"/>
        <v>46.858378947368415</v>
      </c>
      <c r="U15">
        <v>264.40000000000003</v>
      </c>
      <c r="V15" s="4">
        <v>3.4411675741076837</v>
      </c>
      <c r="W15" s="4">
        <f t="shared" si="8"/>
        <v>51.170161826981257</v>
      </c>
    </row>
    <row r="16" spans="1:31" ht="15.75">
      <c r="A16">
        <f t="shared" si="1"/>
        <v>2021</v>
      </c>
      <c r="B16" t="s">
        <v>31</v>
      </c>
      <c r="C16" t="s">
        <v>32</v>
      </c>
      <c r="D16" t="str">
        <f t="shared" si="2"/>
        <v>42.734367, -76.657081</v>
      </c>
      <c r="E16">
        <f t="shared" si="3"/>
        <v>1</v>
      </c>
      <c r="F16" t="s">
        <v>34</v>
      </c>
      <c r="G16" t="s">
        <v>35</v>
      </c>
      <c r="H16" t="s">
        <v>57</v>
      </c>
      <c r="I16">
        <v>1</v>
      </c>
      <c r="J16" s="2" t="s">
        <v>60</v>
      </c>
      <c r="K16" t="s">
        <v>38</v>
      </c>
      <c r="L16">
        <f t="shared" si="4"/>
        <v>144</v>
      </c>
      <c r="M16" t="s">
        <v>47</v>
      </c>
      <c r="N16" s="3">
        <f t="shared" si="5"/>
        <v>44342</v>
      </c>
      <c r="O16" t="str">
        <f t="shared" si="6"/>
        <v>Viking Organic 2188</v>
      </c>
      <c r="P16" s="6">
        <f t="shared" si="7"/>
        <v>617762.90753819013</v>
      </c>
      <c r="Q16" t="s">
        <v>48</v>
      </c>
      <c r="R16">
        <v>9866.4</v>
      </c>
      <c r="S16" s="6">
        <v>302631.57894736843</v>
      </c>
      <c r="T16" s="4">
        <f t="shared" si="0"/>
        <v>48.988305263157898</v>
      </c>
      <c r="U16">
        <v>529.59999999999991</v>
      </c>
      <c r="V16" s="4">
        <v>3.433454325468845</v>
      </c>
      <c r="W16" s="4">
        <f t="shared" si="8"/>
        <v>51.055465819721725</v>
      </c>
    </row>
    <row r="17" spans="1:23" ht="15.75">
      <c r="A17">
        <f t="shared" si="1"/>
        <v>2021</v>
      </c>
      <c r="B17" t="s">
        <v>31</v>
      </c>
      <c r="C17" t="s">
        <v>32</v>
      </c>
      <c r="D17" t="str">
        <f t="shared" si="2"/>
        <v>42.734367, -76.657081</v>
      </c>
      <c r="E17">
        <f t="shared" si="3"/>
        <v>1</v>
      </c>
      <c r="F17" t="s">
        <v>34</v>
      </c>
      <c r="G17" t="s">
        <v>35</v>
      </c>
      <c r="H17" t="s">
        <v>57</v>
      </c>
      <c r="I17">
        <v>1</v>
      </c>
      <c r="J17" s="2" t="s">
        <v>61</v>
      </c>
      <c r="K17" t="s">
        <v>38</v>
      </c>
      <c r="L17">
        <f t="shared" si="4"/>
        <v>144</v>
      </c>
      <c r="M17" t="s">
        <v>47</v>
      </c>
      <c r="N17" s="3">
        <f t="shared" si="5"/>
        <v>44342</v>
      </c>
      <c r="O17" t="str">
        <f t="shared" si="6"/>
        <v>Viking Organic 2188</v>
      </c>
      <c r="P17" s="6">
        <f t="shared" si="7"/>
        <v>617762.90753819013</v>
      </c>
      <c r="Q17" t="s">
        <v>48</v>
      </c>
      <c r="R17">
        <v>10464.400000000001</v>
      </c>
      <c r="S17" s="6">
        <v>302631.57894736843</v>
      </c>
      <c r="T17" s="4">
        <f t="shared" si="0"/>
        <v>48.988305263157898</v>
      </c>
      <c r="U17">
        <v>348.8</v>
      </c>
      <c r="V17" s="4">
        <v>3.5862068965517238</v>
      </c>
      <c r="W17" s="4">
        <f t="shared" si="8"/>
        <v>53.326896551724133</v>
      </c>
    </row>
    <row r="18" spans="1:23" ht="15.75">
      <c r="A18">
        <f t="shared" si="1"/>
        <v>2021</v>
      </c>
      <c r="B18" t="s">
        <v>31</v>
      </c>
      <c r="C18" t="s">
        <v>32</v>
      </c>
      <c r="D18" t="str">
        <f t="shared" si="2"/>
        <v>42.734367, -76.657081</v>
      </c>
      <c r="E18">
        <f t="shared" si="3"/>
        <v>1</v>
      </c>
      <c r="F18" t="s">
        <v>34</v>
      </c>
      <c r="G18" t="s">
        <v>35</v>
      </c>
      <c r="H18" t="s">
        <v>36</v>
      </c>
      <c r="I18">
        <v>2</v>
      </c>
      <c r="J18" s="2" t="s">
        <v>62</v>
      </c>
      <c r="K18" t="s">
        <v>38</v>
      </c>
      <c r="L18">
        <f t="shared" si="4"/>
        <v>144</v>
      </c>
      <c r="M18" t="s">
        <v>39</v>
      </c>
      <c r="N18" s="3">
        <f t="shared" si="5"/>
        <v>44342</v>
      </c>
      <c r="O18" t="str">
        <f t="shared" si="6"/>
        <v>Viking Organic 2188</v>
      </c>
      <c r="P18" s="6">
        <f t="shared" si="7"/>
        <v>617762.90753819013</v>
      </c>
      <c r="Q18" t="s">
        <v>41</v>
      </c>
      <c r="R18">
        <v>6058</v>
      </c>
      <c r="S18" s="6">
        <v>407894.73684210528</v>
      </c>
      <c r="T18" s="4">
        <f t="shared" si="0"/>
        <v>66.027715789473689</v>
      </c>
      <c r="U18">
        <v>2023.8</v>
      </c>
      <c r="V18" s="4">
        <v>4.1019358741681797</v>
      </c>
      <c r="W18" s="4">
        <f t="shared" si="8"/>
        <v>60.995786448880828</v>
      </c>
    </row>
    <row r="19" spans="1:23" ht="15.75">
      <c r="A19">
        <f t="shared" si="1"/>
        <v>2021</v>
      </c>
      <c r="B19" t="s">
        <v>31</v>
      </c>
      <c r="C19" t="s">
        <v>32</v>
      </c>
      <c r="D19" t="str">
        <f t="shared" si="2"/>
        <v>42.734367, -76.657081</v>
      </c>
      <c r="E19">
        <f t="shared" si="3"/>
        <v>1</v>
      </c>
      <c r="F19" t="s">
        <v>34</v>
      </c>
      <c r="G19" t="s">
        <v>35</v>
      </c>
      <c r="H19" t="s">
        <v>36</v>
      </c>
      <c r="I19">
        <v>2</v>
      </c>
      <c r="J19" s="2" t="s">
        <v>63</v>
      </c>
      <c r="K19" t="s">
        <v>38</v>
      </c>
      <c r="L19">
        <f t="shared" si="4"/>
        <v>144</v>
      </c>
      <c r="M19" t="s">
        <v>39</v>
      </c>
      <c r="N19" s="3">
        <f t="shared" si="5"/>
        <v>44342</v>
      </c>
      <c r="O19" t="str">
        <f t="shared" si="6"/>
        <v>Viking Organic 2188</v>
      </c>
      <c r="P19" s="6">
        <f t="shared" si="7"/>
        <v>617762.90753819013</v>
      </c>
      <c r="Q19" t="s">
        <v>41</v>
      </c>
      <c r="R19">
        <v>5223.2000000000007</v>
      </c>
      <c r="S19" s="6">
        <v>289473.68421052629</v>
      </c>
      <c r="T19" s="4">
        <f t="shared" si="0"/>
        <v>46.858378947368415</v>
      </c>
      <c r="U19">
        <v>2089.7999999999997</v>
      </c>
      <c r="V19" s="4">
        <v>3.264367816091954</v>
      </c>
      <c r="W19" s="4">
        <f t="shared" si="8"/>
        <v>48.541149425287351</v>
      </c>
    </row>
    <row r="20" spans="1:23" ht="15.75">
      <c r="A20">
        <f t="shared" si="1"/>
        <v>2021</v>
      </c>
      <c r="B20" t="s">
        <v>31</v>
      </c>
      <c r="C20" t="s">
        <v>32</v>
      </c>
      <c r="D20" t="str">
        <f t="shared" si="2"/>
        <v>42.734367, -76.657081</v>
      </c>
      <c r="E20">
        <f t="shared" si="3"/>
        <v>1</v>
      </c>
      <c r="F20" t="s">
        <v>34</v>
      </c>
      <c r="G20" t="s">
        <v>35</v>
      </c>
      <c r="H20" t="s">
        <v>36</v>
      </c>
      <c r="I20">
        <v>2</v>
      </c>
      <c r="J20" s="2" t="s">
        <v>64</v>
      </c>
      <c r="K20" t="s">
        <v>38</v>
      </c>
      <c r="L20">
        <f t="shared" si="4"/>
        <v>144</v>
      </c>
      <c r="M20" t="s">
        <v>39</v>
      </c>
      <c r="N20" s="3">
        <f t="shared" si="5"/>
        <v>44342</v>
      </c>
      <c r="O20" t="str">
        <f t="shared" si="6"/>
        <v>Viking Organic 2188</v>
      </c>
      <c r="P20" s="6">
        <f t="shared" si="7"/>
        <v>617762.90753819013</v>
      </c>
      <c r="Q20" t="s">
        <v>41</v>
      </c>
      <c r="R20">
        <v>5540.8</v>
      </c>
      <c r="S20" s="6">
        <v>328947.36842105264</v>
      </c>
      <c r="T20" s="4">
        <f t="shared" si="0"/>
        <v>53.248157894736835</v>
      </c>
      <c r="U20">
        <v>1066.5999999999999</v>
      </c>
      <c r="V20" s="4">
        <v>4.0635208711433757</v>
      </c>
      <c r="W20" s="4">
        <f t="shared" si="8"/>
        <v>60.424555353901994</v>
      </c>
    </row>
    <row r="21" spans="1:23" ht="15.75">
      <c r="A21">
        <f t="shared" si="1"/>
        <v>2021</v>
      </c>
      <c r="B21" t="s">
        <v>31</v>
      </c>
      <c r="C21" t="s">
        <v>32</v>
      </c>
      <c r="D21" t="str">
        <f t="shared" si="2"/>
        <v>42.734367, -76.657081</v>
      </c>
      <c r="E21">
        <f t="shared" si="3"/>
        <v>1</v>
      </c>
      <c r="F21" t="s">
        <v>34</v>
      </c>
      <c r="G21" t="s">
        <v>35</v>
      </c>
      <c r="H21" t="s">
        <v>36</v>
      </c>
      <c r="I21">
        <v>2</v>
      </c>
      <c r="J21" s="2" t="s">
        <v>65</v>
      </c>
      <c r="K21" t="s">
        <v>38</v>
      </c>
      <c r="L21">
        <f t="shared" si="4"/>
        <v>144</v>
      </c>
      <c r="M21" t="s">
        <v>39</v>
      </c>
      <c r="N21" s="3">
        <f t="shared" si="5"/>
        <v>44342</v>
      </c>
      <c r="O21" t="str">
        <f t="shared" si="6"/>
        <v>Viking Organic 2188</v>
      </c>
      <c r="P21" s="6">
        <f t="shared" si="7"/>
        <v>617762.90753819013</v>
      </c>
      <c r="Q21" t="s">
        <v>41</v>
      </c>
      <c r="R21">
        <v>5930.8</v>
      </c>
      <c r="S21" s="6">
        <v>368421.05263157893</v>
      </c>
      <c r="T21" s="4">
        <f t="shared" si="0"/>
        <v>59.637936842105255</v>
      </c>
      <c r="U21">
        <v>2253.6</v>
      </c>
      <c r="V21" s="4">
        <v>3.5967937084089532</v>
      </c>
      <c r="W21" s="4">
        <f t="shared" si="8"/>
        <v>53.484322444041133</v>
      </c>
    </row>
    <row r="22" spans="1:23" ht="15.75">
      <c r="A22">
        <f t="shared" si="1"/>
        <v>2021</v>
      </c>
      <c r="B22" t="s">
        <v>31</v>
      </c>
      <c r="C22" t="s">
        <v>32</v>
      </c>
      <c r="D22" t="str">
        <f t="shared" si="2"/>
        <v>42.734367, -76.657081</v>
      </c>
      <c r="E22">
        <f t="shared" si="3"/>
        <v>1</v>
      </c>
      <c r="F22" t="s">
        <v>34</v>
      </c>
      <c r="G22" t="s">
        <v>35</v>
      </c>
      <c r="H22" t="s">
        <v>45</v>
      </c>
      <c r="I22">
        <v>2</v>
      </c>
      <c r="J22" s="2" t="s">
        <v>66</v>
      </c>
      <c r="K22" t="s">
        <v>38</v>
      </c>
      <c r="L22">
        <f t="shared" si="4"/>
        <v>144</v>
      </c>
      <c r="M22" t="s">
        <v>47</v>
      </c>
      <c r="N22" s="3">
        <f t="shared" si="5"/>
        <v>44342</v>
      </c>
      <c r="O22" t="str">
        <f t="shared" si="6"/>
        <v>Viking Organic 2188</v>
      </c>
      <c r="P22" s="6">
        <f t="shared" si="7"/>
        <v>617762.90753819013</v>
      </c>
      <c r="Q22" t="s">
        <v>48</v>
      </c>
      <c r="R22">
        <v>8202.4</v>
      </c>
      <c r="S22" s="6">
        <v>315789.4736842105</v>
      </c>
      <c r="T22" s="4">
        <f t="shared" si="0"/>
        <v>51.118231578947359</v>
      </c>
      <c r="U22">
        <v>502.2</v>
      </c>
      <c r="V22" s="4">
        <v>2.4897156684815487</v>
      </c>
      <c r="W22" s="4">
        <f t="shared" si="8"/>
        <v>37.022071990320626</v>
      </c>
    </row>
    <row r="23" spans="1:23" ht="15.75">
      <c r="A23">
        <f t="shared" si="1"/>
        <v>2021</v>
      </c>
      <c r="B23" t="s">
        <v>31</v>
      </c>
      <c r="C23" t="s">
        <v>32</v>
      </c>
      <c r="D23" t="str">
        <f t="shared" si="2"/>
        <v>42.734367, -76.657081</v>
      </c>
      <c r="E23">
        <f t="shared" si="3"/>
        <v>1</v>
      </c>
      <c r="F23" t="s">
        <v>34</v>
      </c>
      <c r="G23" t="s">
        <v>35</v>
      </c>
      <c r="H23" t="s">
        <v>45</v>
      </c>
      <c r="I23">
        <v>2</v>
      </c>
      <c r="J23" s="2" t="s">
        <v>67</v>
      </c>
      <c r="K23" t="s">
        <v>38</v>
      </c>
      <c r="L23">
        <f t="shared" si="4"/>
        <v>144</v>
      </c>
      <c r="M23" t="s">
        <v>47</v>
      </c>
      <c r="N23" s="3">
        <f t="shared" si="5"/>
        <v>44342</v>
      </c>
      <c r="O23" t="str">
        <f t="shared" si="6"/>
        <v>Viking Organic 2188</v>
      </c>
      <c r="P23" s="6">
        <f t="shared" si="7"/>
        <v>617762.90753819013</v>
      </c>
      <c r="Q23" t="s">
        <v>48</v>
      </c>
      <c r="R23">
        <v>9308</v>
      </c>
      <c r="S23" s="6">
        <v>355263.15789473685</v>
      </c>
      <c r="T23" s="4">
        <f t="shared" si="0"/>
        <v>57.508010526315786</v>
      </c>
      <c r="U23">
        <v>331.4</v>
      </c>
      <c r="V23" s="4">
        <v>2.7460677555958859</v>
      </c>
      <c r="W23" s="4">
        <f t="shared" si="8"/>
        <v>40.834027525710823</v>
      </c>
    </row>
    <row r="24" spans="1:23" ht="15.75">
      <c r="A24">
        <f t="shared" si="1"/>
        <v>2021</v>
      </c>
      <c r="B24" t="s">
        <v>31</v>
      </c>
      <c r="C24" t="s">
        <v>32</v>
      </c>
      <c r="D24" t="str">
        <f t="shared" si="2"/>
        <v>42.734367, -76.657081</v>
      </c>
      <c r="E24">
        <f t="shared" si="3"/>
        <v>1</v>
      </c>
      <c r="F24" t="s">
        <v>34</v>
      </c>
      <c r="G24" t="s">
        <v>35</v>
      </c>
      <c r="H24" t="s">
        <v>45</v>
      </c>
      <c r="I24">
        <v>2</v>
      </c>
      <c r="J24" s="2" t="s">
        <v>68</v>
      </c>
      <c r="K24" t="s">
        <v>38</v>
      </c>
      <c r="L24">
        <f t="shared" si="4"/>
        <v>144</v>
      </c>
      <c r="M24" t="s">
        <v>47</v>
      </c>
      <c r="N24" s="3">
        <f t="shared" si="5"/>
        <v>44342</v>
      </c>
      <c r="O24" t="str">
        <f t="shared" si="6"/>
        <v>Viking Organic 2188</v>
      </c>
      <c r="P24" s="6">
        <f t="shared" si="7"/>
        <v>617762.90753819013</v>
      </c>
      <c r="Q24" t="s">
        <v>48</v>
      </c>
      <c r="R24">
        <v>7343.2000000000007</v>
      </c>
      <c r="S24" s="6">
        <v>315789.4736842105</v>
      </c>
      <c r="T24" s="4">
        <f t="shared" si="0"/>
        <v>51.118231578947359</v>
      </c>
      <c r="U24">
        <v>162.39999999999998</v>
      </c>
      <c r="V24" s="4">
        <v>2.4051724137931032</v>
      </c>
      <c r="W24" s="4">
        <f t="shared" si="8"/>
        <v>35.764913793103446</v>
      </c>
    </row>
    <row r="25" spans="1:23" ht="15.75">
      <c r="A25">
        <f t="shared" si="1"/>
        <v>2021</v>
      </c>
      <c r="B25" t="s">
        <v>31</v>
      </c>
      <c r="C25" t="s">
        <v>32</v>
      </c>
      <c r="D25" t="str">
        <f t="shared" si="2"/>
        <v>42.734367, -76.657081</v>
      </c>
      <c r="E25">
        <f t="shared" si="3"/>
        <v>1</v>
      </c>
      <c r="F25" t="s">
        <v>34</v>
      </c>
      <c r="G25" t="s">
        <v>35</v>
      </c>
      <c r="H25" t="s">
        <v>45</v>
      </c>
      <c r="I25">
        <v>2</v>
      </c>
      <c r="J25" s="2" t="s">
        <v>69</v>
      </c>
      <c r="K25" t="s">
        <v>38</v>
      </c>
      <c r="L25">
        <f t="shared" si="4"/>
        <v>144</v>
      </c>
      <c r="M25" t="s">
        <v>47</v>
      </c>
      <c r="N25" s="3">
        <f t="shared" si="5"/>
        <v>44342</v>
      </c>
      <c r="O25" t="str">
        <f t="shared" si="6"/>
        <v>Viking Organic 2188</v>
      </c>
      <c r="P25" s="6">
        <f t="shared" si="7"/>
        <v>617762.90753819013</v>
      </c>
      <c r="Q25" t="s">
        <v>48</v>
      </c>
      <c r="R25">
        <v>7122.7999999999993</v>
      </c>
      <c r="S25" s="6">
        <v>381578.94736842107</v>
      </c>
      <c r="T25" s="4">
        <f t="shared" si="0"/>
        <v>61.76786315789473</v>
      </c>
      <c r="U25">
        <v>315.2</v>
      </c>
      <c r="V25" s="4">
        <v>2.402601330913491</v>
      </c>
      <c r="W25" s="4">
        <f t="shared" si="8"/>
        <v>35.726681790683607</v>
      </c>
    </row>
    <row r="26" spans="1:23" ht="15.75">
      <c r="A26">
        <f t="shared" si="1"/>
        <v>2021</v>
      </c>
      <c r="B26" t="s">
        <v>31</v>
      </c>
      <c r="C26" t="s">
        <v>32</v>
      </c>
      <c r="D26" t="str">
        <f t="shared" si="2"/>
        <v>42.734367, -76.657081</v>
      </c>
      <c r="E26">
        <f t="shared" si="3"/>
        <v>1</v>
      </c>
      <c r="F26" t="s">
        <v>34</v>
      </c>
      <c r="G26" t="s">
        <v>35</v>
      </c>
      <c r="H26" t="s">
        <v>52</v>
      </c>
      <c r="I26">
        <v>2</v>
      </c>
      <c r="J26" s="2" t="s">
        <v>70</v>
      </c>
      <c r="K26" t="s">
        <v>38</v>
      </c>
      <c r="L26">
        <f t="shared" si="4"/>
        <v>144</v>
      </c>
      <c r="M26" t="s">
        <v>39</v>
      </c>
      <c r="N26" s="3">
        <f t="shared" si="5"/>
        <v>44342</v>
      </c>
      <c r="O26" t="str">
        <f t="shared" si="6"/>
        <v>Viking Organic 2188</v>
      </c>
      <c r="P26" s="6">
        <f t="shared" si="7"/>
        <v>617762.90753819013</v>
      </c>
      <c r="Q26" t="s">
        <v>41</v>
      </c>
      <c r="R26">
        <v>3966.3999999999996</v>
      </c>
      <c r="S26" s="6">
        <v>302631.57894736843</v>
      </c>
      <c r="T26" s="4">
        <f t="shared" si="0"/>
        <v>48.988305263157898</v>
      </c>
      <c r="U26">
        <v>2933.6000000000004</v>
      </c>
      <c r="V26" s="4">
        <v>3.6447368421052633</v>
      </c>
      <c r="W26" s="4">
        <f t="shared" si="8"/>
        <v>54.197236842105262</v>
      </c>
    </row>
    <row r="27" spans="1:23" ht="15.75">
      <c r="A27">
        <f t="shared" si="1"/>
        <v>2021</v>
      </c>
      <c r="B27" t="s">
        <v>31</v>
      </c>
      <c r="C27" t="s">
        <v>32</v>
      </c>
      <c r="D27" t="str">
        <f t="shared" si="2"/>
        <v>42.734367, -76.657081</v>
      </c>
      <c r="E27">
        <f t="shared" si="3"/>
        <v>1</v>
      </c>
      <c r="F27" t="s">
        <v>34</v>
      </c>
      <c r="G27" t="s">
        <v>35</v>
      </c>
      <c r="H27" t="s">
        <v>52</v>
      </c>
      <c r="I27">
        <v>2</v>
      </c>
      <c r="J27" s="2" t="s">
        <v>71</v>
      </c>
      <c r="K27" t="s">
        <v>38</v>
      </c>
      <c r="L27">
        <f t="shared" si="4"/>
        <v>144</v>
      </c>
      <c r="M27" t="s">
        <v>39</v>
      </c>
      <c r="N27" s="3">
        <f t="shared" si="5"/>
        <v>44342</v>
      </c>
      <c r="O27" t="str">
        <f t="shared" si="6"/>
        <v>Viking Organic 2188</v>
      </c>
      <c r="P27" s="6">
        <f t="shared" si="7"/>
        <v>617762.90753819013</v>
      </c>
      <c r="Q27" t="s">
        <v>41</v>
      </c>
      <c r="R27">
        <v>3647.2000000000003</v>
      </c>
      <c r="S27" s="6">
        <v>250000</v>
      </c>
      <c r="T27" s="4">
        <f t="shared" si="0"/>
        <v>40.468600000000002</v>
      </c>
      <c r="U27">
        <v>3177</v>
      </c>
      <c r="V27" s="4">
        <v>1.5186025408348456</v>
      </c>
      <c r="W27" s="4">
        <f t="shared" si="8"/>
        <v>22.581619782214151</v>
      </c>
    </row>
    <row r="28" spans="1:23" ht="15.75">
      <c r="A28">
        <f t="shared" si="1"/>
        <v>2021</v>
      </c>
      <c r="B28" t="s">
        <v>31</v>
      </c>
      <c r="C28" t="s">
        <v>32</v>
      </c>
      <c r="D28" t="str">
        <f t="shared" si="2"/>
        <v>42.734367, -76.657081</v>
      </c>
      <c r="E28">
        <f t="shared" si="3"/>
        <v>1</v>
      </c>
      <c r="F28" t="s">
        <v>34</v>
      </c>
      <c r="G28" t="s">
        <v>35</v>
      </c>
      <c r="H28" t="s">
        <v>52</v>
      </c>
      <c r="I28">
        <v>2</v>
      </c>
      <c r="J28" s="2" t="s">
        <v>72</v>
      </c>
      <c r="K28" t="s">
        <v>38</v>
      </c>
      <c r="L28">
        <f t="shared" si="4"/>
        <v>144</v>
      </c>
      <c r="M28" t="s">
        <v>39</v>
      </c>
      <c r="N28" s="3">
        <f t="shared" si="5"/>
        <v>44342</v>
      </c>
      <c r="O28" t="str">
        <f t="shared" si="6"/>
        <v>Viking Organic 2188</v>
      </c>
      <c r="P28" s="6">
        <f t="shared" si="7"/>
        <v>617762.90753819013</v>
      </c>
      <c r="Q28" t="s">
        <v>41</v>
      </c>
      <c r="R28">
        <v>4844.8</v>
      </c>
      <c r="S28" s="6">
        <v>276315.78947368421</v>
      </c>
      <c r="T28" s="4">
        <f t="shared" si="0"/>
        <v>44.728452631578946</v>
      </c>
      <c r="U28">
        <v>1090.5999999999999</v>
      </c>
      <c r="V28" s="4">
        <v>1.9797338173018753</v>
      </c>
      <c r="W28" s="4">
        <f t="shared" si="8"/>
        <v>29.438641863278882</v>
      </c>
    </row>
    <row r="29" spans="1:23" ht="15.75">
      <c r="A29">
        <f t="shared" si="1"/>
        <v>2021</v>
      </c>
      <c r="B29" t="s">
        <v>31</v>
      </c>
      <c r="C29" t="s">
        <v>32</v>
      </c>
      <c r="D29" t="str">
        <f t="shared" si="2"/>
        <v>42.734367, -76.657081</v>
      </c>
      <c r="E29">
        <f t="shared" si="3"/>
        <v>1</v>
      </c>
      <c r="F29" t="s">
        <v>34</v>
      </c>
      <c r="G29" t="s">
        <v>35</v>
      </c>
      <c r="H29" t="s">
        <v>52</v>
      </c>
      <c r="I29">
        <v>2</v>
      </c>
      <c r="J29" s="2" t="s">
        <v>73</v>
      </c>
      <c r="K29" t="s">
        <v>38</v>
      </c>
      <c r="L29">
        <f t="shared" si="4"/>
        <v>144</v>
      </c>
      <c r="M29" t="s">
        <v>39</v>
      </c>
      <c r="N29" s="3">
        <f t="shared" si="5"/>
        <v>44342</v>
      </c>
      <c r="O29" t="str">
        <f t="shared" si="6"/>
        <v>Viking Organic 2188</v>
      </c>
      <c r="P29" s="6">
        <f t="shared" si="7"/>
        <v>617762.90753819013</v>
      </c>
      <c r="Q29" t="s">
        <v>41</v>
      </c>
      <c r="R29">
        <v>4318.8</v>
      </c>
      <c r="S29" s="6">
        <v>210526.31578947368</v>
      </c>
      <c r="T29" s="4">
        <f t="shared" si="0"/>
        <v>34.078821052631575</v>
      </c>
      <c r="U29">
        <v>850.8</v>
      </c>
      <c r="V29" s="4">
        <v>1.530852994555354</v>
      </c>
      <c r="W29" s="4">
        <f t="shared" si="8"/>
        <v>22.763784029038113</v>
      </c>
    </row>
    <row r="30" spans="1:23" ht="15.75">
      <c r="A30">
        <f t="shared" si="1"/>
        <v>2021</v>
      </c>
      <c r="B30" t="s">
        <v>31</v>
      </c>
      <c r="C30" t="s">
        <v>32</v>
      </c>
      <c r="D30" t="str">
        <f t="shared" si="2"/>
        <v>42.734367, -76.657081</v>
      </c>
      <c r="E30">
        <f t="shared" si="3"/>
        <v>1</v>
      </c>
      <c r="F30" t="s">
        <v>34</v>
      </c>
      <c r="G30" t="s">
        <v>35</v>
      </c>
      <c r="H30" t="s">
        <v>57</v>
      </c>
      <c r="I30">
        <v>2</v>
      </c>
      <c r="J30" s="2" t="s">
        <v>74</v>
      </c>
      <c r="K30" t="s">
        <v>38</v>
      </c>
      <c r="L30">
        <f t="shared" si="4"/>
        <v>144</v>
      </c>
      <c r="M30" t="s">
        <v>47</v>
      </c>
      <c r="N30" s="3">
        <f t="shared" si="5"/>
        <v>44342</v>
      </c>
      <c r="O30" t="str">
        <f t="shared" si="6"/>
        <v>Viking Organic 2188</v>
      </c>
      <c r="P30" s="6">
        <f t="shared" si="7"/>
        <v>617762.90753819013</v>
      </c>
      <c r="Q30" t="s">
        <v>48</v>
      </c>
      <c r="R30">
        <v>10665.2</v>
      </c>
      <c r="S30" s="6">
        <v>355263.15789473685</v>
      </c>
      <c r="T30" s="4">
        <f t="shared" si="0"/>
        <v>57.508010526315786</v>
      </c>
      <c r="U30">
        <v>741.4</v>
      </c>
      <c r="V30" s="4">
        <v>3.0843920145190564</v>
      </c>
      <c r="W30" s="4">
        <f t="shared" si="8"/>
        <v>45.864909255898368</v>
      </c>
    </row>
    <row r="31" spans="1:23" ht="15.75">
      <c r="A31">
        <f t="shared" si="1"/>
        <v>2021</v>
      </c>
      <c r="B31" t="s">
        <v>31</v>
      </c>
      <c r="C31" t="s">
        <v>32</v>
      </c>
      <c r="D31" t="str">
        <f t="shared" si="2"/>
        <v>42.734367, -76.657081</v>
      </c>
      <c r="E31">
        <f t="shared" si="3"/>
        <v>1</v>
      </c>
      <c r="F31" t="s">
        <v>34</v>
      </c>
      <c r="G31" t="s">
        <v>35</v>
      </c>
      <c r="H31" t="s">
        <v>57</v>
      </c>
      <c r="I31">
        <v>2</v>
      </c>
      <c r="J31" s="2" t="s">
        <v>75</v>
      </c>
      <c r="K31" t="s">
        <v>38</v>
      </c>
      <c r="L31">
        <f t="shared" si="4"/>
        <v>144</v>
      </c>
      <c r="M31" t="s">
        <v>47</v>
      </c>
      <c r="N31" s="3">
        <f t="shared" si="5"/>
        <v>44342</v>
      </c>
      <c r="O31" t="str">
        <f t="shared" si="6"/>
        <v>Viking Organic 2188</v>
      </c>
      <c r="P31" s="6">
        <f t="shared" si="7"/>
        <v>617762.90753819013</v>
      </c>
      <c r="Q31" t="s">
        <v>48</v>
      </c>
      <c r="R31">
        <v>7006</v>
      </c>
      <c r="S31" s="6">
        <v>315789.4736842105</v>
      </c>
      <c r="T31" s="4">
        <f t="shared" si="0"/>
        <v>51.118231578947359</v>
      </c>
      <c r="U31">
        <v>219.20000000000002</v>
      </c>
      <c r="V31" s="4">
        <v>4.0676043557168784</v>
      </c>
      <c r="W31" s="4">
        <f t="shared" si="8"/>
        <v>60.48527676950998</v>
      </c>
    </row>
    <row r="32" spans="1:23" ht="15.75">
      <c r="A32">
        <f t="shared" si="1"/>
        <v>2021</v>
      </c>
      <c r="B32" t="s">
        <v>31</v>
      </c>
      <c r="C32" t="s">
        <v>32</v>
      </c>
      <c r="D32" t="str">
        <f t="shared" si="2"/>
        <v>42.734367, -76.657081</v>
      </c>
      <c r="E32">
        <f t="shared" si="3"/>
        <v>1</v>
      </c>
      <c r="F32" t="s">
        <v>34</v>
      </c>
      <c r="G32" t="s">
        <v>35</v>
      </c>
      <c r="H32" t="s">
        <v>57</v>
      </c>
      <c r="I32">
        <v>2</v>
      </c>
      <c r="J32" s="2" t="s">
        <v>76</v>
      </c>
      <c r="K32" t="s">
        <v>38</v>
      </c>
      <c r="L32">
        <f t="shared" si="4"/>
        <v>144</v>
      </c>
      <c r="M32" t="s">
        <v>47</v>
      </c>
      <c r="N32" s="3">
        <f t="shared" si="5"/>
        <v>44342</v>
      </c>
      <c r="O32" t="str">
        <f t="shared" si="6"/>
        <v>Viking Organic 2188</v>
      </c>
      <c r="P32" s="6">
        <f t="shared" si="7"/>
        <v>617762.90753819013</v>
      </c>
      <c r="Q32" t="s">
        <v>48</v>
      </c>
      <c r="R32">
        <v>7626</v>
      </c>
      <c r="S32" s="6">
        <v>394736.84210526315</v>
      </c>
      <c r="T32" s="4">
        <f t="shared" si="0"/>
        <v>63.897789473684206</v>
      </c>
      <c r="U32">
        <v>479.4</v>
      </c>
      <c r="V32" s="4">
        <v>3.0252571082879611</v>
      </c>
      <c r="W32" s="4">
        <f t="shared" si="8"/>
        <v>44.98557320024198</v>
      </c>
    </row>
    <row r="33" spans="1:23" ht="15.75">
      <c r="A33">
        <f t="shared" si="1"/>
        <v>2021</v>
      </c>
      <c r="B33" t="s">
        <v>31</v>
      </c>
      <c r="C33" t="s">
        <v>32</v>
      </c>
      <c r="D33" t="str">
        <f t="shared" si="2"/>
        <v>42.734367, -76.657081</v>
      </c>
      <c r="E33">
        <f t="shared" si="3"/>
        <v>1</v>
      </c>
      <c r="F33" t="s">
        <v>34</v>
      </c>
      <c r="G33" t="s">
        <v>35</v>
      </c>
      <c r="H33" t="s">
        <v>57</v>
      </c>
      <c r="I33">
        <v>2</v>
      </c>
      <c r="J33" s="2" t="s">
        <v>77</v>
      </c>
      <c r="K33" t="s">
        <v>38</v>
      </c>
      <c r="L33">
        <f t="shared" si="4"/>
        <v>144</v>
      </c>
      <c r="M33" t="s">
        <v>47</v>
      </c>
      <c r="N33" s="3">
        <f t="shared" si="5"/>
        <v>44342</v>
      </c>
      <c r="O33" t="str">
        <f t="shared" si="6"/>
        <v>Viking Organic 2188</v>
      </c>
      <c r="P33" s="6">
        <f t="shared" si="7"/>
        <v>617762.90753819013</v>
      </c>
      <c r="Q33" t="s">
        <v>48</v>
      </c>
      <c r="R33">
        <v>9597.6</v>
      </c>
      <c r="S33" s="6">
        <v>342105.26315789472</v>
      </c>
      <c r="T33" s="4">
        <f t="shared" si="0"/>
        <v>55.37808421052631</v>
      </c>
      <c r="U33">
        <v>469.20000000000005</v>
      </c>
      <c r="V33" s="4">
        <v>2.6004234724742896</v>
      </c>
      <c r="W33" s="4">
        <f t="shared" si="8"/>
        <v>38.668297035692682</v>
      </c>
    </row>
    <row r="34" spans="1:23" ht="15.75">
      <c r="A34">
        <f t="shared" si="1"/>
        <v>2021</v>
      </c>
      <c r="B34" t="s">
        <v>31</v>
      </c>
      <c r="C34" t="s">
        <v>32</v>
      </c>
      <c r="D34" t="str">
        <f t="shared" si="2"/>
        <v>42.734367, -76.657081</v>
      </c>
      <c r="E34">
        <f t="shared" si="3"/>
        <v>1</v>
      </c>
      <c r="F34" t="s">
        <v>34</v>
      </c>
      <c r="G34" t="s">
        <v>35</v>
      </c>
      <c r="H34" t="s">
        <v>36</v>
      </c>
      <c r="I34">
        <v>3</v>
      </c>
      <c r="J34" s="2" t="s">
        <v>78</v>
      </c>
      <c r="K34" t="s">
        <v>38</v>
      </c>
      <c r="L34">
        <f t="shared" si="4"/>
        <v>144</v>
      </c>
      <c r="M34" t="s">
        <v>39</v>
      </c>
      <c r="N34" s="3">
        <f t="shared" si="5"/>
        <v>44342</v>
      </c>
      <c r="O34" t="str">
        <f t="shared" si="6"/>
        <v>Viking Organic 2188</v>
      </c>
      <c r="P34" s="6">
        <f t="shared" si="7"/>
        <v>617762.90753819013</v>
      </c>
      <c r="Q34" t="s">
        <v>41</v>
      </c>
      <c r="R34">
        <v>5419.6</v>
      </c>
      <c r="S34" s="6">
        <v>197368.42105263157</v>
      </c>
      <c r="T34" s="4">
        <f t="shared" si="0"/>
        <v>31.948894736842103</v>
      </c>
      <c r="U34">
        <v>1654.3999999999996</v>
      </c>
      <c r="V34" s="4">
        <v>2.4995462794918328</v>
      </c>
      <c r="W34" s="4">
        <f t="shared" si="8"/>
        <v>37.16825317604355</v>
      </c>
    </row>
    <row r="35" spans="1:23" ht="15.75">
      <c r="A35">
        <f t="shared" si="1"/>
        <v>2021</v>
      </c>
      <c r="B35" t="s">
        <v>31</v>
      </c>
      <c r="C35" t="s">
        <v>32</v>
      </c>
      <c r="D35" t="str">
        <f t="shared" si="2"/>
        <v>42.734367, -76.657081</v>
      </c>
      <c r="E35">
        <f t="shared" si="3"/>
        <v>1</v>
      </c>
      <c r="F35" t="s">
        <v>34</v>
      </c>
      <c r="G35" t="s">
        <v>35</v>
      </c>
      <c r="H35" t="s">
        <v>36</v>
      </c>
      <c r="I35">
        <v>3</v>
      </c>
      <c r="J35" s="2" t="s">
        <v>79</v>
      </c>
      <c r="K35" t="s">
        <v>38</v>
      </c>
      <c r="L35">
        <f t="shared" si="4"/>
        <v>144</v>
      </c>
      <c r="M35" t="s">
        <v>39</v>
      </c>
      <c r="N35" s="3">
        <f t="shared" si="5"/>
        <v>44342</v>
      </c>
      <c r="O35" t="str">
        <f t="shared" si="6"/>
        <v>Viking Organic 2188</v>
      </c>
      <c r="P35" s="6">
        <f t="shared" si="7"/>
        <v>617762.90753819013</v>
      </c>
      <c r="Q35" t="s">
        <v>41</v>
      </c>
      <c r="R35">
        <v>5014.8</v>
      </c>
      <c r="S35" s="6">
        <v>276315.78947368421</v>
      </c>
      <c r="T35" s="4">
        <f t="shared" si="0"/>
        <v>44.728452631578946</v>
      </c>
      <c r="U35">
        <v>715.40000000000009</v>
      </c>
      <c r="V35" s="4">
        <v>2.5924077434966724</v>
      </c>
      <c r="W35" s="4">
        <f t="shared" si="8"/>
        <v>38.549103145795513</v>
      </c>
    </row>
    <row r="36" spans="1:23" ht="15.75">
      <c r="A36">
        <f t="shared" si="1"/>
        <v>2021</v>
      </c>
      <c r="B36" t="s">
        <v>31</v>
      </c>
      <c r="C36" t="s">
        <v>32</v>
      </c>
      <c r="D36" t="str">
        <f t="shared" si="2"/>
        <v>42.734367, -76.657081</v>
      </c>
      <c r="E36">
        <f t="shared" si="3"/>
        <v>1</v>
      </c>
      <c r="F36" t="s">
        <v>34</v>
      </c>
      <c r="G36" t="s">
        <v>35</v>
      </c>
      <c r="H36" t="s">
        <v>36</v>
      </c>
      <c r="I36">
        <v>3</v>
      </c>
      <c r="J36" s="2" t="s">
        <v>80</v>
      </c>
      <c r="K36" t="s">
        <v>38</v>
      </c>
      <c r="L36">
        <f t="shared" si="4"/>
        <v>144</v>
      </c>
      <c r="M36" t="s">
        <v>39</v>
      </c>
      <c r="N36" s="3">
        <f t="shared" si="5"/>
        <v>44342</v>
      </c>
      <c r="O36" t="str">
        <f t="shared" si="6"/>
        <v>Viking Organic 2188</v>
      </c>
      <c r="P36" s="6">
        <f t="shared" si="7"/>
        <v>617762.90753819013</v>
      </c>
      <c r="Q36" t="s">
        <v>41</v>
      </c>
      <c r="R36">
        <v>3890</v>
      </c>
      <c r="S36" s="6">
        <v>342105.26315789472</v>
      </c>
      <c r="T36" s="4">
        <f t="shared" si="0"/>
        <v>55.37808421052631</v>
      </c>
      <c r="U36">
        <v>1278.8</v>
      </c>
      <c r="V36" s="4">
        <v>2.2146098003629766</v>
      </c>
      <c r="W36" s="4">
        <f t="shared" si="8"/>
        <v>32.931247731397463</v>
      </c>
    </row>
    <row r="37" spans="1:23" ht="15.75">
      <c r="A37">
        <f t="shared" si="1"/>
        <v>2021</v>
      </c>
      <c r="B37" t="s">
        <v>31</v>
      </c>
      <c r="C37" t="s">
        <v>32</v>
      </c>
      <c r="D37" t="str">
        <f t="shared" si="2"/>
        <v>42.734367, -76.657081</v>
      </c>
      <c r="E37">
        <f t="shared" si="3"/>
        <v>1</v>
      </c>
      <c r="F37" t="s">
        <v>34</v>
      </c>
      <c r="G37" t="s">
        <v>35</v>
      </c>
      <c r="H37" t="s">
        <v>36</v>
      </c>
      <c r="I37">
        <v>3</v>
      </c>
      <c r="J37" s="2" t="s">
        <v>81</v>
      </c>
      <c r="K37" t="s">
        <v>38</v>
      </c>
      <c r="L37">
        <f t="shared" si="4"/>
        <v>144</v>
      </c>
      <c r="M37" t="s">
        <v>39</v>
      </c>
      <c r="N37" s="3">
        <f t="shared" si="5"/>
        <v>44342</v>
      </c>
      <c r="O37" t="str">
        <f t="shared" si="6"/>
        <v>Viking Organic 2188</v>
      </c>
      <c r="P37" s="6">
        <f t="shared" si="7"/>
        <v>617762.90753819013</v>
      </c>
      <c r="Q37" t="s">
        <v>41</v>
      </c>
      <c r="R37">
        <v>4219.5999999999995</v>
      </c>
      <c r="S37" s="6">
        <v>381578.94736842107</v>
      </c>
      <c r="T37" s="4">
        <f t="shared" si="0"/>
        <v>61.76786315789473</v>
      </c>
      <c r="U37">
        <v>1501.6</v>
      </c>
      <c r="V37" s="4">
        <v>1.8327283726557775</v>
      </c>
      <c r="W37" s="4">
        <f t="shared" si="8"/>
        <v>27.252670901391411</v>
      </c>
    </row>
    <row r="38" spans="1:23" ht="15.75">
      <c r="A38">
        <f t="shared" si="1"/>
        <v>2021</v>
      </c>
      <c r="B38" t="s">
        <v>31</v>
      </c>
      <c r="C38" t="s">
        <v>32</v>
      </c>
      <c r="D38" t="str">
        <f t="shared" si="2"/>
        <v>42.734367, -76.657081</v>
      </c>
      <c r="E38">
        <f t="shared" si="3"/>
        <v>1</v>
      </c>
      <c r="F38" t="s">
        <v>34</v>
      </c>
      <c r="G38" t="s">
        <v>35</v>
      </c>
      <c r="H38" t="s">
        <v>45</v>
      </c>
      <c r="I38">
        <v>3</v>
      </c>
      <c r="J38" s="2" t="s">
        <v>82</v>
      </c>
      <c r="K38" t="s">
        <v>38</v>
      </c>
      <c r="L38">
        <f t="shared" si="4"/>
        <v>144</v>
      </c>
      <c r="M38" t="s">
        <v>47</v>
      </c>
      <c r="N38" s="3">
        <f t="shared" si="5"/>
        <v>44342</v>
      </c>
      <c r="O38" t="str">
        <f t="shared" si="6"/>
        <v>Viking Organic 2188</v>
      </c>
      <c r="P38" s="6">
        <f t="shared" si="7"/>
        <v>617762.90753819013</v>
      </c>
      <c r="Q38" t="s">
        <v>48</v>
      </c>
      <c r="R38">
        <v>10243.199999999999</v>
      </c>
      <c r="S38" s="6">
        <v>381578.94736842107</v>
      </c>
      <c r="T38" s="4">
        <f t="shared" si="0"/>
        <v>61.76786315789473</v>
      </c>
      <c r="U38">
        <v>766.60000000000014</v>
      </c>
      <c r="V38" s="4">
        <v>3.4724742891712039</v>
      </c>
      <c r="W38" s="4">
        <f t="shared" si="8"/>
        <v>51.635692679975797</v>
      </c>
    </row>
    <row r="39" spans="1:23" ht="15.75">
      <c r="A39">
        <f t="shared" si="1"/>
        <v>2021</v>
      </c>
      <c r="B39" t="s">
        <v>31</v>
      </c>
      <c r="C39" t="s">
        <v>32</v>
      </c>
      <c r="D39" t="str">
        <f t="shared" si="2"/>
        <v>42.734367, -76.657081</v>
      </c>
      <c r="E39">
        <f t="shared" si="3"/>
        <v>1</v>
      </c>
      <c r="F39" t="s">
        <v>34</v>
      </c>
      <c r="G39" t="s">
        <v>35</v>
      </c>
      <c r="H39" t="s">
        <v>45</v>
      </c>
      <c r="I39">
        <v>3</v>
      </c>
      <c r="J39" s="2" t="s">
        <v>83</v>
      </c>
      <c r="K39" t="s">
        <v>38</v>
      </c>
      <c r="L39">
        <f t="shared" si="4"/>
        <v>144</v>
      </c>
      <c r="M39" t="s">
        <v>47</v>
      </c>
      <c r="N39" s="3">
        <f t="shared" si="5"/>
        <v>44342</v>
      </c>
      <c r="O39" t="str">
        <f t="shared" si="6"/>
        <v>Viking Organic 2188</v>
      </c>
      <c r="P39" s="6">
        <f t="shared" si="7"/>
        <v>617762.90753819013</v>
      </c>
      <c r="Q39" t="s">
        <v>48</v>
      </c>
      <c r="R39">
        <v>7804</v>
      </c>
      <c r="S39" s="6">
        <v>0</v>
      </c>
      <c r="T39" s="4">
        <f t="shared" si="0"/>
        <v>0</v>
      </c>
      <c r="U39">
        <v>471</v>
      </c>
      <c r="V39" s="4">
        <v>1.5381125226860253</v>
      </c>
      <c r="W39" s="4">
        <f t="shared" si="8"/>
        <v>22.871733212341194</v>
      </c>
    </row>
    <row r="40" spans="1:23" ht="15.75">
      <c r="A40">
        <f t="shared" si="1"/>
        <v>2021</v>
      </c>
      <c r="B40" t="s">
        <v>31</v>
      </c>
      <c r="C40" t="s">
        <v>32</v>
      </c>
      <c r="D40" t="str">
        <f t="shared" si="2"/>
        <v>42.734367, -76.657081</v>
      </c>
      <c r="E40">
        <f t="shared" si="3"/>
        <v>1</v>
      </c>
      <c r="F40" t="s">
        <v>34</v>
      </c>
      <c r="G40" t="s">
        <v>35</v>
      </c>
      <c r="H40" t="s">
        <v>45</v>
      </c>
      <c r="I40">
        <v>3</v>
      </c>
      <c r="J40" s="2" t="s">
        <v>84</v>
      </c>
      <c r="K40" t="s">
        <v>38</v>
      </c>
      <c r="L40">
        <f t="shared" si="4"/>
        <v>144</v>
      </c>
      <c r="M40" t="s">
        <v>47</v>
      </c>
      <c r="N40" s="3">
        <f t="shared" si="5"/>
        <v>44342</v>
      </c>
      <c r="O40" t="str">
        <f t="shared" si="6"/>
        <v>Viking Organic 2188</v>
      </c>
      <c r="P40" s="6">
        <f t="shared" si="7"/>
        <v>617762.90753819013</v>
      </c>
      <c r="Q40" t="s">
        <v>48</v>
      </c>
      <c r="R40">
        <v>6991.5999999999995</v>
      </c>
      <c r="S40" s="6">
        <v>394736.84210526315</v>
      </c>
      <c r="T40" s="4">
        <f t="shared" si="0"/>
        <v>63.897789473684206</v>
      </c>
      <c r="U40">
        <v>920.6</v>
      </c>
      <c r="V40" s="4">
        <v>1.544615849969752</v>
      </c>
      <c r="W40" s="4">
        <f t="shared" si="8"/>
        <v>22.968437689050212</v>
      </c>
    </row>
    <row r="41" spans="1:23" ht="15.75">
      <c r="A41">
        <f t="shared" si="1"/>
        <v>2021</v>
      </c>
      <c r="B41" t="s">
        <v>31</v>
      </c>
      <c r="C41" t="s">
        <v>32</v>
      </c>
      <c r="D41" t="str">
        <f t="shared" si="2"/>
        <v>42.734367, -76.657081</v>
      </c>
      <c r="E41">
        <f t="shared" si="3"/>
        <v>1</v>
      </c>
      <c r="F41" t="s">
        <v>34</v>
      </c>
      <c r="G41" t="s">
        <v>35</v>
      </c>
      <c r="H41" t="s">
        <v>45</v>
      </c>
      <c r="I41">
        <v>3</v>
      </c>
      <c r="J41" s="2" t="s">
        <v>85</v>
      </c>
      <c r="K41" t="s">
        <v>38</v>
      </c>
      <c r="L41">
        <f t="shared" si="4"/>
        <v>144</v>
      </c>
      <c r="M41" t="s">
        <v>47</v>
      </c>
      <c r="N41" s="3">
        <f t="shared" si="5"/>
        <v>44342</v>
      </c>
      <c r="O41" t="str">
        <f t="shared" si="6"/>
        <v>Viking Organic 2188</v>
      </c>
      <c r="P41" s="6">
        <f t="shared" si="7"/>
        <v>617762.90753819013</v>
      </c>
      <c r="Q41" t="s">
        <v>48</v>
      </c>
      <c r="R41">
        <v>7892.7999999999993</v>
      </c>
      <c r="S41" s="6">
        <v>434210.5263157895</v>
      </c>
      <c r="T41" s="4">
        <f t="shared" si="0"/>
        <v>70.287568421052626</v>
      </c>
      <c r="U41">
        <v>499.80000000000007</v>
      </c>
      <c r="V41" s="4">
        <v>1.4912280701754388</v>
      </c>
      <c r="W41" s="4">
        <f t="shared" si="8"/>
        <v>22.174561403508772</v>
      </c>
    </row>
    <row r="42" spans="1:23" ht="15.75">
      <c r="A42">
        <f t="shared" si="1"/>
        <v>2021</v>
      </c>
      <c r="B42" t="s">
        <v>31</v>
      </c>
      <c r="C42" t="s">
        <v>32</v>
      </c>
      <c r="D42" t="str">
        <f t="shared" si="2"/>
        <v>42.734367, -76.657081</v>
      </c>
      <c r="E42">
        <f t="shared" si="3"/>
        <v>1</v>
      </c>
      <c r="F42" t="s">
        <v>34</v>
      </c>
      <c r="G42" t="s">
        <v>35</v>
      </c>
      <c r="H42" t="s">
        <v>52</v>
      </c>
      <c r="I42">
        <v>3</v>
      </c>
      <c r="J42" s="2" t="s">
        <v>86</v>
      </c>
      <c r="K42" t="s">
        <v>38</v>
      </c>
      <c r="L42">
        <f t="shared" si="4"/>
        <v>144</v>
      </c>
      <c r="M42" t="s">
        <v>39</v>
      </c>
      <c r="N42" s="3">
        <f t="shared" si="5"/>
        <v>44342</v>
      </c>
      <c r="O42" t="str">
        <f t="shared" si="6"/>
        <v>Viking Organic 2188</v>
      </c>
      <c r="P42" s="6">
        <f t="shared" si="7"/>
        <v>617762.90753819013</v>
      </c>
      <c r="Q42" t="s">
        <v>41</v>
      </c>
      <c r="R42">
        <v>5693.6</v>
      </c>
      <c r="S42" s="6">
        <v>342105.26315789472</v>
      </c>
      <c r="T42" s="4">
        <f t="shared" si="0"/>
        <v>55.37808421052631</v>
      </c>
      <c r="U42">
        <v>1567.4</v>
      </c>
      <c r="V42" s="4">
        <v>4.2291288566243193</v>
      </c>
      <c r="W42" s="4">
        <f t="shared" si="8"/>
        <v>62.887146098003626</v>
      </c>
    </row>
    <row r="43" spans="1:23" ht="15.75">
      <c r="A43">
        <f t="shared" si="1"/>
        <v>2021</v>
      </c>
      <c r="B43" t="s">
        <v>31</v>
      </c>
      <c r="C43" t="s">
        <v>32</v>
      </c>
      <c r="D43" t="str">
        <f t="shared" si="2"/>
        <v>42.734367, -76.657081</v>
      </c>
      <c r="E43">
        <f t="shared" si="3"/>
        <v>1</v>
      </c>
      <c r="F43" t="s">
        <v>34</v>
      </c>
      <c r="G43" t="s">
        <v>35</v>
      </c>
      <c r="H43" t="s">
        <v>52</v>
      </c>
      <c r="I43">
        <v>3</v>
      </c>
      <c r="J43" s="2" t="s">
        <v>87</v>
      </c>
      <c r="K43" t="s">
        <v>38</v>
      </c>
      <c r="L43">
        <f t="shared" si="4"/>
        <v>144</v>
      </c>
      <c r="M43" t="s">
        <v>39</v>
      </c>
      <c r="N43" s="3">
        <f t="shared" si="5"/>
        <v>44342</v>
      </c>
      <c r="O43" t="str">
        <f t="shared" si="6"/>
        <v>Viking Organic 2188</v>
      </c>
      <c r="P43" s="6">
        <f t="shared" si="7"/>
        <v>617762.90753819013</v>
      </c>
      <c r="Q43" t="s">
        <v>41</v>
      </c>
      <c r="R43">
        <v>2376.3999999999996</v>
      </c>
      <c r="S43" s="6">
        <v>342105.26315789472</v>
      </c>
      <c r="T43" s="4">
        <f t="shared" si="0"/>
        <v>55.37808421052631</v>
      </c>
      <c r="U43">
        <v>1172.1999999999998</v>
      </c>
      <c r="V43" s="4">
        <v>3.3277374470659411</v>
      </c>
      <c r="W43" s="4">
        <f t="shared" si="8"/>
        <v>49.483455837870544</v>
      </c>
    </row>
    <row r="44" spans="1:23" ht="15.75">
      <c r="A44">
        <f t="shared" si="1"/>
        <v>2021</v>
      </c>
      <c r="B44" t="s">
        <v>31</v>
      </c>
      <c r="C44" t="s">
        <v>32</v>
      </c>
      <c r="D44" t="str">
        <f t="shared" si="2"/>
        <v>42.734367, -76.657081</v>
      </c>
      <c r="E44">
        <f t="shared" si="3"/>
        <v>1</v>
      </c>
      <c r="F44" t="s">
        <v>34</v>
      </c>
      <c r="G44" t="s">
        <v>35</v>
      </c>
      <c r="H44" t="s">
        <v>52</v>
      </c>
      <c r="I44">
        <v>3</v>
      </c>
      <c r="J44" s="2" t="s">
        <v>88</v>
      </c>
      <c r="K44" t="s">
        <v>38</v>
      </c>
      <c r="L44">
        <f t="shared" si="4"/>
        <v>144</v>
      </c>
      <c r="M44" t="s">
        <v>39</v>
      </c>
      <c r="N44" s="3">
        <f t="shared" si="5"/>
        <v>44342</v>
      </c>
      <c r="O44" t="str">
        <f t="shared" si="6"/>
        <v>Viking Organic 2188</v>
      </c>
      <c r="P44" s="6">
        <f t="shared" si="7"/>
        <v>617762.90753819013</v>
      </c>
      <c r="Q44" t="s">
        <v>41</v>
      </c>
      <c r="R44">
        <v>4691.2</v>
      </c>
      <c r="S44" s="6">
        <v>342105.26315789472</v>
      </c>
      <c r="T44" s="4">
        <f t="shared" si="0"/>
        <v>55.37808421052631</v>
      </c>
      <c r="U44">
        <v>1730.8000000000002</v>
      </c>
      <c r="V44" s="4">
        <v>3.2298850574712645</v>
      </c>
      <c r="W44" s="4">
        <f t="shared" si="8"/>
        <v>48.028390804597699</v>
      </c>
    </row>
    <row r="45" spans="1:23" ht="15.75">
      <c r="A45">
        <f t="shared" si="1"/>
        <v>2021</v>
      </c>
      <c r="B45" t="s">
        <v>31</v>
      </c>
      <c r="C45" t="s">
        <v>32</v>
      </c>
      <c r="D45" t="str">
        <f t="shared" si="2"/>
        <v>42.734367, -76.657081</v>
      </c>
      <c r="E45">
        <f t="shared" si="3"/>
        <v>1</v>
      </c>
      <c r="F45" t="s">
        <v>34</v>
      </c>
      <c r="G45" t="s">
        <v>35</v>
      </c>
      <c r="H45" t="s">
        <v>52</v>
      </c>
      <c r="I45">
        <v>3</v>
      </c>
      <c r="J45" s="2" t="s">
        <v>89</v>
      </c>
      <c r="K45" t="s">
        <v>38</v>
      </c>
      <c r="L45">
        <f t="shared" si="4"/>
        <v>144</v>
      </c>
      <c r="M45" t="s">
        <v>39</v>
      </c>
      <c r="N45" s="3">
        <f t="shared" si="5"/>
        <v>44342</v>
      </c>
      <c r="O45" t="str">
        <f t="shared" si="6"/>
        <v>Viking Organic 2188</v>
      </c>
      <c r="P45" s="6">
        <f t="shared" si="7"/>
        <v>617762.90753819013</v>
      </c>
      <c r="Q45" t="s">
        <v>41</v>
      </c>
      <c r="R45">
        <v>1243.5999999999999</v>
      </c>
      <c r="S45" s="6">
        <v>0</v>
      </c>
      <c r="T45" s="4">
        <f t="shared" si="0"/>
        <v>0</v>
      </c>
      <c r="U45">
        <v>916</v>
      </c>
      <c r="V45" s="4">
        <v>2.8449788263762863</v>
      </c>
      <c r="W45" s="4">
        <f t="shared" si="8"/>
        <v>42.304835148215375</v>
      </c>
    </row>
    <row r="46" spans="1:23" ht="15.75">
      <c r="A46">
        <f t="shared" si="1"/>
        <v>2021</v>
      </c>
      <c r="B46" t="s">
        <v>31</v>
      </c>
      <c r="C46" t="s">
        <v>32</v>
      </c>
      <c r="D46" t="str">
        <f t="shared" si="2"/>
        <v>42.734367, -76.657081</v>
      </c>
      <c r="E46">
        <f t="shared" si="3"/>
        <v>1</v>
      </c>
      <c r="F46" t="s">
        <v>34</v>
      </c>
      <c r="G46" t="s">
        <v>35</v>
      </c>
      <c r="H46" t="s">
        <v>57</v>
      </c>
      <c r="I46">
        <v>3</v>
      </c>
      <c r="J46" s="2" t="s">
        <v>90</v>
      </c>
      <c r="K46" t="s">
        <v>38</v>
      </c>
      <c r="L46">
        <f t="shared" si="4"/>
        <v>144</v>
      </c>
      <c r="M46" t="s">
        <v>47</v>
      </c>
      <c r="N46" s="3">
        <f t="shared" si="5"/>
        <v>44342</v>
      </c>
      <c r="O46" t="str">
        <f t="shared" si="6"/>
        <v>Viking Organic 2188</v>
      </c>
      <c r="P46" s="6">
        <f t="shared" si="7"/>
        <v>617762.90753819013</v>
      </c>
      <c r="Q46" t="s">
        <v>48</v>
      </c>
      <c r="R46">
        <v>5594</v>
      </c>
      <c r="S46" s="6">
        <v>421052.63157894736</v>
      </c>
      <c r="T46" s="4">
        <f t="shared" si="0"/>
        <v>68.15764210526315</v>
      </c>
      <c r="U46">
        <v>334.60000000000008</v>
      </c>
      <c r="V46" s="4">
        <v>3.1203871748336356</v>
      </c>
      <c r="W46" s="4">
        <f t="shared" si="8"/>
        <v>46.40015728977616</v>
      </c>
    </row>
    <row r="47" spans="1:23" ht="15.75">
      <c r="A47">
        <f t="shared" si="1"/>
        <v>2021</v>
      </c>
      <c r="B47" t="s">
        <v>31</v>
      </c>
      <c r="C47" t="s">
        <v>32</v>
      </c>
      <c r="D47" t="str">
        <f t="shared" si="2"/>
        <v>42.734367, -76.657081</v>
      </c>
      <c r="E47">
        <f t="shared" si="3"/>
        <v>1</v>
      </c>
      <c r="F47" t="s">
        <v>34</v>
      </c>
      <c r="G47" t="s">
        <v>35</v>
      </c>
      <c r="H47" t="s">
        <v>57</v>
      </c>
      <c r="I47">
        <v>3</v>
      </c>
      <c r="J47" s="2" t="s">
        <v>91</v>
      </c>
      <c r="K47" t="s">
        <v>38</v>
      </c>
      <c r="L47">
        <f t="shared" si="4"/>
        <v>144</v>
      </c>
      <c r="M47" t="s">
        <v>47</v>
      </c>
      <c r="N47" s="3">
        <f t="shared" si="5"/>
        <v>44342</v>
      </c>
      <c r="O47" t="str">
        <f t="shared" si="6"/>
        <v>Viking Organic 2188</v>
      </c>
      <c r="P47" s="6">
        <f t="shared" si="7"/>
        <v>617762.90753819013</v>
      </c>
      <c r="Q47" t="s">
        <v>48</v>
      </c>
      <c r="R47">
        <v>8804.7999999999993</v>
      </c>
      <c r="S47" s="6">
        <v>394736.84210526315</v>
      </c>
      <c r="T47" s="4">
        <f t="shared" si="0"/>
        <v>63.897789473684206</v>
      </c>
      <c r="U47">
        <v>813.2</v>
      </c>
      <c r="V47" s="4">
        <v>2.4806412583182094</v>
      </c>
      <c r="W47" s="4">
        <f t="shared" si="8"/>
        <v>36.887135511191772</v>
      </c>
    </row>
    <row r="48" spans="1:23" ht="15.75">
      <c r="A48">
        <f t="shared" si="1"/>
        <v>2021</v>
      </c>
      <c r="B48" t="s">
        <v>31</v>
      </c>
      <c r="C48" t="s">
        <v>32</v>
      </c>
      <c r="D48" t="str">
        <f t="shared" si="2"/>
        <v>42.734367, -76.657081</v>
      </c>
      <c r="E48">
        <f t="shared" si="3"/>
        <v>1</v>
      </c>
      <c r="F48" t="s">
        <v>34</v>
      </c>
      <c r="G48" t="s">
        <v>35</v>
      </c>
      <c r="H48" t="s">
        <v>57</v>
      </c>
      <c r="I48">
        <v>3</v>
      </c>
      <c r="J48" s="2" t="s">
        <v>92</v>
      </c>
      <c r="K48" t="s">
        <v>38</v>
      </c>
      <c r="L48">
        <f t="shared" si="4"/>
        <v>144</v>
      </c>
      <c r="M48" t="s">
        <v>47</v>
      </c>
      <c r="N48" s="3">
        <f t="shared" si="5"/>
        <v>44342</v>
      </c>
      <c r="O48" t="str">
        <f t="shared" si="6"/>
        <v>Viking Organic 2188</v>
      </c>
      <c r="P48" s="6">
        <f t="shared" si="7"/>
        <v>617762.90753819013</v>
      </c>
      <c r="Q48" t="s">
        <v>48</v>
      </c>
      <c r="R48">
        <v>9220.4</v>
      </c>
      <c r="S48" s="6">
        <v>342105.26315789472</v>
      </c>
      <c r="T48" s="4">
        <f t="shared" si="0"/>
        <v>55.37808421052631</v>
      </c>
      <c r="U48">
        <v>244.99999999999997</v>
      </c>
      <c r="V48" s="4">
        <v>1.1633393829401091</v>
      </c>
      <c r="W48" s="4">
        <f t="shared" si="8"/>
        <v>17.29885662431942</v>
      </c>
    </row>
    <row r="49" spans="1:23" ht="15.75">
      <c r="A49">
        <f t="shared" si="1"/>
        <v>2021</v>
      </c>
      <c r="B49" t="s">
        <v>31</v>
      </c>
      <c r="C49" t="s">
        <v>32</v>
      </c>
      <c r="D49" t="str">
        <f t="shared" si="2"/>
        <v>42.734367, -76.657081</v>
      </c>
      <c r="E49">
        <f t="shared" si="3"/>
        <v>1</v>
      </c>
      <c r="F49" t="s">
        <v>34</v>
      </c>
      <c r="G49" t="s">
        <v>35</v>
      </c>
      <c r="H49" t="s">
        <v>57</v>
      </c>
      <c r="I49">
        <v>3</v>
      </c>
      <c r="J49" s="2" t="s">
        <v>93</v>
      </c>
      <c r="K49" t="s">
        <v>38</v>
      </c>
      <c r="L49">
        <f t="shared" si="4"/>
        <v>144</v>
      </c>
      <c r="M49" t="s">
        <v>47</v>
      </c>
      <c r="N49" s="3">
        <f t="shared" si="5"/>
        <v>44342</v>
      </c>
      <c r="O49" t="str">
        <f t="shared" si="6"/>
        <v>Viking Organic 2188</v>
      </c>
      <c r="P49" s="6">
        <f t="shared" si="7"/>
        <v>617762.90753819013</v>
      </c>
      <c r="Q49" t="s">
        <v>48</v>
      </c>
      <c r="R49">
        <v>8841.6</v>
      </c>
      <c r="S49" s="6">
        <v>421052.63157894736</v>
      </c>
      <c r="T49" s="4">
        <f t="shared" si="0"/>
        <v>68.15764210526315</v>
      </c>
      <c r="U49">
        <v>976.80000000000007</v>
      </c>
      <c r="V49" s="4">
        <v>1.6786146400483966</v>
      </c>
      <c r="W49" s="4">
        <f t="shared" si="8"/>
        <v>24.960999697519654</v>
      </c>
    </row>
    <row r="50" spans="1:23" ht="15.75">
      <c r="A50">
        <f t="shared" si="1"/>
        <v>2021</v>
      </c>
      <c r="B50" t="s">
        <v>31</v>
      </c>
      <c r="C50" t="s">
        <v>32</v>
      </c>
      <c r="D50" t="str">
        <f t="shared" si="2"/>
        <v>42.734367, -76.657081</v>
      </c>
      <c r="E50">
        <f t="shared" si="3"/>
        <v>1</v>
      </c>
      <c r="F50" t="s">
        <v>34</v>
      </c>
      <c r="G50" t="s">
        <v>35</v>
      </c>
      <c r="H50" t="s">
        <v>36</v>
      </c>
      <c r="I50">
        <v>4</v>
      </c>
      <c r="J50" s="2" t="s">
        <v>94</v>
      </c>
      <c r="K50" t="s">
        <v>38</v>
      </c>
      <c r="L50">
        <f t="shared" si="4"/>
        <v>144</v>
      </c>
      <c r="M50" t="s">
        <v>39</v>
      </c>
      <c r="N50" s="3">
        <f t="shared" si="5"/>
        <v>44342</v>
      </c>
      <c r="O50" t="str">
        <f t="shared" si="6"/>
        <v>Viking Organic 2188</v>
      </c>
      <c r="P50" s="6">
        <f t="shared" si="7"/>
        <v>617762.90753819013</v>
      </c>
      <c r="Q50" t="s">
        <v>41</v>
      </c>
      <c r="R50">
        <v>6300.8</v>
      </c>
      <c r="S50" s="6">
        <v>302631.57894736843</v>
      </c>
      <c r="T50" s="4">
        <f t="shared" si="0"/>
        <v>48.988305263157898</v>
      </c>
      <c r="U50">
        <v>2952.0000000000005</v>
      </c>
      <c r="V50" s="4">
        <v>2.3349969751966118</v>
      </c>
      <c r="W50" s="4">
        <f t="shared" si="8"/>
        <v>34.721405021173616</v>
      </c>
    </row>
    <row r="51" spans="1:23" ht="15.75">
      <c r="A51">
        <f t="shared" si="1"/>
        <v>2021</v>
      </c>
      <c r="B51" t="s">
        <v>31</v>
      </c>
      <c r="C51" t="s">
        <v>32</v>
      </c>
      <c r="D51" t="str">
        <f t="shared" si="2"/>
        <v>42.734367, -76.657081</v>
      </c>
      <c r="E51">
        <f t="shared" si="3"/>
        <v>1</v>
      </c>
      <c r="F51" t="s">
        <v>34</v>
      </c>
      <c r="G51" t="s">
        <v>35</v>
      </c>
      <c r="H51" t="s">
        <v>36</v>
      </c>
      <c r="I51">
        <v>4</v>
      </c>
      <c r="J51" s="2" t="s">
        <v>95</v>
      </c>
      <c r="K51" t="s">
        <v>38</v>
      </c>
      <c r="L51">
        <f t="shared" si="4"/>
        <v>144</v>
      </c>
      <c r="M51" t="s">
        <v>39</v>
      </c>
      <c r="N51" s="3">
        <f t="shared" si="5"/>
        <v>44342</v>
      </c>
      <c r="O51" t="str">
        <f t="shared" si="6"/>
        <v>Viking Organic 2188</v>
      </c>
      <c r="P51" s="6">
        <f t="shared" si="7"/>
        <v>617762.90753819013</v>
      </c>
      <c r="Q51" t="s">
        <v>41</v>
      </c>
      <c r="R51">
        <v>5734</v>
      </c>
      <c r="S51" s="6">
        <v>407894.73684210528</v>
      </c>
      <c r="T51" s="4">
        <f t="shared" si="0"/>
        <v>66.027715789473689</v>
      </c>
      <c r="U51">
        <v>2809.4</v>
      </c>
      <c r="V51" s="4">
        <v>3.2499999999999996</v>
      </c>
      <c r="W51" s="4">
        <f t="shared" si="8"/>
        <v>48.327499999999993</v>
      </c>
    </row>
    <row r="52" spans="1:23" ht="15.75">
      <c r="A52">
        <f t="shared" si="1"/>
        <v>2021</v>
      </c>
      <c r="B52" t="s">
        <v>31</v>
      </c>
      <c r="C52" t="s">
        <v>32</v>
      </c>
      <c r="D52" t="str">
        <f t="shared" si="2"/>
        <v>42.734367, -76.657081</v>
      </c>
      <c r="E52">
        <f t="shared" si="3"/>
        <v>1</v>
      </c>
      <c r="F52" t="s">
        <v>34</v>
      </c>
      <c r="G52" t="s">
        <v>35</v>
      </c>
      <c r="H52" t="s">
        <v>36</v>
      </c>
      <c r="I52">
        <v>4</v>
      </c>
      <c r="J52" s="2" t="s">
        <v>96</v>
      </c>
      <c r="K52" t="s">
        <v>38</v>
      </c>
      <c r="L52">
        <f t="shared" si="4"/>
        <v>144</v>
      </c>
      <c r="M52" t="s">
        <v>39</v>
      </c>
      <c r="N52" s="3">
        <f t="shared" si="5"/>
        <v>44342</v>
      </c>
      <c r="O52" t="str">
        <f t="shared" si="6"/>
        <v>Viking Organic 2188</v>
      </c>
      <c r="P52" s="6">
        <f t="shared" si="7"/>
        <v>617762.90753819013</v>
      </c>
      <c r="Q52" t="s">
        <v>41</v>
      </c>
      <c r="R52">
        <v>5070</v>
      </c>
      <c r="S52" s="6">
        <v>355263.15789473685</v>
      </c>
      <c r="T52" s="4">
        <f t="shared" si="0"/>
        <v>57.508010526315786</v>
      </c>
      <c r="U52">
        <v>2881.8</v>
      </c>
      <c r="V52" s="4">
        <v>2.484422262552934</v>
      </c>
      <c r="W52" s="4">
        <f t="shared" si="8"/>
        <v>36.943359044162129</v>
      </c>
    </row>
    <row r="53" spans="1:23" ht="15.75">
      <c r="A53">
        <f t="shared" si="1"/>
        <v>2021</v>
      </c>
      <c r="B53" t="s">
        <v>31</v>
      </c>
      <c r="C53" t="s">
        <v>32</v>
      </c>
      <c r="D53" t="str">
        <f t="shared" si="2"/>
        <v>42.734367, -76.657081</v>
      </c>
      <c r="E53">
        <f t="shared" si="3"/>
        <v>1</v>
      </c>
      <c r="F53" t="s">
        <v>34</v>
      </c>
      <c r="G53" t="s">
        <v>35</v>
      </c>
      <c r="H53" t="s">
        <v>36</v>
      </c>
      <c r="I53">
        <v>4</v>
      </c>
      <c r="J53" s="2" t="s">
        <v>97</v>
      </c>
      <c r="K53" t="s">
        <v>38</v>
      </c>
      <c r="L53">
        <f t="shared" si="4"/>
        <v>144</v>
      </c>
      <c r="M53" t="s">
        <v>39</v>
      </c>
      <c r="N53" s="3">
        <f t="shared" si="5"/>
        <v>44342</v>
      </c>
      <c r="O53" t="str">
        <f t="shared" si="6"/>
        <v>Viking Organic 2188</v>
      </c>
      <c r="P53" s="6">
        <f t="shared" si="7"/>
        <v>617762.90753819013</v>
      </c>
      <c r="Q53" t="s">
        <v>41</v>
      </c>
      <c r="R53">
        <v>4059.6</v>
      </c>
      <c r="S53" s="6">
        <v>328947.36842105264</v>
      </c>
      <c r="T53" s="4">
        <f t="shared" si="0"/>
        <v>53.248157894736835</v>
      </c>
      <c r="U53">
        <v>1102.2</v>
      </c>
      <c r="V53" s="4">
        <v>1.2316999395039321</v>
      </c>
      <c r="W53" s="4">
        <f t="shared" si="8"/>
        <v>18.315378100423469</v>
      </c>
    </row>
    <row r="54" spans="1:23" ht="15.75">
      <c r="A54">
        <f t="shared" si="1"/>
        <v>2021</v>
      </c>
      <c r="B54" t="s">
        <v>31</v>
      </c>
      <c r="C54" t="s">
        <v>32</v>
      </c>
      <c r="D54" t="str">
        <f t="shared" si="2"/>
        <v>42.734367, -76.657081</v>
      </c>
      <c r="E54">
        <f t="shared" si="3"/>
        <v>1</v>
      </c>
      <c r="F54" t="s">
        <v>34</v>
      </c>
      <c r="G54" t="s">
        <v>35</v>
      </c>
      <c r="H54" t="s">
        <v>45</v>
      </c>
      <c r="I54">
        <v>4</v>
      </c>
      <c r="J54" s="2" t="s">
        <v>98</v>
      </c>
      <c r="K54" t="s">
        <v>38</v>
      </c>
      <c r="L54">
        <f t="shared" si="4"/>
        <v>144</v>
      </c>
      <c r="M54" t="s">
        <v>47</v>
      </c>
      <c r="N54" s="3">
        <f t="shared" si="5"/>
        <v>44342</v>
      </c>
      <c r="O54" t="str">
        <f t="shared" si="6"/>
        <v>Viking Organic 2188</v>
      </c>
      <c r="P54" s="6">
        <f t="shared" si="7"/>
        <v>617762.90753819013</v>
      </c>
      <c r="Q54" t="s">
        <v>48</v>
      </c>
      <c r="R54">
        <v>5763.2000000000007</v>
      </c>
      <c r="S54" s="6">
        <v>394736.84210526315</v>
      </c>
      <c r="T54" s="4">
        <f t="shared" si="0"/>
        <v>63.897789473684206</v>
      </c>
      <c r="U54">
        <v>267.20000000000005</v>
      </c>
      <c r="V54" s="4">
        <v>3.0356926799758019</v>
      </c>
      <c r="W54" s="4">
        <f t="shared" si="8"/>
        <v>45.140750151240169</v>
      </c>
    </row>
    <row r="55" spans="1:23" ht="15.75">
      <c r="A55">
        <f t="shared" si="1"/>
        <v>2021</v>
      </c>
      <c r="B55" t="s">
        <v>31</v>
      </c>
      <c r="C55" t="s">
        <v>32</v>
      </c>
      <c r="D55" t="str">
        <f t="shared" si="2"/>
        <v>42.734367, -76.657081</v>
      </c>
      <c r="E55">
        <f t="shared" si="3"/>
        <v>1</v>
      </c>
      <c r="F55" t="s">
        <v>34</v>
      </c>
      <c r="G55" t="s">
        <v>35</v>
      </c>
      <c r="H55" t="s">
        <v>45</v>
      </c>
      <c r="I55">
        <v>4</v>
      </c>
      <c r="J55" s="2" t="s">
        <v>99</v>
      </c>
      <c r="K55" t="s">
        <v>38</v>
      </c>
      <c r="L55">
        <f t="shared" si="4"/>
        <v>144</v>
      </c>
      <c r="M55" t="s">
        <v>47</v>
      </c>
      <c r="N55" s="3">
        <f t="shared" si="5"/>
        <v>44342</v>
      </c>
      <c r="O55" t="str">
        <f t="shared" si="6"/>
        <v>Viking Organic 2188</v>
      </c>
      <c r="P55" s="6">
        <f t="shared" si="7"/>
        <v>617762.90753819013</v>
      </c>
      <c r="Q55" t="s">
        <v>48</v>
      </c>
      <c r="R55">
        <v>8353.6</v>
      </c>
      <c r="S55" s="6">
        <v>289473.68421052629</v>
      </c>
      <c r="T55" s="4">
        <f t="shared" si="0"/>
        <v>46.858378947368415</v>
      </c>
      <c r="U55">
        <v>352.20000000000005</v>
      </c>
      <c r="V55" s="4">
        <v>1.869630973986691</v>
      </c>
      <c r="W55" s="4">
        <f t="shared" si="8"/>
        <v>27.801412583182092</v>
      </c>
    </row>
    <row r="56" spans="1:23" ht="15.75">
      <c r="A56">
        <f t="shared" si="1"/>
        <v>2021</v>
      </c>
      <c r="B56" t="s">
        <v>31</v>
      </c>
      <c r="C56" t="s">
        <v>32</v>
      </c>
      <c r="D56" t="str">
        <f t="shared" si="2"/>
        <v>42.734367, -76.657081</v>
      </c>
      <c r="E56">
        <f t="shared" si="3"/>
        <v>1</v>
      </c>
      <c r="F56" t="s">
        <v>34</v>
      </c>
      <c r="G56" t="s">
        <v>35</v>
      </c>
      <c r="H56" t="s">
        <v>45</v>
      </c>
      <c r="I56">
        <v>4</v>
      </c>
      <c r="J56" s="2" t="s">
        <v>100</v>
      </c>
      <c r="K56" t="s">
        <v>38</v>
      </c>
      <c r="L56">
        <f t="shared" si="4"/>
        <v>144</v>
      </c>
      <c r="M56" t="s">
        <v>47</v>
      </c>
      <c r="N56" s="3">
        <f t="shared" si="5"/>
        <v>44342</v>
      </c>
      <c r="O56" t="str">
        <f t="shared" si="6"/>
        <v>Viking Organic 2188</v>
      </c>
      <c r="P56" s="6">
        <f t="shared" si="7"/>
        <v>617762.90753819013</v>
      </c>
      <c r="Q56" t="s">
        <v>48</v>
      </c>
      <c r="R56">
        <v>8328</v>
      </c>
      <c r="S56" s="6">
        <v>407894.73684210528</v>
      </c>
      <c r="T56" s="4">
        <f t="shared" si="0"/>
        <v>66.027715789473689</v>
      </c>
      <c r="U56">
        <v>328.00000000000011</v>
      </c>
      <c r="V56" s="4">
        <v>2.7574107683000602</v>
      </c>
      <c r="W56" s="4">
        <f t="shared" si="8"/>
        <v>41.002698124621894</v>
      </c>
    </row>
    <row r="57" spans="1:23" ht="15.75">
      <c r="A57">
        <f t="shared" si="1"/>
        <v>2021</v>
      </c>
      <c r="B57" t="s">
        <v>31</v>
      </c>
      <c r="C57" t="s">
        <v>32</v>
      </c>
      <c r="D57" t="str">
        <f t="shared" si="2"/>
        <v>42.734367, -76.657081</v>
      </c>
      <c r="E57">
        <f t="shared" si="3"/>
        <v>1</v>
      </c>
      <c r="F57" t="s">
        <v>34</v>
      </c>
      <c r="G57" t="s">
        <v>35</v>
      </c>
      <c r="H57" t="s">
        <v>45</v>
      </c>
      <c r="I57">
        <v>4</v>
      </c>
      <c r="J57" s="2" t="s">
        <v>101</v>
      </c>
      <c r="K57" t="s">
        <v>38</v>
      </c>
      <c r="L57">
        <f t="shared" si="4"/>
        <v>144</v>
      </c>
      <c r="M57" t="s">
        <v>47</v>
      </c>
      <c r="N57" s="3">
        <f t="shared" si="5"/>
        <v>44342</v>
      </c>
      <c r="O57" t="str">
        <f t="shared" si="6"/>
        <v>Viking Organic 2188</v>
      </c>
      <c r="P57" s="6">
        <f t="shared" si="7"/>
        <v>617762.90753819013</v>
      </c>
      <c r="Q57" t="s">
        <v>48</v>
      </c>
      <c r="R57">
        <v>7554</v>
      </c>
      <c r="S57" s="6">
        <v>407894.73684210528</v>
      </c>
      <c r="T57" s="4">
        <f t="shared" si="0"/>
        <v>66.027715789473689</v>
      </c>
      <c r="U57">
        <v>313.20000000000005</v>
      </c>
      <c r="V57" s="4">
        <v>2.8428614640048395</v>
      </c>
      <c r="W57" s="4">
        <f t="shared" si="8"/>
        <v>42.273349969751962</v>
      </c>
    </row>
    <row r="58" spans="1:23" ht="15.75">
      <c r="A58">
        <f t="shared" si="1"/>
        <v>2021</v>
      </c>
      <c r="B58" t="s">
        <v>31</v>
      </c>
      <c r="C58" t="s">
        <v>32</v>
      </c>
      <c r="D58" t="str">
        <f t="shared" si="2"/>
        <v>42.734367, -76.657081</v>
      </c>
      <c r="E58">
        <f t="shared" si="3"/>
        <v>1</v>
      </c>
      <c r="F58" t="s">
        <v>34</v>
      </c>
      <c r="G58" t="s">
        <v>35</v>
      </c>
      <c r="H58" t="s">
        <v>52</v>
      </c>
      <c r="I58">
        <v>4</v>
      </c>
      <c r="J58" s="2" t="s">
        <v>102</v>
      </c>
      <c r="K58" t="s">
        <v>38</v>
      </c>
      <c r="L58">
        <f t="shared" si="4"/>
        <v>144</v>
      </c>
      <c r="M58" t="s">
        <v>39</v>
      </c>
      <c r="N58" s="3">
        <f t="shared" si="5"/>
        <v>44342</v>
      </c>
      <c r="O58" t="str">
        <f t="shared" si="6"/>
        <v>Viking Organic 2188</v>
      </c>
      <c r="P58" s="6">
        <f t="shared" si="7"/>
        <v>617762.90753819013</v>
      </c>
      <c r="Q58" t="s">
        <v>41</v>
      </c>
      <c r="R58">
        <v>3980.7999999999997</v>
      </c>
      <c r="S58" s="6">
        <v>276315.78947368421</v>
      </c>
      <c r="T58" s="4">
        <f t="shared" si="0"/>
        <v>44.728452631578946</v>
      </c>
      <c r="U58">
        <v>1303.8</v>
      </c>
      <c r="V58" s="4">
        <v>2.5128554143980644</v>
      </c>
      <c r="W58" s="4">
        <f t="shared" si="8"/>
        <v>37.366160012099215</v>
      </c>
    </row>
    <row r="59" spans="1:23" ht="15.75">
      <c r="A59">
        <f t="shared" si="1"/>
        <v>2021</v>
      </c>
      <c r="B59" t="s">
        <v>31</v>
      </c>
      <c r="C59" t="s">
        <v>32</v>
      </c>
      <c r="D59" t="str">
        <f t="shared" si="2"/>
        <v>42.734367, -76.657081</v>
      </c>
      <c r="E59">
        <f t="shared" si="3"/>
        <v>1</v>
      </c>
      <c r="F59" t="s">
        <v>34</v>
      </c>
      <c r="G59" t="s">
        <v>35</v>
      </c>
      <c r="H59" t="s">
        <v>52</v>
      </c>
      <c r="I59">
        <v>4</v>
      </c>
      <c r="J59" s="2" t="s">
        <v>103</v>
      </c>
      <c r="K59" t="s">
        <v>38</v>
      </c>
      <c r="L59">
        <f t="shared" si="4"/>
        <v>144</v>
      </c>
      <c r="M59" t="s">
        <v>39</v>
      </c>
      <c r="N59" s="3">
        <f t="shared" si="5"/>
        <v>44342</v>
      </c>
      <c r="O59" t="str">
        <f t="shared" si="6"/>
        <v>Viking Organic 2188</v>
      </c>
      <c r="P59" s="6">
        <f t="shared" si="7"/>
        <v>617762.90753819013</v>
      </c>
      <c r="Q59" t="s">
        <v>41</v>
      </c>
      <c r="R59">
        <v>5523.6</v>
      </c>
      <c r="S59" s="6">
        <v>289473.68421052629</v>
      </c>
      <c r="T59" s="4">
        <f t="shared" si="0"/>
        <v>46.858378947368415</v>
      </c>
      <c r="U59">
        <v>501.20000000000005</v>
      </c>
      <c r="V59" s="4">
        <v>2.0529340592861467</v>
      </c>
      <c r="W59" s="4">
        <f t="shared" si="8"/>
        <v>30.527129461584998</v>
      </c>
    </row>
    <row r="60" spans="1:23" ht="15.75">
      <c r="A60">
        <f t="shared" si="1"/>
        <v>2021</v>
      </c>
      <c r="B60" t="s">
        <v>31</v>
      </c>
      <c r="C60" t="s">
        <v>32</v>
      </c>
      <c r="D60" t="str">
        <f t="shared" si="2"/>
        <v>42.734367, -76.657081</v>
      </c>
      <c r="E60">
        <f t="shared" si="3"/>
        <v>1</v>
      </c>
      <c r="F60" t="s">
        <v>34</v>
      </c>
      <c r="G60" t="s">
        <v>35</v>
      </c>
      <c r="H60" t="s">
        <v>52</v>
      </c>
      <c r="I60">
        <v>4</v>
      </c>
      <c r="J60" s="2" t="s">
        <v>104</v>
      </c>
      <c r="K60" t="s">
        <v>38</v>
      </c>
      <c r="L60">
        <f t="shared" si="4"/>
        <v>144</v>
      </c>
      <c r="M60" t="s">
        <v>39</v>
      </c>
      <c r="N60" s="3">
        <f t="shared" si="5"/>
        <v>44342</v>
      </c>
      <c r="O60" t="str">
        <f t="shared" si="6"/>
        <v>Viking Organic 2188</v>
      </c>
      <c r="P60" s="6">
        <f t="shared" si="7"/>
        <v>617762.90753819013</v>
      </c>
      <c r="Q60" t="s">
        <v>41</v>
      </c>
      <c r="R60">
        <v>5822.7999999999993</v>
      </c>
      <c r="S60" s="6">
        <v>328947.36842105264</v>
      </c>
      <c r="T60" s="4">
        <f t="shared" si="0"/>
        <v>53.248157894736835</v>
      </c>
      <c r="U60">
        <v>1510.2</v>
      </c>
      <c r="V60" s="4">
        <v>2.8383242589231696</v>
      </c>
      <c r="W60" s="4">
        <f t="shared" si="8"/>
        <v>42.205881730187528</v>
      </c>
    </row>
    <row r="61" spans="1:23" ht="15.75">
      <c r="A61">
        <f t="shared" si="1"/>
        <v>2021</v>
      </c>
      <c r="B61" t="s">
        <v>31</v>
      </c>
      <c r="C61" t="s">
        <v>32</v>
      </c>
      <c r="D61" t="str">
        <f t="shared" si="2"/>
        <v>42.734367, -76.657081</v>
      </c>
      <c r="E61">
        <f t="shared" si="3"/>
        <v>1</v>
      </c>
      <c r="F61" t="s">
        <v>34</v>
      </c>
      <c r="G61" t="s">
        <v>35</v>
      </c>
      <c r="H61" t="s">
        <v>52</v>
      </c>
      <c r="I61">
        <v>4</v>
      </c>
      <c r="J61" s="2" t="s">
        <v>105</v>
      </c>
      <c r="K61" t="s">
        <v>38</v>
      </c>
      <c r="L61">
        <f t="shared" si="4"/>
        <v>144</v>
      </c>
      <c r="M61" t="s">
        <v>39</v>
      </c>
      <c r="N61" s="3">
        <f t="shared" si="5"/>
        <v>44342</v>
      </c>
      <c r="O61" t="str">
        <f t="shared" si="6"/>
        <v>Viking Organic 2188</v>
      </c>
      <c r="P61" s="6">
        <f t="shared" si="7"/>
        <v>617762.90753819013</v>
      </c>
      <c r="Q61" t="s">
        <v>41</v>
      </c>
      <c r="R61">
        <v>6418.4000000000005</v>
      </c>
      <c r="S61" s="6">
        <v>342105.26315789472</v>
      </c>
      <c r="T61" s="4">
        <f t="shared" si="0"/>
        <v>55.37808421052631</v>
      </c>
      <c r="U61">
        <v>741.8</v>
      </c>
      <c r="V61" s="4">
        <v>1.7917422867513613</v>
      </c>
      <c r="W61" s="4">
        <f t="shared" si="8"/>
        <v>26.643207803992741</v>
      </c>
    </row>
    <row r="62" spans="1:23" ht="15.75">
      <c r="A62">
        <f t="shared" si="1"/>
        <v>2021</v>
      </c>
      <c r="B62" t="s">
        <v>31</v>
      </c>
      <c r="C62" t="s">
        <v>32</v>
      </c>
      <c r="D62" t="str">
        <f t="shared" si="2"/>
        <v>42.734367, -76.657081</v>
      </c>
      <c r="E62">
        <f t="shared" si="3"/>
        <v>1</v>
      </c>
      <c r="F62" t="s">
        <v>34</v>
      </c>
      <c r="G62" t="s">
        <v>35</v>
      </c>
      <c r="H62" t="s">
        <v>57</v>
      </c>
      <c r="I62">
        <v>4</v>
      </c>
      <c r="J62" s="2" t="s">
        <v>106</v>
      </c>
      <c r="K62" t="s">
        <v>38</v>
      </c>
      <c r="L62">
        <f t="shared" si="4"/>
        <v>144</v>
      </c>
      <c r="M62" t="s">
        <v>47</v>
      </c>
      <c r="N62" s="3">
        <f t="shared" si="5"/>
        <v>44342</v>
      </c>
      <c r="O62" t="str">
        <f t="shared" si="6"/>
        <v>Viking Organic 2188</v>
      </c>
      <c r="P62" s="6">
        <f t="shared" si="7"/>
        <v>617762.90753819013</v>
      </c>
      <c r="Q62" t="s">
        <v>48</v>
      </c>
      <c r="R62">
        <v>6566.4</v>
      </c>
      <c r="S62" s="6">
        <v>421052.63157894736</v>
      </c>
      <c r="T62" s="4">
        <f t="shared" si="0"/>
        <v>68.15764210526315</v>
      </c>
      <c r="U62">
        <v>346.8</v>
      </c>
      <c r="V62" s="4">
        <v>2.264216575922565</v>
      </c>
      <c r="W62" s="4">
        <f t="shared" si="8"/>
        <v>33.668900483968542</v>
      </c>
    </row>
    <row r="63" spans="1:23" ht="15.75">
      <c r="A63">
        <f t="shared" si="1"/>
        <v>2021</v>
      </c>
      <c r="B63" t="s">
        <v>31</v>
      </c>
      <c r="C63" t="s">
        <v>32</v>
      </c>
      <c r="D63" t="str">
        <f t="shared" si="2"/>
        <v>42.734367, -76.657081</v>
      </c>
      <c r="E63">
        <f t="shared" si="3"/>
        <v>1</v>
      </c>
      <c r="F63" t="s">
        <v>34</v>
      </c>
      <c r="G63" t="s">
        <v>35</v>
      </c>
      <c r="H63" t="s">
        <v>57</v>
      </c>
      <c r="I63">
        <v>4</v>
      </c>
      <c r="J63" s="2" t="s">
        <v>107</v>
      </c>
      <c r="K63" t="s">
        <v>38</v>
      </c>
      <c r="L63">
        <f t="shared" si="4"/>
        <v>144</v>
      </c>
      <c r="M63" t="s">
        <v>47</v>
      </c>
      <c r="N63" s="3">
        <f t="shared" si="5"/>
        <v>44342</v>
      </c>
      <c r="O63" t="str">
        <f t="shared" si="6"/>
        <v>Viking Organic 2188</v>
      </c>
      <c r="P63" s="6">
        <f t="shared" si="7"/>
        <v>617762.90753819013</v>
      </c>
      <c r="Q63" t="s">
        <v>48</v>
      </c>
      <c r="R63">
        <v>6196</v>
      </c>
      <c r="S63" s="6">
        <v>184210.52631578947</v>
      </c>
      <c r="T63" s="4">
        <f t="shared" si="0"/>
        <v>29.818968421052627</v>
      </c>
      <c r="U63">
        <v>657.79999999999984</v>
      </c>
      <c r="V63" s="4">
        <v>1.9236237144585604</v>
      </c>
      <c r="W63" s="4">
        <f t="shared" si="8"/>
        <v>28.604284633998791</v>
      </c>
    </row>
    <row r="64" spans="1:23" ht="15.75">
      <c r="A64">
        <f t="shared" si="1"/>
        <v>2021</v>
      </c>
      <c r="B64" t="s">
        <v>31</v>
      </c>
      <c r="C64" t="s">
        <v>32</v>
      </c>
      <c r="D64" t="str">
        <f t="shared" si="2"/>
        <v>42.734367, -76.657081</v>
      </c>
      <c r="E64">
        <f t="shared" si="3"/>
        <v>1</v>
      </c>
      <c r="F64" t="s">
        <v>34</v>
      </c>
      <c r="G64" t="s">
        <v>35</v>
      </c>
      <c r="H64" t="s">
        <v>57</v>
      </c>
      <c r="I64">
        <v>4</v>
      </c>
      <c r="J64" s="2" t="s">
        <v>108</v>
      </c>
      <c r="K64" t="s">
        <v>38</v>
      </c>
      <c r="L64">
        <f t="shared" si="4"/>
        <v>144</v>
      </c>
      <c r="M64" t="s">
        <v>47</v>
      </c>
      <c r="N64" s="3">
        <f t="shared" si="5"/>
        <v>44342</v>
      </c>
      <c r="O64" t="str">
        <f t="shared" si="6"/>
        <v>Viking Organic 2188</v>
      </c>
      <c r="P64" s="6">
        <f t="shared" si="7"/>
        <v>617762.90753819013</v>
      </c>
      <c r="Q64" t="s">
        <v>48</v>
      </c>
      <c r="R64">
        <v>8373.2000000000007</v>
      </c>
      <c r="S64" s="6">
        <v>302631.57894736843</v>
      </c>
      <c r="T64" s="4">
        <f t="shared" si="0"/>
        <v>48.988305263157898</v>
      </c>
      <c r="U64">
        <v>1322.8000000000002</v>
      </c>
      <c r="V64" s="4">
        <v>1.8277374470659404</v>
      </c>
      <c r="W64" s="4">
        <f t="shared" si="8"/>
        <v>27.178455837870533</v>
      </c>
    </row>
    <row r="65" spans="1:23" ht="15.75">
      <c r="A65">
        <f t="shared" si="1"/>
        <v>2021</v>
      </c>
      <c r="B65" t="s">
        <v>31</v>
      </c>
      <c r="C65" t="s">
        <v>32</v>
      </c>
      <c r="D65" t="str">
        <f t="shared" si="2"/>
        <v>42.734367, -76.657081</v>
      </c>
      <c r="E65">
        <f t="shared" si="3"/>
        <v>1</v>
      </c>
      <c r="F65" t="s">
        <v>34</v>
      </c>
      <c r="G65" t="s">
        <v>35</v>
      </c>
      <c r="H65" t="s">
        <v>57</v>
      </c>
      <c r="I65">
        <v>4</v>
      </c>
      <c r="J65" s="2" t="s">
        <v>109</v>
      </c>
      <c r="K65" t="s">
        <v>38</v>
      </c>
      <c r="L65">
        <f t="shared" si="4"/>
        <v>144</v>
      </c>
      <c r="M65" t="s">
        <v>47</v>
      </c>
      <c r="N65" s="3">
        <f t="shared" si="5"/>
        <v>44342</v>
      </c>
      <c r="O65" t="str">
        <f t="shared" si="6"/>
        <v>Viking Organic 2188</v>
      </c>
      <c r="P65" s="6">
        <f>$P$2</f>
        <v>617762.90753819013</v>
      </c>
      <c r="Q65" t="s">
        <v>48</v>
      </c>
      <c r="R65">
        <v>7466.4</v>
      </c>
      <c r="S65" s="6">
        <v>381578.94736842107</v>
      </c>
      <c r="T65" s="4">
        <f t="shared" si="0"/>
        <v>61.76786315789473</v>
      </c>
      <c r="U65">
        <v>373.6</v>
      </c>
      <c r="V65" s="4">
        <v>2.5276769509981847</v>
      </c>
      <c r="W65" s="4">
        <f t="shared" si="8"/>
        <v>37.586556261343006</v>
      </c>
    </row>
    <row r="66" spans="1:23" ht="15.75">
      <c r="A66">
        <v>2022</v>
      </c>
      <c r="B66" t="s">
        <v>31</v>
      </c>
      <c r="C66" t="s">
        <v>32</v>
      </c>
      <c r="D66" t="str">
        <f t="shared" si="2"/>
        <v>42.734367, -76.657081</v>
      </c>
      <c r="E66">
        <f t="shared" si="3"/>
        <v>1</v>
      </c>
      <c r="F66" t="s">
        <v>34</v>
      </c>
      <c r="G66" t="s">
        <v>35</v>
      </c>
      <c r="H66" t="s">
        <v>36</v>
      </c>
      <c r="I66">
        <v>1</v>
      </c>
      <c r="J66" s="7" t="s">
        <v>110</v>
      </c>
      <c r="K66" t="s">
        <v>38</v>
      </c>
      <c r="L66">
        <v>161</v>
      </c>
      <c r="M66" t="s">
        <v>39</v>
      </c>
      <c r="N66" s="3">
        <v>44703</v>
      </c>
      <c r="O66" t="str">
        <f t="shared" si="6"/>
        <v>Viking Organic 2188</v>
      </c>
      <c r="P66" s="6">
        <f t="shared" ref="P66:P129" si="9">$P$2</f>
        <v>617762.90753819013</v>
      </c>
      <c r="Q66" t="s">
        <v>41</v>
      </c>
      <c r="R66" s="11">
        <v>2951.2</v>
      </c>
      <c r="S66" s="6">
        <v>486842.10526315786</v>
      </c>
      <c r="T66" s="4">
        <f>100*(S66/P66)</f>
        <v>78.807273684210514</v>
      </c>
      <c r="U66">
        <v>395.19999999999993</v>
      </c>
      <c r="V66" s="4">
        <f>W66/14.87</f>
        <v>2.974154029453024</v>
      </c>
      <c r="W66" s="5">
        <v>44.225670417966462</v>
      </c>
    </row>
    <row r="67" spans="1:23" ht="15.75">
      <c r="A67">
        <f>$A$66</f>
        <v>2022</v>
      </c>
      <c r="B67" t="s">
        <v>31</v>
      </c>
      <c r="C67" t="s">
        <v>32</v>
      </c>
      <c r="D67" t="str">
        <f t="shared" si="2"/>
        <v>42.734367, -76.657081</v>
      </c>
      <c r="E67">
        <f t="shared" si="3"/>
        <v>1</v>
      </c>
      <c r="F67" t="s">
        <v>34</v>
      </c>
      <c r="G67" t="s">
        <v>35</v>
      </c>
      <c r="H67" t="s">
        <v>36</v>
      </c>
      <c r="I67">
        <v>1</v>
      </c>
      <c r="J67" s="7" t="s">
        <v>111</v>
      </c>
      <c r="K67" t="s">
        <v>38</v>
      </c>
      <c r="L67">
        <f>$L$66</f>
        <v>161</v>
      </c>
      <c r="M67" t="s">
        <v>39</v>
      </c>
      <c r="N67" s="3">
        <f>$N$66</f>
        <v>44703</v>
      </c>
      <c r="O67" t="str">
        <f t="shared" si="6"/>
        <v>Viking Organic 2188</v>
      </c>
      <c r="P67" s="6">
        <f t="shared" si="9"/>
        <v>617762.90753819013</v>
      </c>
      <c r="Q67" t="s">
        <v>41</v>
      </c>
      <c r="R67" s="11">
        <v>1583.6000000000001</v>
      </c>
      <c r="S67" s="6">
        <v>263157.89473684208</v>
      </c>
      <c r="T67" s="4">
        <f t="shared" ref="T67:T129" si="10">100*(S67/P67)</f>
        <v>42.598526315789464</v>
      </c>
      <c r="U67">
        <v>811.99999999999989</v>
      </c>
      <c r="V67" s="4">
        <f t="shared" ref="V67:V129" si="11">W67/14.87</f>
        <v>7.5715466224347292</v>
      </c>
      <c r="W67" s="5">
        <v>112.58889827560442</v>
      </c>
    </row>
    <row r="68" spans="1:23" ht="15.75">
      <c r="A68">
        <f t="shared" ref="A68:A129" si="12">$A$66</f>
        <v>2022</v>
      </c>
      <c r="B68" t="s">
        <v>31</v>
      </c>
      <c r="C68" t="s">
        <v>32</v>
      </c>
      <c r="D68" t="str">
        <f t="shared" ref="D68:D129" si="13">$D$2</f>
        <v>42.734367, -76.657081</v>
      </c>
      <c r="E68">
        <f t="shared" ref="E68:E129" si="14">$E$2</f>
        <v>1</v>
      </c>
      <c r="F68" t="s">
        <v>34</v>
      </c>
      <c r="G68" t="s">
        <v>35</v>
      </c>
      <c r="H68" t="s">
        <v>36</v>
      </c>
      <c r="I68">
        <v>1</v>
      </c>
      <c r="J68" s="7" t="s">
        <v>112</v>
      </c>
      <c r="K68" t="s">
        <v>38</v>
      </c>
      <c r="L68">
        <f t="shared" ref="L68:L129" si="15">$L$66</f>
        <v>161</v>
      </c>
      <c r="M68" t="s">
        <v>39</v>
      </c>
      <c r="N68" s="3">
        <f t="shared" ref="N68:N129" si="16">$N$66</f>
        <v>44703</v>
      </c>
      <c r="O68" t="str">
        <f t="shared" ref="O68:O129" si="17">$O$2</f>
        <v>Viking Organic 2188</v>
      </c>
      <c r="P68" s="6">
        <f t="shared" si="9"/>
        <v>617762.90753819013</v>
      </c>
      <c r="Q68" t="s">
        <v>41</v>
      </c>
      <c r="R68" s="11">
        <v>1036.4000000000001</v>
      </c>
      <c r="S68" s="6">
        <v>473684.21052631579</v>
      </c>
      <c r="T68" s="4">
        <f t="shared" si="10"/>
        <v>76.677347368421039</v>
      </c>
      <c r="U68">
        <v>933.24</v>
      </c>
      <c r="V68" s="4">
        <f t="shared" si="11"/>
        <v>3.120036020864756</v>
      </c>
      <c r="W68" s="5">
        <v>46.394935630258921</v>
      </c>
    </row>
    <row r="69" spans="1:23" ht="15.75">
      <c r="A69">
        <f t="shared" si="12"/>
        <v>2022</v>
      </c>
      <c r="B69" t="s">
        <v>31</v>
      </c>
      <c r="C69" t="s">
        <v>32</v>
      </c>
      <c r="D69" t="str">
        <f t="shared" si="13"/>
        <v>42.734367, -76.657081</v>
      </c>
      <c r="E69">
        <f t="shared" si="14"/>
        <v>1</v>
      </c>
      <c r="F69" t="s">
        <v>34</v>
      </c>
      <c r="G69" t="s">
        <v>35</v>
      </c>
      <c r="H69" t="s">
        <v>36</v>
      </c>
      <c r="I69">
        <v>1</v>
      </c>
      <c r="J69" s="7" t="s">
        <v>113</v>
      </c>
      <c r="K69" t="s">
        <v>38</v>
      </c>
      <c r="L69">
        <f t="shared" si="15"/>
        <v>161</v>
      </c>
      <c r="M69" t="s">
        <v>39</v>
      </c>
      <c r="N69" s="3">
        <f t="shared" si="16"/>
        <v>44703</v>
      </c>
      <c r="O69" t="str">
        <f t="shared" si="17"/>
        <v>Viking Organic 2188</v>
      </c>
      <c r="P69" s="6">
        <f t="shared" si="9"/>
        <v>617762.90753819013</v>
      </c>
      <c r="Q69" t="s">
        <v>41</v>
      </c>
      <c r="R69" s="11">
        <v>1449.1999999999998</v>
      </c>
      <c r="S69" s="6">
        <v>289473.68421052629</v>
      </c>
      <c r="T69" s="4">
        <f t="shared" si="10"/>
        <v>46.858378947368415</v>
      </c>
      <c r="U69">
        <v>63.6</v>
      </c>
      <c r="V69" s="4">
        <f t="shared" si="11"/>
        <v>3.0134879135010229</v>
      </c>
      <c r="W69" s="5">
        <v>44.810565273760204</v>
      </c>
    </row>
    <row r="70" spans="1:23" ht="15.75">
      <c r="A70">
        <f t="shared" si="12"/>
        <v>2022</v>
      </c>
      <c r="B70" t="s">
        <v>31</v>
      </c>
      <c r="C70" t="s">
        <v>32</v>
      </c>
      <c r="D70" t="str">
        <f t="shared" si="13"/>
        <v>42.734367, -76.657081</v>
      </c>
      <c r="E70">
        <f t="shared" si="14"/>
        <v>1</v>
      </c>
      <c r="F70" t="s">
        <v>34</v>
      </c>
      <c r="G70" t="s">
        <v>35</v>
      </c>
      <c r="H70" t="s">
        <v>45</v>
      </c>
      <c r="I70">
        <v>1</v>
      </c>
      <c r="J70" s="7" t="s">
        <v>114</v>
      </c>
      <c r="K70" t="s">
        <v>38</v>
      </c>
      <c r="L70">
        <f t="shared" si="15"/>
        <v>161</v>
      </c>
      <c r="M70" t="s">
        <v>47</v>
      </c>
      <c r="N70" s="3">
        <f t="shared" si="16"/>
        <v>44703</v>
      </c>
      <c r="O70" t="str">
        <f t="shared" si="17"/>
        <v>Viking Organic 2188</v>
      </c>
      <c r="P70" s="6">
        <f t="shared" si="9"/>
        <v>617762.90753819013</v>
      </c>
      <c r="Q70" t="s">
        <v>48</v>
      </c>
      <c r="R70" s="12">
        <v>3292.4</v>
      </c>
      <c r="S70" s="6">
        <v>328947.36842105264</v>
      </c>
      <c r="T70" s="4">
        <f t="shared" si="10"/>
        <v>53.248157894736835</v>
      </c>
      <c r="U70">
        <v>1393.2000000000003</v>
      </c>
      <c r="V70" s="4">
        <f t="shared" si="11"/>
        <v>2.0054252683015652</v>
      </c>
      <c r="W70" s="5">
        <v>29.82067373964427</v>
      </c>
    </row>
    <row r="71" spans="1:23" ht="15.75">
      <c r="A71">
        <f t="shared" si="12"/>
        <v>2022</v>
      </c>
      <c r="B71" t="s">
        <v>31</v>
      </c>
      <c r="C71" t="s">
        <v>32</v>
      </c>
      <c r="D71" t="str">
        <f t="shared" si="13"/>
        <v>42.734367, -76.657081</v>
      </c>
      <c r="E71">
        <f t="shared" si="14"/>
        <v>1</v>
      </c>
      <c r="F71" t="s">
        <v>34</v>
      </c>
      <c r="G71" t="s">
        <v>35</v>
      </c>
      <c r="H71" t="s">
        <v>45</v>
      </c>
      <c r="I71">
        <v>1</v>
      </c>
      <c r="J71" s="7" t="s">
        <v>115</v>
      </c>
      <c r="K71" t="s">
        <v>38</v>
      </c>
      <c r="L71">
        <f t="shared" si="15"/>
        <v>161</v>
      </c>
      <c r="M71" t="s">
        <v>47</v>
      </c>
      <c r="N71" s="3">
        <f t="shared" si="16"/>
        <v>44703</v>
      </c>
      <c r="O71" t="str">
        <f t="shared" si="17"/>
        <v>Viking Organic 2188</v>
      </c>
      <c r="P71" s="6">
        <f t="shared" si="9"/>
        <v>617762.90753819013</v>
      </c>
      <c r="Q71" t="s">
        <v>48</v>
      </c>
      <c r="R71" s="12">
        <v>3884.8</v>
      </c>
      <c r="S71" s="6">
        <v>302631.57894736843</v>
      </c>
      <c r="T71" s="4">
        <f t="shared" si="10"/>
        <v>48.988305263157898</v>
      </c>
      <c r="U71">
        <v>163.19999999999999</v>
      </c>
      <c r="V71" s="4">
        <f t="shared" si="11"/>
        <v>2.0795719003000905</v>
      </c>
      <c r="W71" s="5">
        <v>30.923234157462346</v>
      </c>
    </row>
    <row r="72" spans="1:23" ht="15.75">
      <c r="A72">
        <f t="shared" si="12"/>
        <v>2022</v>
      </c>
      <c r="B72" t="s">
        <v>31</v>
      </c>
      <c r="C72" t="s">
        <v>32</v>
      </c>
      <c r="D72" t="str">
        <f t="shared" si="13"/>
        <v>42.734367, -76.657081</v>
      </c>
      <c r="E72">
        <f t="shared" si="14"/>
        <v>1</v>
      </c>
      <c r="F72" t="s">
        <v>34</v>
      </c>
      <c r="G72" t="s">
        <v>35</v>
      </c>
      <c r="H72" t="s">
        <v>45</v>
      </c>
      <c r="I72">
        <v>1</v>
      </c>
      <c r="J72" s="7" t="s">
        <v>116</v>
      </c>
      <c r="K72" t="s">
        <v>38</v>
      </c>
      <c r="L72">
        <f t="shared" si="15"/>
        <v>161</v>
      </c>
      <c r="M72" t="s">
        <v>47</v>
      </c>
      <c r="N72" s="3">
        <f t="shared" si="16"/>
        <v>44703</v>
      </c>
      <c r="O72" t="str">
        <f t="shared" si="17"/>
        <v>Viking Organic 2188</v>
      </c>
      <c r="P72" s="6">
        <f t="shared" si="9"/>
        <v>617762.90753819013</v>
      </c>
      <c r="Q72" t="s">
        <v>48</v>
      </c>
      <c r="R72" s="12">
        <v>4183.2</v>
      </c>
      <c r="S72" s="6">
        <v>381578.94736842107</v>
      </c>
      <c r="T72" s="4">
        <f t="shared" si="10"/>
        <v>61.76786315789473</v>
      </c>
      <c r="U72">
        <v>1460.7999999999997</v>
      </c>
      <c r="V72" s="4">
        <f t="shared" si="11"/>
        <v>1.9594603846439433</v>
      </c>
      <c r="W72" s="5">
        <v>29.137175919655437</v>
      </c>
    </row>
    <row r="73" spans="1:23" ht="15.75">
      <c r="A73">
        <f t="shared" si="12"/>
        <v>2022</v>
      </c>
      <c r="B73" t="s">
        <v>31</v>
      </c>
      <c r="C73" t="s">
        <v>32</v>
      </c>
      <c r="D73" t="str">
        <f t="shared" si="13"/>
        <v>42.734367, -76.657081</v>
      </c>
      <c r="E73">
        <f t="shared" si="14"/>
        <v>1</v>
      </c>
      <c r="F73" t="s">
        <v>34</v>
      </c>
      <c r="G73" t="s">
        <v>35</v>
      </c>
      <c r="H73" t="s">
        <v>45</v>
      </c>
      <c r="I73">
        <v>1</v>
      </c>
      <c r="J73" s="7" t="s">
        <v>117</v>
      </c>
      <c r="K73" t="s">
        <v>38</v>
      </c>
      <c r="L73">
        <f t="shared" si="15"/>
        <v>161</v>
      </c>
      <c r="M73" t="s">
        <v>47</v>
      </c>
      <c r="N73" s="3">
        <f t="shared" si="16"/>
        <v>44703</v>
      </c>
      <c r="O73" t="str">
        <f t="shared" si="17"/>
        <v>Viking Organic 2188</v>
      </c>
      <c r="P73" s="6">
        <f t="shared" si="9"/>
        <v>617762.90753819013</v>
      </c>
      <c r="Q73" t="s">
        <v>48</v>
      </c>
      <c r="R73" s="12">
        <v>3456.3999999999996</v>
      </c>
      <c r="S73" s="6">
        <v>328947.36842105264</v>
      </c>
      <c r="T73" s="4">
        <f t="shared" si="10"/>
        <v>53.248157894736835</v>
      </c>
      <c r="U73">
        <v>594</v>
      </c>
      <c r="V73" s="4">
        <f t="shared" si="11"/>
        <v>2.9272849185759084</v>
      </c>
      <c r="W73" s="5">
        <v>43.528726739223757</v>
      </c>
    </row>
    <row r="74" spans="1:23" ht="15.75">
      <c r="A74">
        <f t="shared" si="12"/>
        <v>2022</v>
      </c>
      <c r="B74" t="s">
        <v>31</v>
      </c>
      <c r="C74" t="s">
        <v>32</v>
      </c>
      <c r="D74" t="str">
        <f t="shared" si="13"/>
        <v>42.734367, -76.657081</v>
      </c>
      <c r="E74">
        <f t="shared" si="14"/>
        <v>1</v>
      </c>
      <c r="F74" t="s">
        <v>34</v>
      </c>
      <c r="G74" t="s">
        <v>35</v>
      </c>
      <c r="H74" t="s">
        <v>52</v>
      </c>
      <c r="I74">
        <v>1</v>
      </c>
      <c r="J74" s="7" t="s">
        <v>118</v>
      </c>
      <c r="K74" t="s">
        <v>38</v>
      </c>
      <c r="L74">
        <f t="shared" si="15"/>
        <v>161</v>
      </c>
      <c r="M74" t="s">
        <v>39</v>
      </c>
      <c r="N74" s="3">
        <f t="shared" si="16"/>
        <v>44703</v>
      </c>
      <c r="O74" t="str">
        <f t="shared" si="17"/>
        <v>Viking Organic 2188</v>
      </c>
      <c r="P74" s="6">
        <f t="shared" si="9"/>
        <v>617762.90753819013</v>
      </c>
      <c r="Q74" t="s">
        <v>41</v>
      </c>
      <c r="R74" s="12">
        <v>1992.4</v>
      </c>
      <c r="S74" s="6">
        <v>460526.31578947365</v>
      </c>
      <c r="T74" s="4">
        <f t="shared" si="10"/>
        <v>74.547421052631563</v>
      </c>
      <c r="U74">
        <v>1036</v>
      </c>
      <c r="V74" s="4">
        <f t="shared" si="11"/>
        <v>3.6328835588545529</v>
      </c>
      <c r="W74" s="5">
        <v>54.020978520167198</v>
      </c>
    </row>
    <row r="75" spans="1:23" ht="15.75">
      <c r="A75">
        <f t="shared" si="12"/>
        <v>2022</v>
      </c>
      <c r="B75" t="s">
        <v>31</v>
      </c>
      <c r="C75" t="s">
        <v>32</v>
      </c>
      <c r="D75" t="str">
        <f t="shared" si="13"/>
        <v>42.734367, -76.657081</v>
      </c>
      <c r="E75">
        <f t="shared" si="14"/>
        <v>1</v>
      </c>
      <c r="F75" t="s">
        <v>34</v>
      </c>
      <c r="G75" t="s">
        <v>35</v>
      </c>
      <c r="H75" t="s">
        <v>52</v>
      </c>
      <c r="I75">
        <v>1</v>
      </c>
      <c r="J75" s="7" t="s">
        <v>119</v>
      </c>
      <c r="K75" t="s">
        <v>38</v>
      </c>
      <c r="L75">
        <f t="shared" si="15"/>
        <v>161</v>
      </c>
      <c r="M75" t="s">
        <v>39</v>
      </c>
      <c r="N75" s="3">
        <f t="shared" si="16"/>
        <v>44703</v>
      </c>
      <c r="O75" t="str">
        <f t="shared" si="17"/>
        <v>Viking Organic 2188</v>
      </c>
      <c r="P75" s="6">
        <f t="shared" si="9"/>
        <v>617762.90753819013</v>
      </c>
      <c r="Q75" t="s">
        <v>41</v>
      </c>
      <c r="R75" s="12">
        <v>3525.6</v>
      </c>
      <c r="S75" s="6">
        <v>368421.05263157893</v>
      </c>
      <c r="T75" s="4">
        <f t="shared" si="10"/>
        <v>59.637936842105255</v>
      </c>
      <c r="U75">
        <v>54</v>
      </c>
      <c r="V75" s="4">
        <f t="shared" si="11"/>
        <v>3.3947703910544118</v>
      </c>
      <c r="W75" s="5">
        <v>50.480235714979102</v>
      </c>
    </row>
    <row r="76" spans="1:23" ht="15.75">
      <c r="A76">
        <f t="shared" si="12"/>
        <v>2022</v>
      </c>
      <c r="B76" t="s">
        <v>31</v>
      </c>
      <c r="C76" t="s">
        <v>32</v>
      </c>
      <c r="D76" t="str">
        <f t="shared" si="13"/>
        <v>42.734367, -76.657081</v>
      </c>
      <c r="E76">
        <f t="shared" si="14"/>
        <v>1</v>
      </c>
      <c r="F76" t="s">
        <v>34</v>
      </c>
      <c r="G76" t="s">
        <v>35</v>
      </c>
      <c r="H76" t="s">
        <v>52</v>
      </c>
      <c r="I76">
        <v>1</v>
      </c>
      <c r="J76" s="7" t="s">
        <v>120</v>
      </c>
      <c r="K76" t="s">
        <v>38</v>
      </c>
      <c r="L76">
        <f t="shared" si="15"/>
        <v>161</v>
      </c>
      <c r="M76" t="s">
        <v>39</v>
      </c>
      <c r="N76" s="3">
        <f t="shared" si="16"/>
        <v>44703</v>
      </c>
      <c r="O76" t="str">
        <f t="shared" si="17"/>
        <v>Viking Organic 2188</v>
      </c>
      <c r="P76" s="6">
        <f t="shared" si="9"/>
        <v>617762.90753819013</v>
      </c>
      <c r="Q76" t="s">
        <v>41</v>
      </c>
      <c r="R76" s="12">
        <v>1198.4000000000001</v>
      </c>
      <c r="S76" s="6">
        <v>447368.42105263157</v>
      </c>
      <c r="T76" s="4">
        <f t="shared" si="10"/>
        <v>72.417494736842102</v>
      </c>
      <c r="U76">
        <v>1438</v>
      </c>
      <c r="V76" s="4">
        <f t="shared" si="11"/>
        <v>2.7592493602865678</v>
      </c>
      <c r="W76" s="5">
        <v>41.030037987461263</v>
      </c>
    </row>
    <row r="77" spans="1:23" ht="15.75">
      <c r="A77">
        <f t="shared" si="12"/>
        <v>2022</v>
      </c>
      <c r="B77" t="s">
        <v>31</v>
      </c>
      <c r="C77" t="s">
        <v>32</v>
      </c>
      <c r="D77" t="str">
        <f t="shared" si="13"/>
        <v>42.734367, -76.657081</v>
      </c>
      <c r="E77">
        <f t="shared" si="14"/>
        <v>1</v>
      </c>
      <c r="F77" t="s">
        <v>34</v>
      </c>
      <c r="G77" t="s">
        <v>35</v>
      </c>
      <c r="H77" t="s">
        <v>52</v>
      </c>
      <c r="I77">
        <v>1</v>
      </c>
      <c r="J77" s="7" t="s">
        <v>121</v>
      </c>
      <c r="K77" t="s">
        <v>38</v>
      </c>
      <c r="L77">
        <f t="shared" si="15"/>
        <v>161</v>
      </c>
      <c r="M77" t="s">
        <v>39</v>
      </c>
      <c r="N77" s="3">
        <f t="shared" si="16"/>
        <v>44703</v>
      </c>
      <c r="O77" t="str">
        <f t="shared" si="17"/>
        <v>Viking Organic 2188</v>
      </c>
      <c r="P77" s="6">
        <f t="shared" si="9"/>
        <v>617762.90753819013</v>
      </c>
      <c r="Q77" t="s">
        <v>41</v>
      </c>
      <c r="R77" s="12">
        <v>1604.4</v>
      </c>
      <c r="S77" s="6">
        <v>276315.78947368421</v>
      </c>
      <c r="T77" s="4">
        <f t="shared" si="10"/>
        <v>44.728452631578946</v>
      </c>
      <c r="U77">
        <v>320</v>
      </c>
      <c r="V77" s="4">
        <f t="shared" si="11"/>
        <v>3.1002937265724659</v>
      </c>
      <c r="W77" s="5">
        <v>46.101367714132564</v>
      </c>
    </row>
    <row r="78" spans="1:23" ht="15.75">
      <c r="A78">
        <f t="shared" si="12"/>
        <v>2022</v>
      </c>
      <c r="B78" t="s">
        <v>31</v>
      </c>
      <c r="C78" t="s">
        <v>32</v>
      </c>
      <c r="D78" t="str">
        <f t="shared" si="13"/>
        <v>42.734367, -76.657081</v>
      </c>
      <c r="E78">
        <f t="shared" si="14"/>
        <v>1</v>
      </c>
      <c r="F78" t="s">
        <v>34</v>
      </c>
      <c r="G78" t="s">
        <v>35</v>
      </c>
      <c r="H78" t="s">
        <v>57</v>
      </c>
      <c r="I78">
        <v>1</v>
      </c>
      <c r="J78" s="7" t="s">
        <v>122</v>
      </c>
      <c r="K78" t="s">
        <v>38</v>
      </c>
      <c r="L78">
        <f t="shared" si="15"/>
        <v>161</v>
      </c>
      <c r="M78" t="s">
        <v>47</v>
      </c>
      <c r="N78" s="3">
        <f t="shared" si="16"/>
        <v>44703</v>
      </c>
      <c r="O78" t="str">
        <f t="shared" si="17"/>
        <v>Viking Organic 2188</v>
      </c>
      <c r="P78" s="6">
        <f t="shared" si="9"/>
        <v>617762.90753819013</v>
      </c>
      <c r="Q78" t="s">
        <v>48</v>
      </c>
      <c r="R78" s="12">
        <v>4698.3999999999996</v>
      </c>
      <c r="S78" s="6">
        <v>315789.4736842105</v>
      </c>
      <c r="T78" s="4">
        <f t="shared" si="10"/>
        <v>51.118231578947359</v>
      </c>
      <c r="U78">
        <v>865.04000000000019</v>
      </c>
      <c r="V78" s="4">
        <f t="shared" si="11"/>
        <v>1.8328685739147541</v>
      </c>
      <c r="W78" s="5">
        <v>27.254755694112394</v>
      </c>
    </row>
    <row r="79" spans="1:23" ht="15.75">
      <c r="A79">
        <f t="shared" si="12"/>
        <v>2022</v>
      </c>
      <c r="B79" t="s">
        <v>31</v>
      </c>
      <c r="C79" t="s">
        <v>32</v>
      </c>
      <c r="D79" t="str">
        <f t="shared" si="13"/>
        <v>42.734367, -76.657081</v>
      </c>
      <c r="E79">
        <f t="shared" si="14"/>
        <v>1</v>
      </c>
      <c r="F79" t="s">
        <v>34</v>
      </c>
      <c r="G79" t="s">
        <v>35</v>
      </c>
      <c r="H79" t="s">
        <v>57</v>
      </c>
      <c r="I79">
        <v>1</v>
      </c>
      <c r="J79" s="7" t="s">
        <v>123</v>
      </c>
      <c r="K79" t="s">
        <v>38</v>
      </c>
      <c r="L79">
        <f t="shared" si="15"/>
        <v>161</v>
      </c>
      <c r="M79" t="s">
        <v>47</v>
      </c>
      <c r="N79" s="3">
        <f t="shared" si="16"/>
        <v>44703</v>
      </c>
      <c r="O79" t="str">
        <f t="shared" si="17"/>
        <v>Viking Organic 2188</v>
      </c>
      <c r="P79" s="6">
        <f t="shared" si="9"/>
        <v>617762.90753819013</v>
      </c>
      <c r="Q79" t="s">
        <v>48</v>
      </c>
      <c r="R79" s="12">
        <v>4863.6000000000004</v>
      </c>
      <c r="S79" s="6">
        <v>460526.31578947365</v>
      </c>
      <c r="T79" s="4">
        <f t="shared" si="10"/>
        <v>74.547421052631563</v>
      </c>
      <c r="U79">
        <v>541.19999999999993</v>
      </c>
      <c r="V79" s="4">
        <f t="shared" si="11"/>
        <v>3.214829174375065</v>
      </c>
      <c r="W79" s="5">
        <v>47.804509822957215</v>
      </c>
    </row>
    <row r="80" spans="1:23" ht="15.75">
      <c r="A80">
        <f t="shared" si="12"/>
        <v>2022</v>
      </c>
      <c r="B80" t="s">
        <v>31</v>
      </c>
      <c r="C80" t="s">
        <v>32</v>
      </c>
      <c r="D80" t="str">
        <f t="shared" si="13"/>
        <v>42.734367, -76.657081</v>
      </c>
      <c r="E80">
        <f t="shared" si="14"/>
        <v>1</v>
      </c>
      <c r="F80" t="s">
        <v>34</v>
      </c>
      <c r="G80" t="s">
        <v>35</v>
      </c>
      <c r="H80" t="s">
        <v>57</v>
      </c>
      <c r="I80">
        <v>1</v>
      </c>
      <c r="J80" s="7" t="s">
        <v>124</v>
      </c>
      <c r="K80" t="s">
        <v>38</v>
      </c>
      <c r="L80">
        <f t="shared" si="15"/>
        <v>161</v>
      </c>
      <c r="M80" t="s">
        <v>47</v>
      </c>
      <c r="N80" s="3">
        <f t="shared" si="16"/>
        <v>44703</v>
      </c>
      <c r="O80" t="str">
        <f t="shared" si="17"/>
        <v>Viking Organic 2188</v>
      </c>
      <c r="P80" s="6">
        <f t="shared" si="9"/>
        <v>617762.90753819013</v>
      </c>
      <c r="Q80" t="s">
        <v>48</v>
      </c>
      <c r="R80" s="12">
        <v>5092</v>
      </c>
      <c r="S80" s="6">
        <v>421052.63157894736</v>
      </c>
      <c r="T80" s="4">
        <f t="shared" si="10"/>
        <v>68.15764210526315</v>
      </c>
      <c r="U80">
        <v>1711.2</v>
      </c>
      <c r="V80" s="4">
        <f t="shared" si="11"/>
        <v>3.1037599309138604</v>
      </c>
      <c r="W80" s="5">
        <v>46.152910172689104</v>
      </c>
    </row>
    <row r="81" spans="1:23" ht="15.75">
      <c r="A81">
        <f t="shared" si="12"/>
        <v>2022</v>
      </c>
      <c r="B81" t="s">
        <v>31</v>
      </c>
      <c r="C81" t="s">
        <v>32</v>
      </c>
      <c r="D81" t="str">
        <f t="shared" si="13"/>
        <v>42.734367, -76.657081</v>
      </c>
      <c r="E81">
        <f t="shared" si="14"/>
        <v>1</v>
      </c>
      <c r="F81" t="s">
        <v>34</v>
      </c>
      <c r="G81" t="s">
        <v>35</v>
      </c>
      <c r="H81" t="s">
        <v>57</v>
      </c>
      <c r="I81">
        <v>1</v>
      </c>
      <c r="J81" s="7" t="s">
        <v>125</v>
      </c>
      <c r="K81" t="s">
        <v>38</v>
      </c>
      <c r="L81">
        <f t="shared" si="15"/>
        <v>161</v>
      </c>
      <c r="M81" t="s">
        <v>47</v>
      </c>
      <c r="N81" s="3">
        <f t="shared" si="16"/>
        <v>44703</v>
      </c>
      <c r="O81" t="str">
        <f t="shared" si="17"/>
        <v>Viking Organic 2188</v>
      </c>
      <c r="P81" s="6">
        <f t="shared" si="9"/>
        <v>617762.90753819013</v>
      </c>
      <c r="Q81" t="s">
        <v>48</v>
      </c>
      <c r="R81" s="12">
        <v>2489.1999999999998</v>
      </c>
      <c r="S81" s="6">
        <v>236842.10526315789</v>
      </c>
      <c r="T81" s="4">
        <f t="shared" si="10"/>
        <v>38.338673684210519</v>
      </c>
      <c r="U81">
        <v>1599.9999999999998</v>
      </c>
      <c r="V81" s="4">
        <f t="shared" si="11"/>
        <v>1.2522039944628924</v>
      </c>
      <c r="W81" s="5">
        <v>18.620273397663208</v>
      </c>
    </row>
    <row r="82" spans="1:23" ht="15.75">
      <c r="A82">
        <f t="shared" si="12"/>
        <v>2022</v>
      </c>
      <c r="B82" t="s">
        <v>31</v>
      </c>
      <c r="C82" t="s">
        <v>32</v>
      </c>
      <c r="D82" t="str">
        <f t="shared" si="13"/>
        <v>42.734367, -76.657081</v>
      </c>
      <c r="E82">
        <f t="shared" si="14"/>
        <v>1</v>
      </c>
      <c r="F82" t="s">
        <v>34</v>
      </c>
      <c r="G82" t="s">
        <v>35</v>
      </c>
      <c r="H82" t="s">
        <v>36</v>
      </c>
      <c r="I82">
        <v>2</v>
      </c>
      <c r="J82" s="7" t="s">
        <v>126</v>
      </c>
      <c r="K82" t="s">
        <v>38</v>
      </c>
      <c r="L82">
        <f t="shared" si="15"/>
        <v>161</v>
      </c>
      <c r="M82" t="s">
        <v>39</v>
      </c>
      <c r="N82" s="3">
        <f t="shared" si="16"/>
        <v>44703</v>
      </c>
      <c r="O82" t="str">
        <f t="shared" si="17"/>
        <v>Viking Organic 2188</v>
      </c>
      <c r="P82" s="6">
        <f t="shared" si="9"/>
        <v>617762.90753819013</v>
      </c>
      <c r="Q82" t="s">
        <v>41</v>
      </c>
      <c r="R82" s="12">
        <v>2113.6000000000004</v>
      </c>
      <c r="S82" s="6">
        <v>434210.5263157895</v>
      </c>
      <c r="T82" s="4">
        <f t="shared" si="10"/>
        <v>70.287568421052626</v>
      </c>
      <c r="U82">
        <v>1441.2</v>
      </c>
      <c r="V82" s="4">
        <f t="shared" si="11"/>
        <v>2.4010246768302803</v>
      </c>
      <c r="W82" s="5">
        <v>35.703236944466269</v>
      </c>
    </row>
    <row r="83" spans="1:23" ht="15.75">
      <c r="A83">
        <f t="shared" si="12"/>
        <v>2022</v>
      </c>
      <c r="B83" t="s">
        <v>31</v>
      </c>
      <c r="C83" t="s">
        <v>32</v>
      </c>
      <c r="D83" t="str">
        <f t="shared" si="13"/>
        <v>42.734367, -76.657081</v>
      </c>
      <c r="E83">
        <f t="shared" si="14"/>
        <v>1</v>
      </c>
      <c r="F83" t="s">
        <v>34</v>
      </c>
      <c r="G83" t="s">
        <v>35</v>
      </c>
      <c r="H83" t="s">
        <v>36</v>
      </c>
      <c r="I83">
        <v>2</v>
      </c>
      <c r="J83" s="7" t="s">
        <v>127</v>
      </c>
      <c r="K83" t="s">
        <v>38</v>
      </c>
      <c r="L83">
        <f t="shared" si="15"/>
        <v>161</v>
      </c>
      <c r="M83" t="s">
        <v>39</v>
      </c>
      <c r="N83" s="3">
        <f t="shared" si="16"/>
        <v>44703</v>
      </c>
      <c r="O83" t="str">
        <f t="shared" si="17"/>
        <v>Viking Organic 2188</v>
      </c>
      <c r="P83" s="6">
        <f t="shared" si="9"/>
        <v>617762.90753819013</v>
      </c>
      <c r="Q83" t="s">
        <v>41</v>
      </c>
      <c r="R83" s="12">
        <v>2919.2000000000003</v>
      </c>
      <c r="S83" s="6">
        <v>368421.05263157893</v>
      </c>
      <c r="T83" s="4">
        <f t="shared" si="10"/>
        <v>59.637936842105255</v>
      </c>
      <c r="U83">
        <v>341.99999999999994</v>
      </c>
      <c r="V83" s="4">
        <f t="shared" si="11"/>
        <v>3.3702055515914866</v>
      </c>
      <c r="W83" s="5">
        <v>50.114956552165403</v>
      </c>
    </row>
    <row r="84" spans="1:23" ht="15.75">
      <c r="A84">
        <f t="shared" si="12"/>
        <v>2022</v>
      </c>
      <c r="B84" t="s">
        <v>31</v>
      </c>
      <c r="C84" t="s">
        <v>32</v>
      </c>
      <c r="D84" t="str">
        <f t="shared" si="13"/>
        <v>42.734367, -76.657081</v>
      </c>
      <c r="E84">
        <f t="shared" si="14"/>
        <v>1</v>
      </c>
      <c r="F84" t="s">
        <v>34</v>
      </c>
      <c r="G84" t="s">
        <v>35</v>
      </c>
      <c r="H84" t="s">
        <v>36</v>
      </c>
      <c r="I84">
        <v>2</v>
      </c>
      <c r="J84" s="7" t="s">
        <v>128</v>
      </c>
      <c r="K84" t="s">
        <v>38</v>
      </c>
      <c r="L84">
        <f t="shared" si="15"/>
        <v>161</v>
      </c>
      <c r="M84" t="s">
        <v>39</v>
      </c>
      <c r="N84" s="3">
        <f t="shared" si="16"/>
        <v>44703</v>
      </c>
      <c r="O84" t="str">
        <f t="shared" si="17"/>
        <v>Viking Organic 2188</v>
      </c>
      <c r="P84" s="6">
        <f t="shared" si="9"/>
        <v>617762.90753819013</v>
      </c>
      <c r="Q84" t="s">
        <v>41</v>
      </c>
      <c r="R84" s="12">
        <v>1307.2</v>
      </c>
      <c r="S84" s="6">
        <v>513157.89473684208</v>
      </c>
      <c r="T84" s="4">
        <f t="shared" si="10"/>
        <v>83.067126315789466</v>
      </c>
      <c r="U84">
        <v>4783.5999999999995</v>
      </c>
      <c r="V84" s="4">
        <f t="shared" si="11"/>
        <v>3.3768365512011105</v>
      </c>
      <c r="W84" s="5">
        <v>50.213559516360512</v>
      </c>
    </row>
    <row r="85" spans="1:23" ht="15.75">
      <c r="A85">
        <f t="shared" si="12"/>
        <v>2022</v>
      </c>
      <c r="B85" t="s">
        <v>31</v>
      </c>
      <c r="C85" t="s">
        <v>32</v>
      </c>
      <c r="D85" t="str">
        <f t="shared" si="13"/>
        <v>42.734367, -76.657081</v>
      </c>
      <c r="E85">
        <f t="shared" si="14"/>
        <v>1</v>
      </c>
      <c r="F85" t="s">
        <v>34</v>
      </c>
      <c r="G85" t="s">
        <v>35</v>
      </c>
      <c r="H85" t="s">
        <v>36</v>
      </c>
      <c r="I85">
        <v>2</v>
      </c>
      <c r="J85" s="7" t="s">
        <v>129</v>
      </c>
      <c r="K85" t="s">
        <v>38</v>
      </c>
      <c r="L85">
        <f t="shared" si="15"/>
        <v>161</v>
      </c>
      <c r="M85" t="s">
        <v>39</v>
      </c>
      <c r="N85" s="3">
        <f t="shared" si="16"/>
        <v>44703</v>
      </c>
      <c r="O85" t="str">
        <f t="shared" si="17"/>
        <v>Viking Organic 2188</v>
      </c>
      <c r="P85" s="6">
        <f t="shared" si="9"/>
        <v>617762.90753819013</v>
      </c>
      <c r="Q85" t="s">
        <v>41</v>
      </c>
      <c r="R85" s="12">
        <v>1554.8</v>
      </c>
      <c r="S85" s="6">
        <v>302631.57894736843</v>
      </c>
      <c r="T85" s="4">
        <f t="shared" si="10"/>
        <v>48.988305263157898</v>
      </c>
      <c r="U85">
        <v>1737.1999999999998</v>
      </c>
      <c r="V85" s="4">
        <f t="shared" si="11"/>
        <v>3.2033756295948055</v>
      </c>
      <c r="W85" s="5">
        <v>47.634195612074755</v>
      </c>
    </row>
    <row r="86" spans="1:23" ht="15.75">
      <c r="A86">
        <f t="shared" si="12"/>
        <v>2022</v>
      </c>
      <c r="B86" t="s">
        <v>31</v>
      </c>
      <c r="C86" t="s">
        <v>32</v>
      </c>
      <c r="D86" t="str">
        <f t="shared" si="13"/>
        <v>42.734367, -76.657081</v>
      </c>
      <c r="E86">
        <f t="shared" si="14"/>
        <v>1</v>
      </c>
      <c r="F86" t="s">
        <v>34</v>
      </c>
      <c r="G86" t="s">
        <v>35</v>
      </c>
      <c r="H86" t="s">
        <v>45</v>
      </c>
      <c r="I86">
        <v>2</v>
      </c>
      <c r="J86" s="7" t="s">
        <v>130</v>
      </c>
      <c r="K86" t="s">
        <v>38</v>
      </c>
      <c r="L86">
        <f t="shared" si="15"/>
        <v>161</v>
      </c>
      <c r="M86" t="s">
        <v>47</v>
      </c>
      <c r="N86" s="3">
        <f t="shared" si="16"/>
        <v>44703</v>
      </c>
      <c r="O86" t="str">
        <f t="shared" si="17"/>
        <v>Viking Organic 2188</v>
      </c>
      <c r="P86" s="6">
        <f t="shared" si="9"/>
        <v>617762.90753819013</v>
      </c>
      <c r="Q86" t="s">
        <v>48</v>
      </c>
      <c r="R86" s="13">
        <v>5289.6</v>
      </c>
      <c r="S86" s="6">
        <v>276315.78947368421</v>
      </c>
      <c r="T86" s="4">
        <f t="shared" si="10"/>
        <v>44.728452631578946</v>
      </c>
      <c r="U86">
        <v>490.7999999999999</v>
      </c>
      <c r="V86" s="4">
        <f t="shared" si="11"/>
        <v>2.595282824484952</v>
      </c>
      <c r="W86" s="5">
        <v>38.591855600091236</v>
      </c>
    </row>
    <row r="87" spans="1:23" ht="15.75">
      <c r="A87">
        <f t="shared" si="12"/>
        <v>2022</v>
      </c>
      <c r="B87" t="s">
        <v>31</v>
      </c>
      <c r="C87" t="s">
        <v>32</v>
      </c>
      <c r="D87" t="str">
        <f t="shared" si="13"/>
        <v>42.734367, -76.657081</v>
      </c>
      <c r="E87">
        <f t="shared" si="14"/>
        <v>1</v>
      </c>
      <c r="F87" t="s">
        <v>34</v>
      </c>
      <c r="G87" t="s">
        <v>35</v>
      </c>
      <c r="H87" t="s">
        <v>45</v>
      </c>
      <c r="I87">
        <v>2</v>
      </c>
      <c r="J87" s="7" t="s">
        <v>131</v>
      </c>
      <c r="K87" t="s">
        <v>38</v>
      </c>
      <c r="L87">
        <f t="shared" si="15"/>
        <v>161</v>
      </c>
      <c r="M87" t="s">
        <v>47</v>
      </c>
      <c r="N87" s="3">
        <f t="shared" si="16"/>
        <v>44703</v>
      </c>
      <c r="O87" t="str">
        <f t="shared" si="17"/>
        <v>Viking Organic 2188</v>
      </c>
      <c r="P87" s="6">
        <f t="shared" si="9"/>
        <v>617762.90753819013</v>
      </c>
      <c r="Q87" t="s">
        <v>48</v>
      </c>
      <c r="R87" s="13">
        <v>3593.6000000000004</v>
      </c>
      <c r="S87" s="6">
        <v>355263.15789473685</v>
      </c>
      <c r="T87" s="4">
        <f t="shared" si="10"/>
        <v>57.508010526315786</v>
      </c>
      <c r="U87">
        <v>592.4</v>
      </c>
      <c r="V87" s="4">
        <f t="shared" si="11"/>
        <v>1.4268705523618563</v>
      </c>
      <c r="W87" s="5">
        <v>21.217565113620804</v>
      </c>
    </row>
    <row r="88" spans="1:23" ht="15.75">
      <c r="A88">
        <f t="shared" si="12"/>
        <v>2022</v>
      </c>
      <c r="B88" t="s">
        <v>31</v>
      </c>
      <c r="C88" t="s">
        <v>32</v>
      </c>
      <c r="D88" t="str">
        <f t="shared" si="13"/>
        <v>42.734367, -76.657081</v>
      </c>
      <c r="E88">
        <f t="shared" si="14"/>
        <v>1</v>
      </c>
      <c r="F88" t="s">
        <v>34</v>
      </c>
      <c r="G88" t="s">
        <v>35</v>
      </c>
      <c r="H88" t="s">
        <v>45</v>
      </c>
      <c r="I88">
        <v>2</v>
      </c>
      <c r="J88" s="7" t="s">
        <v>132</v>
      </c>
      <c r="K88" t="s">
        <v>38</v>
      </c>
      <c r="L88">
        <f t="shared" si="15"/>
        <v>161</v>
      </c>
      <c r="M88" t="s">
        <v>47</v>
      </c>
      <c r="N88" s="3">
        <f t="shared" si="16"/>
        <v>44703</v>
      </c>
      <c r="O88" t="str">
        <f t="shared" si="17"/>
        <v>Viking Organic 2188</v>
      </c>
      <c r="P88" s="6">
        <f t="shared" si="9"/>
        <v>617762.90753819013</v>
      </c>
      <c r="Q88" t="s">
        <v>48</v>
      </c>
      <c r="R88" s="13">
        <v>4700.4000000000005</v>
      </c>
      <c r="S88" s="6">
        <v>328947.36842105264</v>
      </c>
      <c r="T88" s="4">
        <f t="shared" si="10"/>
        <v>53.248157894736835</v>
      </c>
      <c r="U88">
        <v>721.20000000000027</v>
      </c>
      <c r="V88" s="4">
        <f t="shared" si="11"/>
        <v>1.7670106914282597</v>
      </c>
      <c r="W88" s="5">
        <v>26.275448981538222</v>
      </c>
    </row>
    <row r="89" spans="1:23" ht="15.75">
      <c r="A89">
        <f t="shared" si="12"/>
        <v>2022</v>
      </c>
      <c r="B89" t="s">
        <v>31</v>
      </c>
      <c r="C89" t="s">
        <v>32</v>
      </c>
      <c r="D89" t="str">
        <f t="shared" si="13"/>
        <v>42.734367, -76.657081</v>
      </c>
      <c r="E89">
        <f t="shared" si="14"/>
        <v>1</v>
      </c>
      <c r="F89" t="s">
        <v>34</v>
      </c>
      <c r="G89" t="s">
        <v>35</v>
      </c>
      <c r="H89" t="s">
        <v>45</v>
      </c>
      <c r="I89">
        <v>2</v>
      </c>
      <c r="J89" s="7" t="s">
        <v>133</v>
      </c>
      <c r="K89" t="s">
        <v>38</v>
      </c>
      <c r="L89">
        <f t="shared" si="15"/>
        <v>161</v>
      </c>
      <c r="M89" t="s">
        <v>47</v>
      </c>
      <c r="N89" s="3">
        <f t="shared" si="16"/>
        <v>44703</v>
      </c>
      <c r="O89" t="str">
        <f t="shared" si="17"/>
        <v>Viking Organic 2188</v>
      </c>
      <c r="P89" s="6">
        <f t="shared" si="9"/>
        <v>617762.90753819013</v>
      </c>
      <c r="Q89" t="s">
        <v>48</v>
      </c>
      <c r="R89" s="13">
        <v>3985.2</v>
      </c>
      <c r="S89" s="6">
        <v>381578.94736842107</v>
      </c>
      <c r="T89" s="4">
        <f t="shared" si="10"/>
        <v>61.76786315789473</v>
      </c>
      <c r="U89">
        <v>728.00000000000011</v>
      </c>
      <c r="V89" s="4">
        <f t="shared" si="11"/>
        <v>1.4883580032874624</v>
      </c>
      <c r="W89" s="5">
        <v>22.131883508884563</v>
      </c>
    </row>
    <row r="90" spans="1:23" ht="15.75">
      <c r="A90">
        <f t="shared" si="12"/>
        <v>2022</v>
      </c>
      <c r="B90" t="s">
        <v>31</v>
      </c>
      <c r="C90" t="s">
        <v>32</v>
      </c>
      <c r="D90" t="str">
        <f t="shared" si="13"/>
        <v>42.734367, -76.657081</v>
      </c>
      <c r="E90">
        <f t="shared" si="14"/>
        <v>1</v>
      </c>
      <c r="F90" t="s">
        <v>34</v>
      </c>
      <c r="G90" t="s">
        <v>35</v>
      </c>
      <c r="H90" t="s">
        <v>52</v>
      </c>
      <c r="I90">
        <v>2</v>
      </c>
      <c r="J90" s="7" t="s">
        <v>134</v>
      </c>
      <c r="K90" t="s">
        <v>38</v>
      </c>
      <c r="L90">
        <f t="shared" si="15"/>
        <v>161</v>
      </c>
      <c r="M90" t="s">
        <v>39</v>
      </c>
      <c r="N90" s="3">
        <f t="shared" si="16"/>
        <v>44703</v>
      </c>
      <c r="O90" t="str">
        <f t="shared" si="17"/>
        <v>Viking Organic 2188</v>
      </c>
      <c r="P90" s="6">
        <f t="shared" si="9"/>
        <v>617762.90753819013</v>
      </c>
      <c r="Q90" t="s">
        <v>41</v>
      </c>
      <c r="R90" s="12">
        <v>2660.4</v>
      </c>
      <c r="S90" s="6">
        <v>368421.05263157893</v>
      </c>
      <c r="T90" s="4">
        <f t="shared" si="10"/>
        <v>59.637936842105255</v>
      </c>
      <c r="U90">
        <v>260</v>
      </c>
      <c r="V90" s="4">
        <f t="shared" si="11"/>
        <v>2.3505386570751869</v>
      </c>
      <c r="W90" s="5">
        <v>34.952509830708031</v>
      </c>
    </row>
    <row r="91" spans="1:23" ht="15.75">
      <c r="A91">
        <f t="shared" si="12"/>
        <v>2022</v>
      </c>
      <c r="B91" t="s">
        <v>31</v>
      </c>
      <c r="C91" t="s">
        <v>32</v>
      </c>
      <c r="D91" t="str">
        <f t="shared" si="13"/>
        <v>42.734367, -76.657081</v>
      </c>
      <c r="E91">
        <f t="shared" si="14"/>
        <v>1</v>
      </c>
      <c r="F91" t="s">
        <v>34</v>
      </c>
      <c r="G91" t="s">
        <v>35</v>
      </c>
      <c r="H91" t="s">
        <v>52</v>
      </c>
      <c r="I91">
        <v>2</v>
      </c>
      <c r="J91" s="7" t="s">
        <v>135</v>
      </c>
      <c r="K91" t="s">
        <v>38</v>
      </c>
      <c r="L91">
        <f t="shared" si="15"/>
        <v>161</v>
      </c>
      <c r="M91" t="s">
        <v>39</v>
      </c>
      <c r="N91" s="3">
        <f t="shared" si="16"/>
        <v>44703</v>
      </c>
      <c r="O91" t="str">
        <f t="shared" si="17"/>
        <v>Viking Organic 2188</v>
      </c>
      <c r="P91" s="6">
        <f t="shared" si="9"/>
        <v>617762.90753819013</v>
      </c>
      <c r="Q91" t="s">
        <v>41</v>
      </c>
      <c r="R91" s="12">
        <v>1859.1999999999998</v>
      </c>
      <c r="S91" s="6">
        <v>315789.4736842105</v>
      </c>
      <c r="T91" s="4">
        <f t="shared" si="10"/>
        <v>51.118231578947359</v>
      </c>
      <c r="U91">
        <v>217.60000000000002</v>
      </c>
      <c r="V91" s="4">
        <f t="shared" si="11"/>
        <v>2.8639890132113135</v>
      </c>
      <c r="W91" s="5">
        <v>42.587516626452228</v>
      </c>
    </row>
    <row r="92" spans="1:23" ht="15.75">
      <c r="A92">
        <f t="shared" si="12"/>
        <v>2022</v>
      </c>
      <c r="B92" t="s">
        <v>31</v>
      </c>
      <c r="C92" t="s">
        <v>32</v>
      </c>
      <c r="D92" t="str">
        <f t="shared" si="13"/>
        <v>42.734367, -76.657081</v>
      </c>
      <c r="E92">
        <f t="shared" si="14"/>
        <v>1</v>
      </c>
      <c r="F92" t="s">
        <v>34</v>
      </c>
      <c r="G92" t="s">
        <v>35</v>
      </c>
      <c r="H92" t="s">
        <v>52</v>
      </c>
      <c r="I92">
        <v>2</v>
      </c>
      <c r="J92" s="7" t="s">
        <v>136</v>
      </c>
      <c r="K92" t="s">
        <v>38</v>
      </c>
      <c r="L92">
        <f t="shared" si="15"/>
        <v>161</v>
      </c>
      <c r="M92" t="s">
        <v>39</v>
      </c>
      <c r="N92" s="3">
        <f t="shared" si="16"/>
        <v>44703</v>
      </c>
      <c r="O92" t="str">
        <f t="shared" si="17"/>
        <v>Viking Organic 2188</v>
      </c>
      <c r="P92" s="6">
        <f t="shared" si="9"/>
        <v>617762.90753819013</v>
      </c>
      <c r="Q92" t="s">
        <v>41</v>
      </c>
      <c r="R92" s="12">
        <v>1391.2</v>
      </c>
      <c r="S92" s="6">
        <v>342105.26315789472</v>
      </c>
      <c r="T92" s="4">
        <f t="shared" si="10"/>
        <v>55.37808421052631</v>
      </c>
      <c r="U92">
        <v>206.4</v>
      </c>
      <c r="V92" s="4">
        <f t="shared" si="11"/>
        <v>2.8076255165295083</v>
      </c>
      <c r="W92" s="5">
        <v>41.749391430793786</v>
      </c>
    </row>
    <row r="93" spans="1:23" ht="15.75">
      <c r="A93">
        <f t="shared" si="12"/>
        <v>2022</v>
      </c>
      <c r="B93" t="s">
        <v>31</v>
      </c>
      <c r="C93" t="s">
        <v>32</v>
      </c>
      <c r="D93" t="str">
        <f t="shared" si="13"/>
        <v>42.734367, -76.657081</v>
      </c>
      <c r="E93">
        <f t="shared" si="14"/>
        <v>1</v>
      </c>
      <c r="F93" t="s">
        <v>34</v>
      </c>
      <c r="G93" t="s">
        <v>35</v>
      </c>
      <c r="H93" t="s">
        <v>52</v>
      </c>
      <c r="I93">
        <v>2</v>
      </c>
      <c r="J93" s="7" t="s">
        <v>137</v>
      </c>
      <c r="K93" t="s">
        <v>38</v>
      </c>
      <c r="L93">
        <f t="shared" si="15"/>
        <v>161</v>
      </c>
      <c r="M93" t="s">
        <v>39</v>
      </c>
      <c r="N93" s="3">
        <f t="shared" si="16"/>
        <v>44703</v>
      </c>
      <c r="O93" t="str">
        <f t="shared" si="17"/>
        <v>Viking Organic 2188</v>
      </c>
      <c r="P93" s="6">
        <f t="shared" si="9"/>
        <v>617762.90753819013</v>
      </c>
      <c r="Q93" t="s">
        <v>41</v>
      </c>
      <c r="R93" s="12">
        <v>2169.6</v>
      </c>
      <c r="S93" s="6">
        <v>486842.10526315786</v>
      </c>
      <c r="T93" s="4">
        <f t="shared" si="10"/>
        <v>78.807273684210514</v>
      </c>
      <c r="U93">
        <v>12.8</v>
      </c>
      <c r="V93" s="4">
        <f t="shared" si="11"/>
        <v>3.893300998068884</v>
      </c>
      <c r="W93" s="5">
        <v>57.893385841284299</v>
      </c>
    </row>
    <row r="94" spans="1:23" ht="15.75">
      <c r="A94">
        <f t="shared" si="12"/>
        <v>2022</v>
      </c>
      <c r="B94" t="s">
        <v>31</v>
      </c>
      <c r="C94" t="s">
        <v>32</v>
      </c>
      <c r="D94" t="str">
        <f t="shared" si="13"/>
        <v>42.734367, -76.657081</v>
      </c>
      <c r="E94">
        <f t="shared" si="14"/>
        <v>1</v>
      </c>
      <c r="F94" t="s">
        <v>34</v>
      </c>
      <c r="G94" t="s">
        <v>35</v>
      </c>
      <c r="H94" t="s">
        <v>57</v>
      </c>
      <c r="I94">
        <v>2</v>
      </c>
      <c r="J94" s="7" t="s">
        <v>138</v>
      </c>
      <c r="K94" t="s">
        <v>38</v>
      </c>
      <c r="L94">
        <f t="shared" si="15"/>
        <v>161</v>
      </c>
      <c r="M94" t="s">
        <v>47</v>
      </c>
      <c r="N94" s="3">
        <f t="shared" si="16"/>
        <v>44703</v>
      </c>
      <c r="O94" t="str">
        <f t="shared" si="17"/>
        <v>Viking Organic 2188</v>
      </c>
      <c r="P94" s="6">
        <f t="shared" si="9"/>
        <v>617762.90753819013</v>
      </c>
      <c r="Q94" t="s">
        <v>48</v>
      </c>
      <c r="R94" s="12">
        <v>5199.2</v>
      </c>
      <c r="S94" s="6">
        <v>394736.84210526315</v>
      </c>
      <c r="T94" s="4">
        <f t="shared" si="10"/>
        <v>63.897789473684206</v>
      </c>
      <c r="U94">
        <v>861.2</v>
      </c>
      <c r="V94" s="4">
        <f t="shared" si="11"/>
        <v>2.0559112880566586</v>
      </c>
      <c r="W94" s="5">
        <v>30.571400853402508</v>
      </c>
    </row>
    <row r="95" spans="1:23" ht="15.75">
      <c r="A95">
        <f t="shared" si="12"/>
        <v>2022</v>
      </c>
      <c r="B95" t="s">
        <v>31</v>
      </c>
      <c r="C95" t="s">
        <v>32</v>
      </c>
      <c r="D95" t="str">
        <f t="shared" si="13"/>
        <v>42.734367, -76.657081</v>
      </c>
      <c r="E95">
        <f t="shared" si="14"/>
        <v>1</v>
      </c>
      <c r="F95" t="s">
        <v>34</v>
      </c>
      <c r="G95" t="s">
        <v>35</v>
      </c>
      <c r="H95" t="s">
        <v>57</v>
      </c>
      <c r="I95">
        <v>2</v>
      </c>
      <c r="J95" s="7" t="s">
        <v>139</v>
      </c>
      <c r="K95" t="s">
        <v>38</v>
      </c>
      <c r="L95">
        <f t="shared" si="15"/>
        <v>161</v>
      </c>
      <c r="M95" t="s">
        <v>47</v>
      </c>
      <c r="N95" s="3">
        <f t="shared" si="16"/>
        <v>44703</v>
      </c>
      <c r="O95" t="str">
        <f t="shared" si="17"/>
        <v>Viking Organic 2188</v>
      </c>
      <c r="P95" s="6">
        <f t="shared" si="9"/>
        <v>617762.90753819013</v>
      </c>
      <c r="Q95" t="s">
        <v>48</v>
      </c>
      <c r="R95" s="12">
        <v>3289.6</v>
      </c>
      <c r="S95" s="6">
        <v>276315.78947368421</v>
      </c>
      <c r="T95" s="4">
        <f t="shared" si="10"/>
        <v>44.728452631578946</v>
      </c>
      <c r="U95">
        <v>554.4</v>
      </c>
      <c r="V95" s="4">
        <f t="shared" si="11"/>
        <v>2.3099991367345303</v>
      </c>
      <c r="W95" s="5">
        <v>34.349687163242464</v>
      </c>
    </row>
    <row r="96" spans="1:23" ht="15.75">
      <c r="A96">
        <f t="shared" si="12"/>
        <v>2022</v>
      </c>
      <c r="B96" t="s">
        <v>31</v>
      </c>
      <c r="C96" t="s">
        <v>32</v>
      </c>
      <c r="D96" t="str">
        <f t="shared" si="13"/>
        <v>42.734367, -76.657081</v>
      </c>
      <c r="E96">
        <f t="shared" si="14"/>
        <v>1</v>
      </c>
      <c r="F96" t="s">
        <v>34</v>
      </c>
      <c r="G96" t="s">
        <v>35</v>
      </c>
      <c r="H96" t="s">
        <v>57</v>
      </c>
      <c r="I96">
        <v>2</v>
      </c>
      <c r="J96" s="7" t="s">
        <v>140</v>
      </c>
      <c r="K96" t="s">
        <v>38</v>
      </c>
      <c r="L96">
        <f t="shared" si="15"/>
        <v>161</v>
      </c>
      <c r="M96" t="s">
        <v>47</v>
      </c>
      <c r="N96" s="3">
        <f t="shared" si="16"/>
        <v>44703</v>
      </c>
      <c r="O96" t="str">
        <f t="shared" si="17"/>
        <v>Viking Organic 2188</v>
      </c>
      <c r="P96" s="6">
        <f t="shared" si="9"/>
        <v>617762.90753819013</v>
      </c>
      <c r="Q96" t="s">
        <v>48</v>
      </c>
      <c r="R96" s="12">
        <v>4686</v>
      </c>
      <c r="S96" s="6">
        <v>315789.4736842105</v>
      </c>
      <c r="T96" s="4">
        <f t="shared" si="10"/>
        <v>51.118231578947359</v>
      </c>
      <c r="U96">
        <v>1240.8</v>
      </c>
      <c r="V96" s="4">
        <f t="shared" si="11"/>
        <v>1.9436364083027946</v>
      </c>
      <c r="W96" s="5">
        <v>28.901873391462555</v>
      </c>
    </row>
    <row r="97" spans="1:23" ht="15.75">
      <c r="A97">
        <f t="shared" si="12"/>
        <v>2022</v>
      </c>
      <c r="B97" t="s">
        <v>31</v>
      </c>
      <c r="C97" t="s">
        <v>32</v>
      </c>
      <c r="D97" t="str">
        <f t="shared" si="13"/>
        <v>42.734367, -76.657081</v>
      </c>
      <c r="E97">
        <f t="shared" si="14"/>
        <v>1</v>
      </c>
      <c r="F97" t="s">
        <v>34</v>
      </c>
      <c r="G97" t="s">
        <v>35</v>
      </c>
      <c r="H97" t="s">
        <v>57</v>
      </c>
      <c r="I97">
        <v>2</v>
      </c>
      <c r="J97" s="7" t="s">
        <v>141</v>
      </c>
      <c r="K97" t="s">
        <v>38</v>
      </c>
      <c r="L97">
        <f t="shared" si="15"/>
        <v>161</v>
      </c>
      <c r="M97" t="s">
        <v>47</v>
      </c>
      <c r="N97" s="3">
        <f t="shared" si="16"/>
        <v>44703</v>
      </c>
      <c r="O97" t="str">
        <f t="shared" si="17"/>
        <v>Viking Organic 2188</v>
      </c>
      <c r="P97" s="6">
        <f t="shared" si="9"/>
        <v>617762.90753819013</v>
      </c>
      <c r="Q97" t="s">
        <v>48</v>
      </c>
      <c r="R97" s="12">
        <v>4187.2000000000007</v>
      </c>
      <c r="S97" s="6">
        <v>381578.94736842107</v>
      </c>
      <c r="T97" s="4">
        <f t="shared" si="10"/>
        <v>61.76786315789473</v>
      </c>
      <c r="U97">
        <v>226.39999999999992</v>
      </c>
      <c r="V97" s="4">
        <f t="shared" si="11"/>
        <v>1.9912590418628229</v>
      </c>
      <c r="W97" s="5">
        <v>29.610021952500176</v>
      </c>
    </row>
    <row r="98" spans="1:23" ht="15.75">
      <c r="A98">
        <f t="shared" si="12"/>
        <v>2022</v>
      </c>
      <c r="B98" t="s">
        <v>31</v>
      </c>
      <c r="C98" t="s">
        <v>32</v>
      </c>
      <c r="D98" t="str">
        <f t="shared" si="13"/>
        <v>42.734367, -76.657081</v>
      </c>
      <c r="E98">
        <f t="shared" si="14"/>
        <v>1</v>
      </c>
      <c r="F98" t="s">
        <v>34</v>
      </c>
      <c r="G98" t="s">
        <v>35</v>
      </c>
      <c r="H98" t="s">
        <v>36</v>
      </c>
      <c r="I98">
        <v>3</v>
      </c>
      <c r="J98" s="7" t="s">
        <v>142</v>
      </c>
      <c r="K98" t="s">
        <v>38</v>
      </c>
      <c r="L98">
        <f t="shared" si="15"/>
        <v>161</v>
      </c>
      <c r="M98" t="s">
        <v>39</v>
      </c>
      <c r="N98" s="3">
        <f t="shared" si="16"/>
        <v>44703</v>
      </c>
      <c r="O98" t="str">
        <f t="shared" si="17"/>
        <v>Viking Organic 2188</v>
      </c>
      <c r="P98" s="6">
        <f t="shared" si="9"/>
        <v>617762.90753819013</v>
      </c>
      <c r="Q98" t="s">
        <v>41</v>
      </c>
      <c r="R98" s="12">
        <v>4043.2</v>
      </c>
      <c r="S98" s="6">
        <v>460526.31578947365</v>
      </c>
      <c r="T98" s="4">
        <f t="shared" si="10"/>
        <v>74.547421052631563</v>
      </c>
      <c r="U98">
        <v>1321.6</v>
      </c>
      <c r="V98" s="4">
        <f t="shared" si="11"/>
        <v>3.8744629309960881</v>
      </c>
      <c r="W98" s="5">
        <v>57.613263783911826</v>
      </c>
    </row>
    <row r="99" spans="1:23" ht="15.75">
      <c r="A99">
        <f t="shared" si="12"/>
        <v>2022</v>
      </c>
      <c r="B99" t="s">
        <v>31</v>
      </c>
      <c r="C99" t="s">
        <v>32</v>
      </c>
      <c r="D99" t="str">
        <f t="shared" si="13"/>
        <v>42.734367, -76.657081</v>
      </c>
      <c r="E99">
        <f t="shared" si="14"/>
        <v>1</v>
      </c>
      <c r="F99" t="s">
        <v>34</v>
      </c>
      <c r="G99" t="s">
        <v>35</v>
      </c>
      <c r="H99" t="s">
        <v>36</v>
      </c>
      <c r="I99">
        <v>3</v>
      </c>
      <c r="J99" s="7" t="s">
        <v>143</v>
      </c>
      <c r="K99" t="s">
        <v>38</v>
      </c>
      <c r="L99">
        <f t="shared" si="15"/>
        <v>161</v>
      </c>
      <c r="M99" t="s">
        <v>39</v>
      </c>
      <c r="N99" s="3">
        <f t="shared" si="16"/>
        <v>44703</v>
      </c>
      <c r="O99" t="str">
        <f t="shared" si="17"/>
        <v>Viking Organic 2188</v>
      </c>
      <c r="P99" s="6">
        <f t="shared" si="9"/>
        <v>617762.90753819013</v>
      </c>
      <c r="Q99" t="s">
        <v>41</v>
      </c>
      <c r="R99" s="12">
        <v>1853.1999999999998</v>
      </c>
      <c r="S99" s="6">
        <v>394736.84210526315</v>
      </c>
      <c r="T99" s="4">
        <f t="shared" si="10"/>
        <v>63.897789473684206</v>
      </c>
      <c r="U99">
        <v>7998</v>
      </c>
      <c r="V99" s="4">
        <f t="shared" si="11"/>
        <v>1.8358826646464017</v>
      </c>
      <c r="W99" s="5">
        <v>27.299575223291992</v>
      </c>
    </row>
    <row r="100" spans="1:23" ht="15.75">
      <c r="A100">
        <f t="shared" si="12"/>
        <v>2022</v>
      </c>
      <c r="B100" t="s">
        <v>31</v>
      </c>
      <c r="C100" t="s">
        <v>32</v>
      </c>
      <c r="D100" t="str">
        <f t="shared" si="13"/>
        <v>42.734367, -76.657081</v>
      </c>
      <c r="E100">
        <f t="shared" si="14"/>
        <v>1</v>
      </c>
      <c r="F100" t="s">
        <v>34</v>
      </c>
      <c r="G100" t="s">
        <v>35</v>
      </c>
      <c r="H100" t="s">
        <v>36</v>
      </c>
      <c r="I100">
        <v>3</v>
      </c>
      <c r="J100" s="7" t="s">
        <v>144</v>
      </c>
      <c r="K100" t="s">
        <v>38</v>
      </c>
      <c r="L100">
        <f t="shared" si="15"/>
        <v>161</v>
      </c>
      <c r="M100" t="s">
        <v>39</v>
      </c>
      <c r="N100" s="3">
        <f t="shared" si="16"/>
        <v>44703</v>
      </c>
      <c r="O100" t="str">
        <f t="shared" si="17"/>
        <v>Viking Organic 2188</v>
      </c>
      <c r="P100" s="6">
        <f t="shared" si="9"/>
        <v>617762.90753819013</v>
      </c>
      <c r="Q100" t="s">
        <v>41</v>
      </c>
      <c r="R100" s="12">
        <v>3186</v>
      </c>
      <c r="S100" s="6">
        <v>381578.94736842107</v>
      </c>
      <c r="T100" s="4">
        <f t="shared" si="10"/>
        <v>61.76786315789473</v>
      </c>
      <c r="U100">
        <v>2600.4</v>
      </c>
      <c r="V100" s="4">
        <f t="shared" si="11"/>
        <v>3.0238865265252053</v>
      </c>
      <c r="W100" s="5">
        <v>44.965192649429802</v>
      </c>
    </row>
    <row r="101" spans="1:23" ht="15.75">
      <c r="A101">
        <f t="shared" si="12"/>
        <v>2022</v>
      </c>
      <c r="B101" t="s">
        <v>31</v>
      </c>
      <c r="C101" t="s">
        <v>32</v>
      </c>
      <c r="D101" t="str">
        <f t="shared" si="13"/>
        <v>42.734367, -76.657081</v>
      </c>
      <c r="E101">
        <f t="shared" si="14"/>
        <v>1</v>
      </c>
      <c r="F101" t="s">
        <v>34</v>
      </c>
      <c r="G101" t="s">
        <v>35</v>
      </c>
      <c r="H101" t="s">
        <v>36</v>
      </c>
      <c r="I101">
        <v>3</v>
      </c>
      <c r="J101" s="7" t="s">
        <v>145</v>
      </c>
      <c r="K101" t="s">
        <v>38</v>
      </c>
      <c r="L101">
        <f t="shared" si="15"/>
        <v>161</v>
      </c>
      <c r="M101" t="s">
        <v>39</v>
      </c>
      <c r="N101" s="3">
        <f t="shared" si="16"/>
        <v>44703</v>
      </c>
      <c r="O101" t="str">
        <f t="shared" si="17"/>
        <v>Viking Organic 2188</v>
      </c>
      <c r="P101" s="6">
        <f t="shared" si="9"/>
        <v>617762.90753819013</v>
      </c>
      <c r="Q101" t="s">
        <v>41</v>
      </c>
      <c r="R101" s="12">
        <v>2031.2</v>
      </c>
      <c r="S101" s="6">
        <v>342105.26315789472</v>
      </c>
      <c r="T101" s="4">
        <f t="shared" si="10"/>
        <v>55.37808421052631</v>
      </c>
      <c r="U101">
        <v>0</v>
      </c>
      <c r="V101" s="4">
        <f t="shared" si="11"/>
        <v>3.1060204989625957</v>
      </c>
      <c r="W101" s="5">
        <v>46.186524819573798</v>
      </c>
    </row>
    <row r="102" spans="1:23" ht="15.75">
      <c r="A102">
        <f t="shared" si="12"/>
        <v>2022</v>
      </c>
      <c r="B102" t="s">
        <v>31</v>
      </c>
      <c r="C102" t="s">
        <v>32</v>
      </c>
      <c r="D102" t="str">
        <f t="shared" si="13"/>
        <v>42.734367, -76.657081</v>
      </c>
      <c r="E102">
        <f t="shared" si="14"/>
        <v>1</v>
      </c>
      <c r="F102" t="s">
        <v>34</v>
      </c>
      <c r="G102" t="s">
        <v>35</v>
      </c>
      <c r="H102" t="s">
        <v>45</v>
      </c>
      <c r="I102">
        <v>3</v>
      </c>
      <c r="J102" s="7" t="s">
        <v>146</v>
      </c>
      <c r="K102" t="s">
        <v>38</v>
      </c>
      <c r="L102">
        <f t="shared" si="15"/>
        <v>161</v>
      </c>
      <c r="M102" t="s">
        <v>47</v>
      </c>
      <c r="N102" s="3">
        <f t="shared" si="16"/>
        <v>44703</v>
      </c>
      <c r="O102" t="str">
        <f t="shared" si="17"/>
        <v>Viking Organic 2188</v>
      </c>
      <c r="P102" s="6">
        <f t="shared" si="9"/>
        <v>617762.90753819013</v>
      </c>
      <c r="Q102" t="s">
        <v>48</v>
      </c>
      <c r="R102" s="12">
        <v>5606.7999999999993</v>
      </c>
      <c r="S102" s="6">
        <v>315789.4736842105</v>
      </c>
      <c r="T102" s="4">
        <f t="shared" si="10"/>
        <v>51.118231578947359</v>
      </c>
      <c r="U102">
        <v>378.12</v>
      </c>
      <c r="V102" s="4">
        <f t="shared" si="11"/>
        <v>4.1680353682585398</v>
      </c>
      <c r="W102" s="5">
        <v>61.978685926004481</v>
      </c>
    </row>
    <row r="103" spans="1:23" ht="15.75">
      <c r="A103">
        <f t="shared" si="12"/>
        <v>2022</v>
      </c>
      <c r="B103" t="s">
        <v>31</v>
      </c>
      <c r="C103" t="s">
        <v>32</v>
      </c>
      <c r="D103" t="str">
        <f t="shared" si="13"/>
        <v>42.734367, -76.657081</v>
      </c>
      <c r="E103">
        <f t="shared" si="14"/>
        <v>1</v>
      </c>
      <c r="F103" t="s">
        <v>34</v>
      </c>
      <c r="G103" t="s">
        <v>35</v>
      </c>
      <c r="H103" t="s">
        <v>45</v>
      </c>
      <c r="I103">
        <v>3</v>
      </c>
      <c r="J103" s="7" t="s">
        <v>147</v>
      </c>
      <c r="K103" t="s">
        <v>38</v>
      </c>
      <c r="L103">
        <f t="shared" si="15"/>
        <v>161</v>
      </c>
      <c r="M103" t="s">
        <v>47</v>
      </c>
      <c r="N103" s="3">
        <f t="shared" si="16"/>
        <v>44703</v>
      </c>
      <c r="O103" t="str">
        <f t="shared" si="17"/>
        <v>Viking Organic 2188</v>
      </c>
      <c r="P103" s="6">
        <f t="shared" si="9"/>
        <v>617762.90753819013</v>
      </c>
      <c r="Q103" t="s">
        <v>48</v>
      </c>
      <c r="R103" s="12">
        <v>5841.2</v>
      </c>
      <c r="S103" s="6">
        <v>342105.26315789472</v>
      </c>
      <c r="T103" s="4">
        <f t="shared" si="10"/>
        <v>55.37808421052631</v>
      </c>
      <c r="U103">
        <v>2255.1999999999998</v>
      </c>
      <c r="V103" s="4">
        <f t="shared" si="11"/>
        <v>2.6997210683365327</v>
      </c>
      <c r="W103" s="5">
        <v>40.144852286164237</v>
      </c>
    </row>
    <row r="104" spans="1:23" ht="15.75">
      <c r="A104">
        <f t="shared" si="12"/>
        <v>2022</v>
      </c>
      <c r="B104" t="s">
        <v>31</v>
      </c>
      <c r="C104" t="s">
        <v>32</v>
      </c>
      <c r="D104" t="str">
        <f t="shared" si="13"/>
        <v>42.734367, -76.657081</v>
      </c>
      <c r="E104">
        <f t="shared" si="14"/>
        <v>1</v>
      </c>
      <c r="F104" t="s">
        <v>34</v>
      </c>
      <c r="G104" t="s">
        <v>35</v>
      </c>
      <c r="H104" t="s">
        <v>45</v>
      </c>
      <c r="I104">
        <v>3</v>
      </c>
      <c r="J104" s="7" t="s">
        <v>148</v>
      </c>
      <c r="K104" t="s">
        <v>38</v>
      </c>
      <c r="L104">
        <f t="shared" si="15"/>
        <v>161</v>
      </c>
      <c r="M104" t="s">
        <v>47</v>
      </c>
      <c r="N104" s="3">
        <f t="shared" si="16"/>
        <v>44703</v>
      </c>
      <c r="O104" t="str">
        <f t="shared" si="17"/>
        <v>Viking Organic 2188</v>
      </c>
      <c r="P104" s="6">
        <f t="shared" si="9"/>
        <v>617762.90753819013</v>
      </c>
      <c r="Q104" t="s">
        <v>48</v>
      </c>
      <c r="R104" s="12">
        <v>2300.8000000000002</v>
      </c>
      <c r="S104" s="6">
        <v>315789.4736842105</v>
      </c>
      <c r="T104" s="4">
        <f t="shared" si="10"/>
        <v>51.118231578947359</v>
      </c>
      <c r="U104">
        <v>1145.2000000000003</v>
      </c>
      <c r="V104" s="4">
        <f t="shared" si="11"/>
        <v>1.7734909865013015</v>
      </c>
      <c r="W104" s="5">
        <v>26.371810969274353</v>
      </c>
    </row>
    <row r="105" spans="1:23" ht="15.75">
      <c r="A105">
        <f t="shared" si="12"/>
        <v>2022</v>
      </c>
      <c r="B105" t="s">
        <v>31</v>
      </c>
      <c r="C105" t="s">
        <v>32</v>
      </c>
      <c r="D105" t="str">
        <f t="shared" si="13"/>
        <v>42.734367, -76.657081</v>
      </c>
      <c r="E105">
        <f t="shared" si="14"/>
        <v>1</v>
      </c>
      <c r="F105" t="s">
        <v>34</v>
      </c>
      <c r="G105" t="s">
        <v>35</v>
      </c>
      <c r="H105" t="s">
        <v>45</v>
      </c>
      <c r="I105">
        <v>3</v>
      </c>
      <c r="J105" s="7" t="s">
        <v>149</v>
      </c>
      <c r="K105" t="s">
        <v>38</v>
      </c>
      <c r="L105">
        <f t="shared" si="15"/>
        <v>161</v>
      </c>
      <c r="M105" t="s">
        <v>47</v>
      </c>
      <c r="N105" s="3">
        <f t="shared" si="16"/>
        <v>44703</v>
      </c>
      <c r="O105" t="str">
        <f t="shared" si="17"/>
        <v>Viking Organic 2188</v>
      </c>
      <c r="P105" s="6">
        <f t="shared" si="9"/>
        <v>617762.90753819013</v>
      </c>
      <c r="Q105" t="s">
        <v>48</v>
      </c>
      <c r="R105" s="12">
        <v>3464.4</v>
      </c>
      <c r="S105" s="6">
        <v>328947.36842105264</v>
      </c>
      <c r="T105" s="4">
        <f t="shared" si="10"/>
        <v>53.248157894736835</v>
      </c>
      <c r="U105">
        <v>1168.8000000000002</v>
      </c>
      <c r="V105" s="4">
        <f t="shared" si="11"/>
        <v>2.2476074585894299</v>
      </c>
      <c r="W105" s="5">
        <v>33.421922909224818</v>
      </c>
    </row>
    <row r="106" spans="1:23" ht="15.75">
      <c r="A106">
        <f t="shared" si="12"/>
        <v>2022</v>
      </c>
      <c r="B106" t="s">
        <v>31</v>
      </c>
      <c r="C106" t="s">
        <v>32</v>
      </c>
      <c r="D106" t="str">
        <f t="shared" si="13"/>
        <v>42.734367, -76.657081</v>
      </c>
      <c r="E106">
        <f t="shared" si="14"/>
        <v>1</v>
      </c>
      <c r="F106" t="s">
        <v>34</v>
      </c>
      <c r="G106" t="s">
        <v>35</v>
      </c>
      <c r="H106" t="s">
        <v>52</v>
      </c>
      <c r="I106">
        <v>3</v>
      </c>
      <c r="J106" s="7" t="s">
        <v>150</v>
      </c>
      <c r="K106" t="s">
        <v>38</v>
      </c>
      <c r="L106">
        <f t="shared" si="15"/>
        <v>161</v>
      </c>
      <c r="M106" t="s">
        <v>39</v>
      </c>
      <c r="N106" s="3">
        <f t="shared" si="16"/>
        <v>44703</v>
      </c>
      <c r="O106" t="str">
        <f t="shared" si="17"/>
        <v>Viking Organic 2188</v>
      </c>
      <c r="P106" s="6">
        <f t="shared" si="9"/>
        <v>617762.90753819013</v>
      </c>
      <c r="Q106" t="s">
        <v>41</v>
      </c>
      <c r="R106" s="12">
        <v>1294.4000000000001</v>
      </c>
      <c r="S106" s="6">
        <v>447368.42105263157</v>
      </c>
      <c r="T106" s="4">
        <f t="shared" si="10"/>
        <v>72.417494736842102</v>
      </c>
      <c r="U106">
        <v>87.6</v>
      </c>
      <c r="V106" s="4">
        <f t="shared" si="11"/>
        <v>2.9093510787226062</v>
      </c>
      <c r="W106" s="5">
        <v>43.262050540605152</v>
      </c>
    </row>
    <row r="107" spans="1:23" ht="15.75">
      <c r="A107">
        <f t="shared" si="12"/>
        <v>2022</v>
      </c>
      <c r="B107" t="s">
        <v>31</v>
      </c>
      <c r="C107" t="s">
        <v>32</v>
      </c>
      <c r="D107" t="str">
        <f t="shared" si="13"/>
        <v>42.734367, -76.657081</v>
      </c>
      <c r="E107">
        <f t="shared" si="14"/>
        <v>1</v>
      </c>
      <c r="F107" t="s">
        <v>34</v>
      </c>
      <c r="G107" t="s">
        <v>35</v>
      </c>
      <c r="H107" t="s">
        <v>52</v>
      </c>
      <c r="I107">
        <v>3</v>
      </c>
      <c r="J107" s="7" t="s">
        <v>151</v>
      </c>
      <c r="K107" t="s">
        <v>38</v>
      </c>
      <c r="L107">
        <f t="shared" si="15"/>
        <v>161</v>
      </c>
      <c r="M107" t="s">
        <v>39</v>
      </c>
      <c r="N107" s="3">
        <f t="shared" si="16"/>
        <v>44703</v>
      </c>
      <c r="O107" t="str">
        <f t="shared" si="17"/>
        <v>Viking Organic 2188</v>
      </c>
      <c r="P107" s="6">
        <f t="shared" si="9"/>
        <v>617762.90753819013</v>
      </c>
      <c r="Q107" t="s">
        <v>41</v>
      </c>
      <c r="R107" s="12">
        <v>2092.8000000000002</v>
      </c>
      <c r="S107" s="6">
        <v>315789.4736842105</v>
      </c>
      <c r="T107" s="4">
        <f t="shared" si="10"/>
        <v>51.118231578947359</v>
      </c>
      <c r="U107">
        <v>131.6</v>
      </c>
      <c r="V107" s="4">
        <f t="shared" si="11"/>
        <v>3.0484513659881318</v>
      </c>
      <c r="W107" s="5">
        <v>45.330471812243516</v>
      </c>
    </row>
    <row r="108" spans="1:23" ht="15.75">
      <c r="A108">
        <f t="shared" si="12"/>
        <v>2022</v>
      </c>
      <c r="B108" t="s">
        <v>31</v>
      </c>
      <c r="C108" t="s">
        <v>32</v>
      </c>
      <c r="D108" t="str">
        <f t="shared" si="13"/>
        <v>42.734367, -76.657081</v>
      </c>
      <c r="E108">
        <f t="shared" si="14"/>
        <v>1</v>
      </c>
      <c r="F108" t="s">
        <v>34</v>
      </c>
      <c r="G108" t="s">
        <v>35</v>
      </c>
      <c r="H108" t="s">
        <v>52</v>
      </c>
      <c r="I108">
        <v>3</v>
      </c>
      <c r="J108" s="7" t="s">
        <v>152</v>
      </c>
      <c r="K108" t="s">
        <v>38</v>
      </c>
      <c r="L108">
        <f t="shared" si="15"/>
        <v>161</v>
      </c>
      <c r="M108" t="s">
        <v>39</v>
      </c>
      <c r="N108" s="3">
        <f t="shared" si="16"/>
        <v>44703</v>
      </c>
      <c r="O108" t="str">
        <f t="shared" si="17"/>
        <v>Viking Organic 2188</v>
      </c>
      <c r="P108" s="6">
        <f t="shared" si="9"/>
        <v>617762.90753819013</v>
      </c>
      <c r="Q108" t="s">
        <v>41</v>
      </c>
      <c r="R108" s="12">
        <v>2144.4</v>
      </c>
      <c r="S108" s="6">
        <v>368421.05263157893</v>
      </c>
      <c r="T108" s="4">
        <f t="shared" si="10"/>
        <v>59.637936842105255</v>
      </c>
      <c r="U108">
        <v>110</v>
      </c>
      <c r="V108" s="4">
        <f t="shared" si="11"/>
        <v>2.5987490288263468</v>
      </c>
      <c r="W108" s="5">
        <v>38.643398058647776</v>
      </c>
    </row>
    <row r="109" spans="1:23" ht="15.75">
      <c r="A109">
        <f t="shared" si="12"/>
        <v>2022</v>
      </c>
      <c r="B109" t="s">
        <v>31</v>
      </c>
      <c r="C109" t="s">
        <v>32</v>
      </c>
      <c r="D109" t="str">
        <f t="shared" si="13"/>
        <v>42.734367, -76.657081</v>
      </c>
      <c r="E109">
        <f t="shared" si="14"/>
        <v>1</v>
      </c>
      <c r="F109" t="s">
        <v>34</v>
      </c>
      <c r="G109" t="s">
        <v>35</v>
      </c>
      <c r="H109" t="s">
        <v>52</v>
      </c>
      <c r="I109">
        <v>3</v>
      </c>
      <c r="J109" s="7" t="s">
        <v>153</v>
      </c>
      <c r="K109" t="s">
        <v>38</v>
      </c>
      <c r="L109">
        <f t="shared" si="15"/>
        <v>161</v>
      </c>
      <c r="M109" t="s">
        <v>39</v>
      </c>
      <c r="N109" s="3">
        <f t="shared" si="16"/>
        <v>44703</v>
      </c>
      <c r="O109" t="str">
        <f t="shared" si="17"/>
        <v>Viking Organic 2188</v>
      </c>
      <c r="P109" s="6">
        <f t="shared" si="9"/>
        <v>617762.90753819013</v>
      </c>
      <c r="Q109" t="s">
        <v>41</v>
      </c>
      <c r="R109" s="12">
        <v>2454.7999999999997</v>
      </c>
      <c r="S109" s="6">
        <v>526315.78947368416</v>
      </c>
      <c r="T109" s="4">
        <f t="shared" si="10"/>
        <v>85.197052631578927</v>
      </c>
      <c r="U109">
        <v>0</v>
      </c>
      <c r="V109" s="4">
        <f t="shared" si="11"/>
        <v>3.124858566035392</v>
      </c>
      <c r="W109" s="5">
        <v>46.466646876946278</v>
      </c>
    </row>
    <row r="110" spans="1:23" ht="15.75">
      <c r="A110">
        <f t="shared" si="12"/>
        <v>2022</v>
      </c>
      <c r="B110" t="s">
        <v>31</v>
      </c>
      <c r="C110" t="s">
        <v>32</v>
      </c>
      <c r="D110" t="str">
        <f t="shared" si="13"/>
        <v>42.734367, -76.657081</v>
      </c>
      <c r="E110">
        <f t="shared" si="14"/>
        <v>1</v>
      </c>
      <c r="F110" t="s">
        <v>34</v>
      </c>
      <c r="G110" t="s">
        <v>35</v>
      </c>
      <c r="H110" t="s">
        <v>57</v>
      </c>
      <c r="I110">
        <v>3</v>
      </c>
      <c r="J110" s="7" t="s">
        <v>154</v>
      </c>
      <c r="K110" t="s">
        <v>38</v>
      </c>
      <c r="L110">
        <f t="shared" si="15"/>
        <v>161</v>
      </c>
      <c r="M110" t="s">
        <v>47</v>
      </c>
      <c r="N110" s="3">
        <f t="shared" si="16"/>
        <v>44703</v>
      </c>
      <c r="O110" t="str">
        <f t="shared" si="17"/>
        <v>Viking Organic 2188</v>
      </c>
      <c r="P110" s="6">
        <f t="shared" si="9"/>
        <v>617762.90753819013</v>
      </c>
      <c r="Q110" t="s">
        <v>48</v>
      </c>
      <c r="R110" s="12">
        <v>5637.6</v>
      </c>
      <c r="S110" s="6">
        <v>328947.36842105264</v>
      </c>
      <c r="T110" s="4">
        <f t="shared" si="10"/>
        <v>53.248157894736835</v>
      </c>
      <c r="U110">
        <v>1617.5999999999997</v>
      </c>
      <c r="V110" s="4">
        <f t="shared" si="11"/>
        <v>1.8104135979639819</v>
      </c>
      <c r="W110" s="5">
        <v>26.920850201724409</v>
      </c>
    </row>
    <row r="111" spans="1:23" ht="15.75">
      <c r="A111">
        <f t="shared" si="12"/>
        <v>2022</v>
      </c>
      <c r="B111" t="s">
        <v>31</v>
      </c>
      <c r="C111" t="s">
        <v>32</v>
      </c>
      <c r="D111" t="str">
        <f t="shared" si="13"/>
        <v>42.734367, -76.657081</v>
      </c>
      <c r="E111">
        <f t="shared" si="14"/>
        <v>1</v>
      </c>
      <c r="F111" t="s">
        <v>34</v>
      </c>
      <c r="G111" t="s">
        <v>35</v>
      </c>
      <c r="H111" t="s">
        <v>57</v>
      </c>
      <c r="I111">
        <v>3</v>
      </c>
      <c r="J111" s="7" t="s">
        <v>155</v>
      </c>
      <c r="K111" t="s">
        <v>38</v>
      </c>
      <c r="L111">
        <f t="shared" si="15"/>
        <v>161</v>
      </c>
      <c r="M111" t="s">
        <v>47</v>
      </c>
      <c r="N111" s="3">
        <f t="shared" si="16"/>
        <v>44703</v>
      </c>
      <c r="O111" t="str">
        <f t="shared" si="17"/>
        <v>Viking Organic 2188</v>
      </c>
      <c r="P111" s="6">
        <f t="shared" si="9"/>
        <v>617762.90753819013</v>
      </c>
      <c r="Q111" t="s">
        <v>48</v>
      </c>
      <c r="R111" s="12">
        <v>4635.2</v>
      </c>
      <c r="S111" s="6">
        <v>434210.5263157895</v>
      </c>
      <c r="T111" s="4">
        <f t="shared" si="10"/>
        <v>70.287568421052626</v>
      </c>
      <c r="U111">
        <v>1161.2000000000003</v>
      </c>
      <c r="V111" s="4">
        <f t="shared" si="11"/>
        <v>2.5188756244376918</v>
      </c>
      <c r="W111" s="5">
        <v>37.455680535388474</v>
      </c>
    </row>
    <row r="112" spans="1:23" ht="15.75">
      <c r="A112">
        <f t="shared" si="12"/>
        <v>2022</v>
      </c>
      <c r="B112" t="s">
        <v>31</v>
      </c>
      <c r="C112" t="s">
        <v>32</v>
      </c>
      <c r="D112" t="str">
        <f t="shared" si="13"/>
        <v>42.734367, -76.657081</v>
      </c>
      <c r="E112">
        <f t="shared" si="14"/>
        <v>1</v>
      </c>
      <c r="F112" t="s">
        <v>34</v>
      </c>
      <c r="G112" t="s">
        <v>35</v>
      </c>
      <c r="H112" t="s">
        <v>57</v>
      </c>
      <c r="I112">
        <v>3</v>
      </c>
      <c r="J112" s="7" t="s">
        <v>156</v>
      </c>
      <c r="K112" t="s">
        <v>38</v>
      </c>
      <c r="L112">
        <f t="shared" si="15"/>
        <v>161</v>
      </c>
      <c r="M112" t="s">
        <v>47</v>
      </c>
      <c r="N112" s="3">
        <f t="shared" si="16"/>
        <v>44703</v>
      </c>
      <c r="O112" t="str">
        <f t="shared" si="17"/>
        <v>Viking Organic 2188</v>
      </c>
      <c r="P112" s="6">
        <f t="shared" si="9"/>
        <v>617762.90753819013</v>
      </c>
      <c r="Q112" t="s">
        <v>48</v>
      </c>
      <c r="R112" s="12">
        <v>3539.2000000000003</v>
      </c>
      <c r="S112" s="6">
        <v>381578.94736842107</v>
      </c>
      <c r="T112" s="4">
        <f t="shared" si="10"/>
        <v>61.76786315789473</v>
      </c>
      <c r="U112">
        <v>489.59999999999991</v>
      </c>
      <c r="V112" s="4">
        <f t="shared" si="11"/>
        <v>1.6530780617719898</v>
      </c>
      <c r="W112" s="5">
        <v>24.581270778549488</v>
      </c>
    </row>
    <row r="113" spans="1:23" ht="15.75">
      <c r="A113">
        <f t="shared" si="12"/>
        <v>2022</v>
      </c>
      <c r="B113" t="s">
        <v>31</v>
      </c>
      <c r="C113" t="s">
        <v>32</v>
      </c>
      <c r="D113" t="str">
        <f t="shared" si="13"/>
        <v>42.734367, -76.657081</v>
      </c>
      <c r="E113">
        <f t="shared" si="14"/>
        <v>1</v>
      </c>
      <c r="F113" t="s">
        <v>34</v>
      </c>
      <c r="G113" t="s">
        <v>35</v>
      </c>
      <c r="H113" t="s">
        <v>57</v>
      </c>
      <c r="I113">
        <v>3</v>
      </c>
      <c r="J113" s="7" t="s">
        <v>157</v>
      </c>
      <c r="K113" t="s">
        <v>38</v>
      </c>
      <c r="L113">
        <f t="shared" si="15"/>
        <v>161</v>
      </c>
      <c r="M113" t="s">
        <v>47</v>
      </c>
      <c r="N113" s="3">
        <f t="shared" si="16"/>
        <v>44703</v>
      </c>
      <c r="O113" t="str">
        <f t="shared" si="17"/>
        <v>Viking Organic 2188</v>
      </c>
      <c r="P113" s="6">
        <f t="shared" si="9"/>
        <v>617762.90753819013</v>
      </c>
      <c r="Q113" t="s">
        <v>48</v>
      </c>
      <c r="R113" s="12">
        <v>3361.6000000000004</v>
      </c>
      <c r="S113" s="6">
        <v>250000</v>
      </c>
      <c r="T113" s="4">
        <f t="shared" si="10"/>
        <v>40.468600000000002</v>
      </c>
      <c r="U113">
        <v>1124.4000000000001</v>
      </c>
      <c r="V113" s="4">
        <f t="shared" si="11"/>
        <v>1.148368568757641</v>
      </c>
      <c r="W113" s="5">
        <v>17.076240617426123</v>
      </c>
    </row>
    <row r="114" spans="1:23" ht="15.75">
      <c r="A114">
        <f t="shared" si="12"/>
        <v>2022</v>
      </c>
      <c r="B114" t="s">
        <v>31</v>
      </c>
      <c r="C114" t="s">
        <v>32</v>
      </c>
      <c r="D114" t="str">
        <f t="shared" si="13"/>
        <v>42.734367, -76.657081</v>
      </c>
      <c r="E114">
        <f t="shared" si="14"/>
        <v>1</v>
      </c>
      <c r="F114" t="s">
        <v>34</v>
      </c>
      <c r="G114" t="s">
        <v>35</v>
      </c>
      <c r="H114" t="s">
        <v>36</v>
      </c>
      <c r="I114">
        <v>4</v>
      </c>
      <c r="J114" s="7" t="s">
        <v>158</v>
      </c>
      <c r="K114" t="s">
        <v>38</v>
      </c>
      <c r="L114">
        <f t="shared" si="15"/>
        <v>161</v>
      </c>
      <c r="M114" t="s">
        <v>39</v>
      </c>
      <c r="N114" s="3">
        <f t="shared" si="16"/>
        <v>44703</v>
      </c>
      <c r="O114" t="str">
        <f t="shared" si="17"/>
        <v>Viking Organic 2188</v>
      </c>
      <c r="P114" s="6">
        <f t="shared" si="9"/>
        <v>617762.90753819013</v>
      </c>
      <c r="Q114" t="s">
        <v>41</v>
      </c>
      <c r="R114" s="12">
        <v>2219.1999999999998</v>
      </c>
      <c r="S114" s="6">
        <v>289473.68421052629</v>
      </c>
      <c r="T114" s="4">
        <f t="shared" si="10"/>
        <v>46.858378947368415</v>
      </c>
      <c r="U114">
        <v>4702</v>
      </c>
      <c r="V114" s="4">
        <f t="shared" si="11"/>
        <v>2.7232309760433817</v>
      </c>
      <c r="W114" s="5">
        <v>40.494444613765083</v>
      </c>
    </row>
    <row r="115" spans="1:23" ht="15.75">
      <c r="A115">
        <f t="shared" si="12"/>
        <v>2022</v>
      </c>
      <c r="B115" t="s">
        <v>31</v>
      </c>
      <c r="C115" t="s">
        <v>32</v>
      </c>
      <c r="D115" t="str">
        <f t="shared" si="13"/>
        <v>42.734367, -76.657081</v>
      </c>
      <c r="E115">
        <f t="shared" si="14"/>
        <v>1</v>
      </c>
      <c r="F115" t="s">
        <v>34</v>
      </c>
      <c r="G115" t="s">
        <v>35</v>
      </c>
      <c r="H115" t="s">
        <v>36</v>
      </c>
      <c r="I115">
        <v>4</v>
      </c>
      <c r="J115" s="7" t="s">
        <v>159</v>
      </c>
      <c r="K115" t="s">
        <v>38</v>
      </c>
      <c r="L115">
        <f t="shared" si="15"/>
        <v>161</v>
      </c>
      <c r="M115" t="s">
        <v>39</v>
      </c>
      <c r="N115" s="3">
        <f t="shared" si="16"/>
        <v>44703</v>
      </c>
      <c r="O115" t="str">
        <f t="shared" si="17"/>
        <v>Viking Organic 2188</v>
      </c>
      <c r="P115" s="6">
        <f t="shared" si="9"/>
        <v>617762.90753819013</v>
      </c>
      <c r="Q115" t="s">
        <v>41</v>
      </c>
      <c r="R115" s="12">
        <v>3418.8</v>
      </c>
      <c r="S115" s="6">
        <v>394736.84210526315</v>
      </c>
      <c r="T115" s="4">
        <f t="shared" si="10"/>
        <v>63.897789473684206</v>
      </c>
      <c r="U115">
        <v>1136</v>
      </c>
      <c r="V115" s="4">
        <f t="shared" si="11"/>
        <v>2.9048299426251347</v>
      </c>
      <c r="W115" s="5">
        <v>43.194821246835751</v>
      </c>
    </row>
    <row r="116" spans="1:23" ht="15.75">
      <c r="A116">
        <f t="shared" si="12"/>
        <v>2022</v>
      </c>
      <c r="B116" t="s">
        <v>31</v>
      </c>
      <c r="C116" t="s">
        <v>32</v>
      </c>
      <c r="D116" t="str">
        <f t="shared" si="13"/>
        <v>42.734367, -76.657081</v>
      </c>
      <c r="E116">
        <f t="shared" si="14"/>
        <v>1</v>
      </c>
      <c r="F116" t="s">
        <v>34</v>
      </c>
      <c r="G116" t="s">
        <v>35</v>
      </c>
      <c r="H116" t="s">
        <v>36</v>
      </c>
      <c r="I116">
        <v>4</v>
      </c>
      <c r="J116" s="7" t="s">
        <v>160</v>
      </c>
      <c r="K116" t="s">
        <v>38</v>
      </c>
      <c r="L116">
        <f t="shared" si="15"/>
        <v>161</v>
      </c>
      <c r="M116" t="s">
        <v>39</v>
      </c>
      <c r="N116" s="3">
        <f t="shared" si="16"/>
        <v>44703</v>
      </c>
      <c r="O116" t="str">
        <f t="shared" si="17"/>
        <v>Viking Organic 2188</v>
      </c>
      <c r="P116" s="6">
        <f t="shared" si="9"/>
        <v>617762.90753819013</v>
      </c>
      <c r="Q116" t="s">
        <v>41</v>
      </c>
      <c r="R116" s="12">
        <v>2746</v>
      </c>
      <c r="S116" s="6">
        <v>421052.63157894736</v>
      </c>
      <c r="T116" s="4">
        <f t="shared" si="10"/>
        <v>68.15764210526315</v>
      </c>
      <c r="U116">
        <v>1362.4</v>
      </c>
      <c r="V116" s="4">
        <f t="shared" si="11"/>
        <v>3.076934523402199</v>
      </c>
      <c r="W116" s="5">
        <v>45.754016362990697</v>
      </c>
    </row>
    <row r="117" spans="1:23" ht="15.75">
      <c r="A117">
        <f t="shared" si="12"/>
        <v>2022</v>
      </c>
      <c r="B117" t="s">
        <v>31</v>
      </c>
      <c r="C117" t="s">
        <v>32</v>
      </c>
      <c r="D117" t="str">
        <f t="shared" si="13"/>
        <v>42.734367, -76.657081</v>
      </c>
      <c r="E117">
        <f t="shared" si="14"/>
        <v>1</v>
      </c>
      <c r="F117" t="s">
        <v>34</v>
      </c>
      <c r="G117" t="s">
        <v>35</v>
      </c>
      <c r="H117" t="s">
        <v>36</v>
      </c>
      <c r="I117">
        <v>4</v>
      </c>
      <c r="J117" s="7" t="s">
        <v>161</v>
      </c>
      <c r="K117" t="s">
        <v>38</v>
      </c>
      <c r="L117">
        <f t="shared" si="15"/>
        <v>161</v>
      </c>
      <c r="M117" t="s">
        <v>39</v>
      </c>
      <c r="N117" s="3">
        <f t="shared" si="16"/>
        <v>44703</v>
      </c>
      <c r="O117" t="str">
        <f t="shared" si="17"/>
        <v>Viking Organic 2188</v>
      </c>
      <c r="P117" s="6">
        <f t="shared" si="9"/>
        <v>617762.90753819013</v>
      </c>
      <c r="Q117" t="s">
        <v>41</v>
      </c>
      <c r="R117" s="12">
        <v>1235.2</v>
      </c>
      <c r="S117" s="6">
        <v>355263.15789473685</v>
      </c>
      <c r="T117" s="4">
        <f t="shared" si="10"/>
        <v>57.508010526315786</v>
      </c>
      <c r="U117">
        <v>869.60000000000014</v>
      </c>
      <c r="V117" s="4">
        <f t="shared" si="11"/>
        <v>1.8084544389884112</v>
      </c>
      <c r="W117" s="5">
        <v>26.891717507757672</v>
      </c>
    </row>
    <row r="118" spans="1:23" ht="15.75">
      <c r="A118">
        <f t="shared" si="12"/>
        <v>2022</v>
      </c>
      <c r="B118" t="s">
        <v>31</v>
      </c>
      <c r="C118" t="s">
        <v>32</v>
      </c>
      <c r="D118" t="str">
        <f t="shared" si="13"/>
        <v>42.734367, -76.657081</v>
      </c>
      <c r="E118">
        <f t="shared" si="14"/>
        <v>1</v>
      </c>
      <c r="F118" t="s">
        <v>34</v>
      </c>
      <c r="G118" t="s">
        <v>35</v>
      </c>
      <c r="H118" t="s">
        <v>45</v>
      </c>
      <c r="I118">
        <v>4</v>
      </c>
      <c r="J118" s="7" t="s">
        <v>162</v>
      </c>
      <c r="K118" t="s">
        <v>38</v>
      </c>
      <c r="L118">
        <f t="shared" si="15"/>
        <v>161</v>
      </c>
      <c r="M118" t="s">
        <v>47</v>
      </c>
      <c r="N118" s="3">
        <f t="shared" si="16"/>
        <v>44703</v>
      </c>
      <c r="O118" t="str">
        <f t="shared" si="17"/>
        <v>Viking Organic 2188</v>
      </c>
      <c r="P118" s="6">
        <f t="shared" si="9"/>
        <v>617762.90753819013</v>
      </c>
      <c r="Q118" t="s">
        <v>48</v>
      </c>
      <c r="R118" s="12">
        <v>5965.2</v>
      </c>
      <c r="S118" s="6">
        <v>302631.57894736843</v>
      </c>
      <c r="T118" s="4">
        <f t="shared" si="10"/>
        <v>48.988305263157898</v>
      </c>
      <c r="U118">
        <v>340.79999999999995</v>
      </c>
      <c r="V118" s="4">
        <f t="shared" si="11"/>
        <v>2.4644712867314573</v>
      </c>
      <c r="W118" s="5">
        <v>36.646688033696769</v>
      </c>
    </row>
    <row r="119" spans="1:23" ht="15.75">
      <c r="A119">
        <f t="shared" si="12"/>
        <v>2022</v>
      </c>
      <c r="B119" t="s">
        <v>31</v>
      </c>
      <c r="C119" t="s">
        <v>32</v>
      </c>
      <c r="D119" t="str">
        <f t="shared" si="13"/>
        <v>42.734367, -76.657081</v>
      </c>
      <c r="E119">
        <f t="shared" si="14"/>
        <v>1</v>
      </c>
      <c r="F119" t="s">
        <v>34</v>
      </c>
      <c r="G119" t="s">
        <v>35</v>
      </c>
      <c r="H119" t="s">
        <v>45</v>
      </c>
      <c r="I119">
        <v>4</v>
      </c>
      <c r="J119" s="7" t="s">
        <v>163</v>
      </c>
      <c r="K119" t="s">
        <v>38</v>
      </c>
      <c r="L119">
        <f t="shared" si="15"/>
        <v>161</v>
      </c>
      <c r="M119" t="s">
        <v>47</v>
      </c>
      <c r="N119" s="3">
        <f t="shared" si="16"/>
        <v>44703</v>
      </c>
      <c r="O119" t="str">
        <f t="shared" si="17"/>
        <v>Viking Organic 2188</v>
      </c>
      <c r="P119" s="6">
        <f t="shared" si="9"/>
        <v>617762.90753819013</v>
      </c>
      <c r="Q119" t="s">
        <v>48</v>
      </c>
      <c r="R119" s="12">
        <v>4670.8</v>
      </c>
      <c r="S119" s="6">
        <v>407894.73684210528</v>
      </c>
      <c r="T119" s="4">
        <f t="shared" si="10"/>
        <v>66.027715789473689</v>
      </c>
      <c r="U119">
        <v>736.00000000000011</v>
      </c>
      <c r="V119" s="4">
        <f t="shared" si="11"/>
        <v>2.1592946001521627</v>
      </c>
      <c r="W119" s="5">
        <v>32.108710704262656</v>
      </c>
    </row>
    <row r="120" spans="1:23" ht="15.75">
      <c r="A120">
        <f t="shared" si="12"/>
        <v>2022</v>
      </c>
      <c r="B120" t="s">
        <v>31</v>
      </c>
      <c r="C120" t="s">
        <v>32</v>
      </c>
      <c r="D120" t="str">
        <f t="shared" si="13"/>
        <v>42.734367, -76.657081</v>
      </c>
      <c r="E120">
        <f t="shared" si="14"/>
        <v>1</v>
      </c>
      <c r="F120" t="s">
        <v>34</v>
      </c>
      <c r="G120" t="s">
        <v>35</v>
      </c>
      <c r="H120" t="s">
        <v>45</v>
      </c>
      <c r="I120">
        <v>4</v>
      </c>
      <c r="J120" s="7" t="s">
        <v>164</v>
      </c>
      <c r="K120" t="s">
        <v>38</v>
      </c>
      <c r="L120">
        <f t="shared" si="15"/>
        <v>161</v>
      </c>
      <c r="M120" t="s">
        <v>47</v>
      </c>
      <c r="N120" s="3">
        <f t="shared" si="16"/>
        <v>44703</v>
      </c>
      <c r="O120" t="str">
        <f t="shared" si="17"/>
        <v>Viking Organic 2188</v>
      </c>
      <c r="P120" s="6">
        <f t="shared" si="9"/>
        <v>617762.90753819013</v>
      </c>
      <c r="Q120" t="s">
        <v>48</v>
      </c>
      <c r="R120" s="12">
        <v>4596</v>
      </c>
      <c r="S120" s="6">
        <v>315789.4736842105</v>
      </c>
      <c r="T120" s="4">
        <f t="shared" si="10"/>
        <v>51.118231578947359</v>
      </c>
      <c r="U120">
        <v>824</v>
      </c>
      <c r="V120" s="4">
        <f t="shared" si="11"/>
        <v>1.386632441094364</v>
      </c>
      <c r="W120" s="5">
        <v>20.619224399073193</v>
      </c>
    </row>
    <row r="121" spans="1:23" ht="15.75">
      <c r="A121">
        <f t="shared" si="12"/>
        <v>2022</v>
      </c>
      <c r="B121" t="s">
        <v>31</v>
      </c>
      <c r="C121" t="s">
        <v>32</v>
      </c>
      <c r="D121" t="str">
        <f t="shared" si="13"/>
        <v>42.734367, -76.657081</v>
      </c>
      <c r="E121">
        <f t="shared" si="14"/>
        <v>1</v>
      </c>
      <c r="F121" t="s">
        <v>34</v>
      </c>
      <c r="G121" t="s">
        <v>35</v>
      </c>
      <c r="H121" t="s">
        <v>45</v>
      </c>
      <c r="I121">
        <v>4</v>
      </c>
      <c r="J121" s="7" t="s">
        <v>165</v>
      </c>
      <c r="K121" t="s">
        <v>38</v>
      </c>
      <c r="L121">
        <f t="shared" si="15"/>
        <v>161</v>
      </c>
      <c r="M121" t="s">
        <v>47</v>
      </c>
      <c r="N121" s="3">
        <f t="shared" si="16"/>
        <v>44703</v>
      </c>
      <c r="O121" t="str">
        <f t="shared" si="17"/>
        <v>Viking Organic 2188</v>
      </c>
      <c r="P121" s="6">
        <f t="shared" si="9"/>
        <v>617762.90753819013</v>
      </c>
      <c r="Q121" t="s">
        <v>48</v>
      </c>
      <c r="R121" s="12">
        <v>2730.7999999999997</v>
      </c>
      <c r="S121" s="6">
        <v>394736.84210526315</v>
      </c>
      <c r="T121" s="4">
        <f t="shared" si="10"/>
        <v>63.897789473684206</v>
      </c>
      <c r="U121">
        <v>824.00000000000023</v>
      </c>
      <c r="V121" s="4">
        <f t="shared" si="11"/>
        <v>1.6521738345524961</v>
      </c>
      <c r="W121" s="5">
        <v>24.567824919795616</v>
      </c>
    </row>
    <row r="122" spans="1:23" ht="15.75">
      <c r="A122">
        <f t="shared" si="12"/>
        <v>2022</v>
      </c>
      <c r="B122" t="s">
        <v>31</v>
      </c>
      <c r="C122" t="s">
        <v>32</v>
      </c>
      <c r="D122" t="str">
        <f t="shared" si="13"/>
        <v>42.734367, -76.657081</v>
      </c>
      <c r="E122">
        <f t="shared" si="14"/>
        <v>1</v>
      </c>
      <c r="F122" t="s">
        <v>34</v>
      </c>
      <c r="G122" t="s">
        <v>35</v>
      </c>
      <c r="H122" t="s">
        <v>52</v>
      </c>
      <c r="I122">
        <v>4</v>
      </c>
      <c r="J122" s="7" t="s">
        <v>166</v>
      </c>
      <c r="K122" t="s">
        <v>38</v>
      </c>
      <c r="L122">
        <f t="shared" si="15"/>
        <v>161</v>
      </c>
      <c r="M122" t="s">
        <v>39</v>
      </c>
      <c r="N122" s="3">
        <f t="shared" si="16"/>
        <v>44703</v>
      </c>
      <c r="O122" t="str">
        <f t="shared" si="17"/>
        <v>Viking Organic 2188</v>
      </c>
      <c r="P122" s="6">
        <f t="shared" si="9"/>
        <v>617762.90753819013</v>
      </c>
      <c r="Q122" t="s">
        <v>41</v>
      </c>
      <c r="R122" s="12">
        <v>2447.6</v>
      </c>
      <c r="S122" s="6">
        <v>302631.57894736843</v>
      </c>
      <c r="T122" s="4">
        <f t="shared" si="10"/>
        <v>48.988305263157898</v>
      </c>
      <c r="U122">
        <v>183.6</v>
      </c>
      <c r="V122" s="4">
        <f t="shared" si="11"/>
        <v>2.5567024631198665</v>
      </c>
      <c r="W122" s="5">
        <v>38.018165626592413</v>
      </c>
    </row>
    <row r="123" spans="1:23" ht="15.75">
      <c r="A123">
        <f t="shared" si="12"/>
        <v>2022</v>
      </c>
      <c r="B123" t="s">
        <v>31</v>
      </c>
      <c r="C123" t="s">
        <v>32</v>
      </c>
      <c r="D123" t="str">
        <f t="shared" si="13"/>
        <v>42.734367, -76.657081</v>
      </c>
      <c r="E123">
        <f t="shared" si="14"/>
        <v>1</v>
      </c>
      <c r="F123" t="s">
        <v>34</v>
      </c>
      <c r="G123" t="s">
        <v>35</v>
      </c>
      <c r="H123" t="s">
        <v>52</v>
      </c>
      <c r="I123">
        <v>4</v>
      </c>
      <c r="J123" s="7" t="s">
        <v>167</v>
      </c>
      <c r="K123" t="s">
        <v>38</v>
      </c>
      <c r="L123">
        <f t="shared" si="15"/>
        <v>161</v>
      </c>
      <c r="M123" t="s">
        <v>39</v>
      </c>
      <c r="N123" s="3">
        <f t="shared" si="16"/>
        <v>44703</v>
      </c>
      <c r="O123" t="str">
        <f t="shared" si="17"/>
        <v>Viking Organic 2188</v>
      </c>
      <c r="P123" s="6">
        <f t="shared" si="9"/>
        <v>617762.90753819013</v>
      </c>
      <c r="Q123" t="s">
        <v>41</v>
      </c>
      <c r="R123" s="12">
        <v>2777.6</v>
      </c>
      <c r="S123" s="6">
        <v>447368.42105263157</v>
      </c>
      <c r="T123" s="4">
        <f t="shared" si="10"/>
        <v>72.417494736842102</v>
      </c>
      <c r="U123">
        <v>181.6</v>
      </c>
      <c r="V123" s="4">
        <f t="shared" si="11"/>
        <v>3.2805363523249778</v>
      </c>
      <c r="W123" s="5">
        <v>48.781575559072415</v>
      </c>
    </row>
    <row r="124" spans="1:23" ht="15.75">
      <c r="A124">
        <f t="shared" si="12"/>
        <v>2022</v>
      </c>
      <c r="B124" t="s">
        <v>31</v>
      </c>
      <c r="C124" t="s">
        <v>32</v>
      </c>
      <c r="D124" t="str">
        <f t="shared" si="13"/>
        <v>42.734367, -76.657081</v>
      </c>
      <c r="E124">
        <f t="shared" si="14"/>
        <v>1</v>
      </c>
      <c r="F124" t="s">
        <v>34</v>
      </c>
      <c r="G124" t="s">
        <v>35</v>
      </c>
      <c r="H124" t="s">
        <v>52</v>
      </c>
      <c r="I124">
        <v>4</v>
      </c>
      <c r="J124" s="7" t="s">
        <v>168</v>
      </c>
      <c r="K124" t="s">
        <v>38</v>
      </c>
      <c r="L124">
        <f t="shared" si="15"/>
        <v>161</v>
      </c>
      <c r="M124" t="s">
        <v>39</v>
      </c>
      <c r="N124" s="3">
        <f t="shared" si="16"/>
        <v>44703</v>
      </c>
      <c r="O124" t="str">
        <f t="shared" si="17"/>
        <v>Viking Organic 2188</v>
      </c>
      <c r="P124" s="6">
        <f t="shared" si="9"/>
        <v>617762.90753819013</v>
      </c>
      <c r="Q124" t="s">
        <v>41</v>
      </c>
      <c r="R124" s="12">
        <v>2232.4</v>
      </c>
      <c r="S124" s="6">
        <v>407894.73684210528</v>
      </c>
      <c r="T124" s="4">
        <f t="shared" si="10"/>
        <v>66.027715789473689</v>
      </c>
      <c r="U124">
        <v>502</v>
      </c>
      <c r="V124" s="4">
        <f t="shared" si="11"/>
        <v>3.4221986167124028</v>
      </c>
      <c r="W124" s="5">
        <v>50.888093430513429</v>
      </c>
    </row>
    <row r="125" spans="1:23" ht="15.75">
      <c r="A125">
        <f t="shared" si="12"/>
        <v>2022</v>
      </c>
      <c r="B125" t="s">
        <v>31</v>
      </c>
      <c r="C125" t="s">
        <v>32</v>
      </c>
      <c r="D125" t="str">
        <f t="shared" si="13"/>
        <v>42.734367, -76.657081</v>
      </c>
      <c r="E125">
        <f t="shared" si="14"/>
        <v>1</v>
      </c>
      <c r="F125" t="s">
        <v>34</v>
      </c>
      <c r="G125" t="s">
        <v>35</v>
      </c>
      <c r="H125" t="s">
        <v>52</v>
      </c>
      <c r="I125">
        <v>4</v>
      </c>
      <c r="J125" s="7" t="s">
        <v>169</v>
      </c>
      <c r="K125" t="s">
        <v>38</v>
      </c>
      <c r="L125">
        <f t="shared" si="15"/>
        <v>161</v>
      </c>
      <c r="M125" t="s">
        <v>39</v>
      </c>
      <c r="N125" s="3">
        <f t="shared" si="16"/>
        <v>44703</v>
      </c>
      <c r="O125" t="str">
        <f t="shared" si="17"/>
        <v>Viking Organic 2188</v>
      </c>
      <c r="P125" s="6">
        <f t="shared" si="9"/>
        <v>617762.90753819013</v>
      </c>
      <c r="Q125" t="s">
        <v>41</v>
      </c>
      <c r="R125" s="12">
        <v>1439.1999999999998</v>
      </c>
      <c r="S125" s="6">
        <v>236842.10526315789</v>
      </c>
      <c r="T125" s="4">
        <f t="shared" si="10"/>
        <v>38.338673684210519</v>
      </c>
      <c r="U125">
        <v>28.4</v>
      </c>
      <c r="V125" s="4">
        <f t="shared" si="11"/>
        <v>4.0444576482609991</v>
      </c>
      <c r="W125" s="5">
        <v>60.14108522964105</v>
      </c>
    </row>
    <row r="126" spans="1:23" ht="15.75">
      <c r="A126">
        <f t="shared" si="12"/>
        <v>2022</v>
      </c>
      <c r="B126" t="s">
        <v>31</v>
      </c>
      <c r="C126" t="s">
        <v>32</v>
      </c>
      <c r="D126" t="str">
        <f t="shared" si="13"/>
        <v>42.734367, -76.657081</v>
      </c>
      <c r="E126">
        <f t="shared" si="14"/>
        <v>1</v>
      </c>
      <c r="F126" t="s">
        <v>34</v>
      </c>
      <c r="G126" t="s">
        <v>35</v>
      </c>
      <c r="H126" t="s">
        <v>57</v>
      </c>
      <c r="I126">
        <v>4</v>
      </c>
      <c r="J126" s="7" t="s">
        <v>170</v>
      </c>
      <c r="K126" t="s">
        <v>38</v>
      </c>
      <c r="L126">
        <f t="shared" si="15"/>
        <v>161</v>
      </c>
      <c r="M126" t="s">
        <v>47</v>
      </c>
      <c r="N126" s="3">
        <f t="shared" si="16"/>
        <v>44703</v>
      </c>
      <c r="O126" t="str">
        <f t="shared" si="17"/>
        <v>Viking Organic 2188</v>
      </c>
      <c r="P126" s="6">
        <f t="shared" si="9"/>
        <v>617762.90753819013</v>
      </c>
      <c r="Q126" t="s">
        <v>48</v>
      </c>
      <c r="R126" s="12">
        <v>4920</v>
      </c>
      <c r="S126" s="6">
        <v>263157.89473684208</v>
      </c>
      <c r="T126" s="4">
        <f t="shared" si="10"/>
        <v>42.598526315789464</v>
      </c>
      <c r="U126">
        <v>405.19999999999993</v>
      </c>
      <c r="V126" s="4">
        <f t="shared" si="11"/>
        <v>1.5358299323109081</v>
      </c>
      <c r="W126" s="5">
        <v>22.837791093463203</v>
      </c>
    </row>
    <row r="127" spans="1:23" ht="15.75">
      <c r="A127">
        <f t="shared" si="12"/>
        <v>2022</v>
      </c>
      <c r="B127" t="s">
        <v>31</v>
      </c>
      <c r="C127" t="s">
        <v>32</v>
      </c>
      <c r="D127" t="str">
        <f t="shared" si="13"/>
        <v>42.734367, -76.657081</v>
      </c>
      <c r="E127">
        <f t="shared" si="14"/>
        <v>1</v>
      </c>
      <c r="F127" t="s">
        <v>34</v>
      </c>
      <c r="G127" t="s">
        <v>35</v>
      </c>
      <c r="H127" t="s">
        <v>57</v>
      </c>
      <c r="I127">
        <v>4</v>
      </c>
      <c r="J127" s="7" t="s">
        <v>171</v>
      </c>
      <c r="K127" t="s">
        <v>38</v>
      </c>
      <c r="L127">
        <f t="shared" si="15"/>
        <v>161</v>
      </c>
      <c r="M127" t="s">
        <v>47</v>
      </c>
      <c r="N127" s="3">
        <f t="shared" si="16"/>
        <v>44703</v>
      </c>
      <c r="O127" t="str">
        <f t="shared" si="17"/>
        <v>Viking Organic 2188</v>
      </c>
      <c r="P127" s="6">
        <f t="shared" si="9"/>
        <v>617762.90753819013</v>
      </c>
      <c r="Q127" t="s">
        <v>48</v>
      </c>
      <c r="R127" s="12">
        <v>5599.2</v>
      </c>
      <c r="S127" s="6">
        <v>302631.57894736843</v>
      </c>
      <c r="T127" s="4">
        <f t="shared" si="10"/>
        <v>48.988305263157898</v>
      </c>
      <c r="U127">
        <v>784.80000000000007</v>
      </c>
      <c r="V127" s="4">
        <f t="shared" si="11"/>
        <v>1.8806419120113655</v>
      </c>
      <c r="W127" s="5">
        <v>27.965145231609004</v>
      </c>
    </row>
    <row r="128" spans="1:23" ht="15.75">
      <c r="A128">
        <f t="shared" si="12"/>
        <v>2022</v>
      </c>
      <c r="B128" t="s">
        <v>31</v>
      </c>
      <c r="C128" t="s">
        <v>32</v>
      </c>
      <c r="D128" t="str">
        <f t="shared" si="13"/>
        <v>42.734367, -76.657081</v>
      </c>
      <c r="E128">
        <f t="shared" si="14"/>
        <v>1</v>
      </c>
      <c r="F128" t="s">
        <v>34</v>
      </c>
      <c r="G128" t="s">
        <v>35</v>
      </c>
      <c r="H128" t="s">
        <v>57</v>
      </c>
      <c r="I128">
        <v>4</v>
      </c>
      <c r="J128" s="7" t="s">
        <v>172</v>
      </c>
      <c r="K128" t="s">
        <v>38</v>
      </c>
      <c r="L128">
        <f t="shared" si="15"/>
        <v>161</v>
      </c>
      <c r="M128" t="s">
        <v>47</v>
      </c>
      <c r="N128" s="3">
        <f t="shared" si="16"/>
        <v>44703</v>
      </c>
      <c r="O128" t="str">
        <f t="shared" si="17"/>
        <v>Viking Organic 2188</v>
      </c>
      <c r="P128" s="6">
        <f t="shared" si="9"/>
        <v>617762.90753819013</v>
      </c>
      <c r="Q128" t="s">
        <v>48</v>
      </c>
      <c r="R128" s="12">
        <v>5862</v>
      </c>
      <c r="S128" s="6">
        <v>473684.21052631579</v>
      </c>
      <c r="T128" s="4">
        <f t="shared" si="10"/>
        <v>76.677347368421039</v>
      </c>
      <c r="U128">
        <v>1518.4000000000003</v>
      </c>
      <c r="V128" s="4">
        <f t="shared" si="11"/>
        <v>1.9240448185470871</v>
      </c>
      <c r="W128" s="5">
        <v>28.610546451795184</v>
      </c>
    </row>
    <row r="129" spans="1:23" ht="15.75">
      <c r="A129">
        <f t="shared" si="12"/>
        <v>2022</v>
      </c>
      <c r="B129" t="s">
        <v>31</v>
      </c>
      <c r="C129" t="s">
        <v>32</v>
      </c>
      <c r="D129" t="str">
        <f t="shared" si="13"/>
        <v>42.734367, -76.657081</v>
      </c>
      <c r="E129">
        <f t="shared" si="14"/>
        <v>1</v>
      </c>
      <c r="F129" t="s">
        <v>34</v>
      </c>
      <c r="G129" t="s">
        <v>35</v>
      </c>
      <c r="H129" t="s">
        <v>57</v>
      </c>
      <c r="I129">
        <v>4</v>
      </c>
      <c r="J129" s="7" t="s">
        <v>173</v>
      </c>
      <c r="K129" t="s">
        <v>38</v>
      </c>
      <c r="L129">
        <f t="shared" si="15"/>
        <v>161</v>
      </c>
      <c r="M129" t="s">
        <v>47</v>
      </c>
      <c r="N129" s="3">
        <f t="shared" si="16"/>
        <v>44703</v>
      </c>
      <c r="O129" t="str">
        <f t="shared" si="17"/>
        <v>Viking Organic 2188</v>
      </c>
      <c r="P129" s="6">
        <f t="shared" si="9"/>
        <v>617762.90753819013</v>
      </c>
      <c r="Q129" t="s">
        <v>48</v>
      </c>
      <c r="R129" s="12">
        <v>5017.6000000000004</v>
      </c>
      <c r="S129" s="6">
        <v>381578.94736842107</v>
      </c>
      <c r="T129" s="4">
        <f t="shared" si="10"/>
        <v>61.76786315789473</v>
      </c>
      <c r="U129">
        <v>473.19999999999993</v>
      </c>
      <c r="V129" s="4">
        <f t="shared" si="11"/>
        <v>1.9692561795217969</v>
      </c>
      <c r="W129" s="5">
        <v>29.282839389489119</v>
      </c>
    </row>
    <row r="130" spans="1:23" ht="15.75">
      <c r="A130">
        <v>2023</v>
      </c>
      <c r="B130" t="s">
        <v>31</v>
      </c>
      <c r="C130" t="s">
        <v>32</v>
      </c>
      <c r="D130" t="str">
        <f>$D$129</f>
        <v>42.734367, -76.657081</v>
      </c>
      <c r="E130">
        <v>1</v>
      </c>
      <c r="F130" t="s">
        <v>174</v>
      </c>
      <c r="G130" t="s">
        <v>175</v>
      </c>
      <c r="H130" s="8" t="s">
        <v>176</v>
      </c>
      <c r="I130" s="8">
        <v>1</v>
      </c>
      <c r="J130" s="8">
        <v>101</v>
      </c>
      <c r="K130" t="s">
        <v>38</v>
      </c>
      <c r="M130" t="s">
        <v>177</v>
      </c>
      <c r="N130" s="3">
        <v>45082</v>
      </c>
      <c r="P130">
        <v>617500</v>
      </c>
      <c r="Q130" t="s">
        <v>41</v>
      </c>
      <c r="R130">
        <v>6365</v>
      </c>
      <c r="S130" s="10">
        <v>610236.22047244094</v>
      </c>
      <c r="T130" s="4">
        <v>98.783686033580082</v>
      </c>
      <c r="U130">
        <v>1269.8</v>
      </c>
      <c r="V130" s="4">
        <f>W130/14.87</f>
        <v>3.1445707079337386</v>
      </c>
      <c r="W130" s="5">
        <v>46.759766426974693</v>
      </c>
    </row>
    <row r="131" spans="1:23" ht="15.75">
      <c r="A131">
        <f>2023</f>
        <v>2023</v>
      </c>
      <c r="B131" t="s">
        <v>31</v>
      </c>
      <c r="C131" t="s">
        <v>32</v>
      </c>
      <c r="D131" t="str">
        <f t="shared" ref="D131:D149" si="18">$D$129</f>
        <v>42.734367, -76.657081</v>
      </c>
      <c r="E131">
        <f>$E$130</f>
        <v>1</v>
      </c>
      <c r="F131" t="s">
        <v>174</v>
      </c>
      <c r="G131" t="s">
        <v>175</v>
      </c>
      <c r="H131" s="8" t="s">
        <v>178</v>
      </c>
      <c r="I131" s="8">
        <v>1</v>
      </c>
      <c r="J131" s="8">
        <v>102</v>
      </c>
      <c r="K131" t="s">
        <v>38</v>
      </c>
      <c r="M131" t="s">
        <v>177</v>
      </c>
      <c r="N131" s="3">
        <f>$N$130</f>
        <v>45082</v>
      </c>
      <c r="P131">
        <f>$P$130</f>
        <v>617500</v>
      </c>
      <c r="Q131" t="s">
        <v>41</v>
      </c>
      <c r="R131">
        <v>6365</v>
      </c>
      <c r="S131" s="10">
        <v>557742.78215223097</v>
      </c>
      <c r="T131" s="4">
        <v>90.286164654347374</v>
      </c>
      <c r="U131">
        <v>633.9</v>
      </c>
      <c r="V131" s="4">
        <f t="shared" ref="V131:V149" si="19">W131/14.87</f>
        <v>4.2625548720424886</v>
      </c>
      <c r="W131" s="5">
        <v>63.384190947271804</v>
      </c>
    </row>
    <row r="132" spans="1:23" ht="15.75">
      <c r="A132">
        <f>2023</f>
        <v>2023</v>
      </c>
      <c r="B132" t="s">
        <v>31</v>
      </c>
      <c r="C132" t="s">
        <v>32</v>
      </c>
      <c r="D132" t="str">
        <f t="shared" si="18"/>
        <v>42.734367, -76.657081</v>
      </c>
      <c r="E132">
        <f t="shared" ref="E132:E149" si="20">$E$130</f>
        <v>1</v>
      </c>
      <c r="F132" t="s">
        <v>174</v>
      </c>
      <c r="G132" t="s">
        <v>175</v>
      </c>
      <c r="H132" s="8" t="s">
        <v>179</v>
      </c>
      <c r="I132" s="8">
        <v>1</v>
      </c>
      <c r="J132" s="8">
        <v>103</v>
      </c>
      <c r="K132" t="s">
        <v>38</v>
      </c>
      <c r="M132" t="s">
        <v>47</v>
      </c>
      <c r="N132" s="3">
        <f t="shared" ref="N132:N149" si="21">$N$130</f>
        <v>45082</v>
      </c>
      <c r="P132">
        <f t="shared" ref="P132:P189" si="22">$P$130</f>
        <v>617500</v>
      </c>
      <c r="Q132" t="s">
        <v>48</v>
      </c>
      <c r="R132">
        <v>10124</v>
      </c>
      <c r="S132" s="10">
        <v>479002.62467191601</v>
      </c>
      <c r="T132" s="4">
        <v>77.539882585498347</v>
      </c>
      <c r="U132">
        <v>78.400000000000006</v>
      </c>
      <c r="V132" s="4">
        <f t="shared" si="19"/>
        <v>3.3911859701843849</v>
      </c>
      <c r="W132" s="5">
        <v>50.426935376641801</v>
      </c>
    </row>
    <row r="133" spans="1:23" ht="15.75">
      <c r="A133">
        <f>2023</f>
        <v>2023</v>
      </c>
      <c r="B133" t="s">
        <v>31</v>
      </c>
      <c r="C133" t="s">
        <v>32</v>
      </c>
      <c r="D133" t="str">
        <f t="shared" si="18"/>
        <v>42.734367, -76.657081</v>
      </c>
      <c r="E133">
        <f t="shared" si="20"/>
        <v>1</v>
      </c>
      <c r="F133" t="s">
        <v>174</v>
      </c>
      <c r="G133" t="s">
        <v>175</v>
      </c>
      <c r="H133" s="8" t="s">
        <v>180</v>
      </c>
      <c r="I133" s="8">
        <v>1</v>
      </c>
      <c r="J133" s="8">
        <v>104</v>
      </c>
      <c r="K133" t="s">
        <v>38</v>
      </c>
      <c r="M133" t="s">
        <v>47</v>
      </c>
      <c r="N133" s="3">
        <f t="shared" si="21"/>
        <v>45082</v>
      </c>
      <c r="P133">
        <f t="shared" si="22"/>
        <v>617500</v>
      </c>
      <c r="Q133" t="s">
        <v>48</v>
      </c>
      <c r="R133">
        <v>10124</v>
      </c>
      <c r="S133" s="10">
        <v>538057.74278215226</v>
      </c>
      <c r="T133" s="4">
        <v>87.099594137135128</v>
      </c>
      <c r="U133">
        <v>927.89999999999986</v>
      </c>
      <c r="V133" s="4">
        <f t="shared" si="19"/>
        <v>3.1097491152809882</v>
      </c>
      <c r="W133" s="5">
        <v>46.241969344228295</v>
      </c>
    </row>
    <row r="134" spans="1:23" ht="15.75">
      <c r="A134">
        <f>2023</f>
        <v>2023</v>
      </c>
      <c r="B134" t="s">
        <v>31</v>
      </c>
      <c r="C134" t="s">
        <v>32</v>
      </c>
      <c r="D134" t="str">
        <f t="shared" si="18"/>
        <v>42.734367, -76.657081</v>
      </c>
      <c r="E134">
        <f t="shared" si="20"/>
        <v>1</v>
      </c>
      <c r="F134" t="s">
        <v>174</v>
      </c>
      <c r="G134" t="s">
        <v>175</v>
      </c>
      <c r="H134" s="8" t="s">
        <v>181</v>
      </c>
      <c r="I134" s="8">
        <v>1</v>
      </c>
      <c r="J134" s="8">
        <v>105</v>
      </c>
      <c r="K134" t="s">
        <v>38</v>
      </c>
      <c r="M134" t="s">
        <v>47</v>
      </c>
      <c r="N134" s="3">
        <f t="shared" si="21"/>
        <v>45082</v>
      </c>
      <c r="P134">
        <f t="shared" si="22"/>
        <v>617500</v>
      </c>
      <c r="Q134" t="s">
        <v>48</v>
      </c>
      <c r="R134">
        <v>10124</v>
      </c>
      <c r="S134" s="10">
        <v>538057.74278215226</v>
      </c>
      <c r="T134" s="4">
        <v>87.099594137135128</v>
      </c>
      <c r="U134">
        <v>450.40000000000009</v>
      </c>
      <c r="V134" s="4">
        <f t="shared" si="19"/>
        <v>3.571022160810926</v>
      </c>
      <c r="W134" s="5">
        <v>53.10109953125847</v>
      </c>
    </row>
    <row r="135" spans="1:23" ht="15.75">
      <c r="A135">
        <f>2023</f>
        <v>2023</v>
      </c>
      <c r="B135" t="s">
        <v>31</v>
      </c>
      <c r="C135" t="s">
        <v>32</v>
      </c>
      <c r="D135" t="str">
        <f t="shared" si="18"/>
        <v>42.734367, -76.657081</v>
      </c>
      <c r="E135">
        <f t="shared" si="20"/>
        <v>1</v>
      </c>
      <c r="F135" t="s">
        <v>174</v>
      </c>
      <c r="G135" t="s">
        <v>175</v>
      </c>
      <c r="H135" s="8" t="s">
        <v>181</v>
      </c>
      <c r="I135" s="8">
        <v>2</v>
      </c>
      <c r="J135" s="8">
        <v>201</v>
      </c>
      <c r="K135" t="s">
        <v>38</v>
      </c>
      <c r="M135" t="s">
        <v>47</v>
      </c>
      <c r="N135" s="3">
        <f t="shared" si="21"/>
        <v>45082</v>
      </c>
      <c r="P135">
        <f t="shared" si="22"/>
        <v>617500</v>
      </c>
      <c r="Q135" t="s">
        <v>48</v>
      </c>
      <c r="R135">
        <v>8847</v>
      </c>
      <c r="S135" s="10">
        <v>479002.62467191601</v>
      </c>
      <c r="T135" s="4">
        <v>77.539882585498347</v>
      </c>
      <c r="U135">
        <v>517.1</v>
      </c>
      <c r="V135" s="4">
        <f t="shared" si="19"/>
        <v>3.648277858795923</v>
      </c>
      <c r="W135" s="5">
        <v>54.24989176029537</v>
      </c>
    </row>
    <row r="136" spans="1:23" ht="15.75">
      <c r="A136">
        <f>2023</f>
        <v>2023</v>
      </c>
      <c r="B136" t="s">
        <v>31</v>
      </c>
      <c r="C136" t="s">
        <v>32</v>
      </c>
      <c r="D136" t="str">
        <f t="shared" si="18"/>
        <v>42.734367, -76.657081</v>
      </c>
      <c r="E136">
        <f t="shared" si="20"/>
        <v>1</v>
      </c>
      <c r="F136" t="s">
        <v>174</v>
      </c>
      <c r="G136" t="s">
        <v>175</v>
      </c>
      <c r="H136" s="8" t="s">
        <v>180</v>
      </c>
      <c r="I136" s="8">
        <v>2</v>
      </c>
      <c r="J136" s="8">
        <v>202</v>
      </c>
      <c r="K136" t="s">
        <v>38</v>
      </c>
      <c r="M136" t="s">
        <v>47</v>
      </c>
      <c r="N136" s="3">
        <f t="shared" si="21"/>
        <v>45082</v>
      </c>
      <c r="P136">
        <f t="shared" si="22"/>
        <v>617500</v>
      </c>
      <c r="Q136" t="s">
        <v>48</v>
      </c>
      <c r="R136">
        <v>8847</v>
      </c>
      <c r="S136" s="10">
        <v>511811.02362204727</v>
      </c>
      <c r="T136" s="4">
        <v>82.850833447518781</v>
      </c>
      <c r="U136">
        <v>472.5</v>
      </c>
      <c r="V136" s="4">
        <f t="shared" si="19"/>
        <v>4.1963787717197301</v>
      </c>
      <c r="W136" s="5">
        <v>62.400152335472384</v>
      </c>
    </row>
    <row r="137" spans="1:23" ht="15.75">
      <c r="A137">
        <f>2023</f>
        <v>2023</v>
      </c>
      <c r="B137" t="s">
        <v>31</v>
      </c>
      <c r="C137" t="s">
        <v>32</v>
      </c>
      <c r="D137" t="str">
        <f t="shared" si="18"/>
        <v>42.734367, -76.657081</v>
      </c>
      <c r="E137">
        <f t="shared" si="20"/>
        <v>1</v>
      </c>
      <c r="F137" t="s">
        <v>174</v>
      </c>
      <c r="G137" t="s">
        <v>175</v>
      </c>
      <c r="H137" s="8" t="s">
        <v>179</v>
      </c>
      <c r="I137" s="8">
        <v>2</v>
      </c>
      <c r="J137" s="8">
        <v>203</v>
      </c>
      <c r="K137" t="s">
        <v>38</v>
      </c>
      <c r="M137" t="s">
        <v>47</v>
      </c>
      <c r="N137" s="3">
        <f t="shared" si="21"/>
        <v>45082</v>
      </c>
      <c r="P137">
        <f t="shared" si="22"/>
        <v>617500</v>
      </c>
      <c r="Q137" t="s">
        <v>48</v>
      </c>
      <c r="R137">
        <v>8847</v>
      </c>
      <c r="S137" s="10">
        <v>524934.38320209971</v>
      </c>
      <c r="T137" s="4">
        <v>84.97521379232694</v>
      </c>
      <c r="U137">
        <v>416.1</v>
      </c>
      <c r="V137" s="4">
        <f t="shared" si="19"/>
        <v>3.7521396654528272</v>
      </c>
      <c r="W137" s="5">
        <v>55.794316825283538</v>
      </c>
    </row>
    <row r="138" spans="1:23" ht="15.75">
      <c r="A138">
        <f>2023</f>
        <v>2023</v>
      </c>
      <c r="B138" t="s">
        <v>31</v>
      </c>
      <c r="C138" t="s">
        <v>32</v>
      </c>
      <c r="D138" t="str">
        <f t="shared" si="18"/>
        <v>42.734367, -76.657081</v>
      </c>
      <c r="E138">
        <f t="shared" si="20"/>
        <v>1</v>
      </c>
      <c r="F138" t="s">
        <v>174</v>
      </c>
      <c r="G138" t="s">
        <v>175</v>
      </c>
      <c r="H138" s="8" t="s">
        <v>178</v>
      </c>
      <c r="I138" s="8">
        <v>2</v>
      </c>
      <c r="J138" s="8">
        <v>204</v>
      </c>
      <c r="K138" t="s">
        <v>38</v>
      </c>
      <c r="M138" t="s">
        <v>177</v>
      </c>
      <c r="N138" s="3">
        <f t="shared" si="21"/>
        <v>45082</v>
      </c>
      <c r="P138">
        <f t="shared" si="22"/>
        <v>617500</v>
      </c>
      <c r="Q138" t="s">
        <v>41</v>
      </c>
      <c r="R138">
        <v>5824</v>
      </c>
      <c r="S138" s="10">
        <v>597112.8608923885</v>
      </c>
      <c r="T138" s="4">
        <v>96.659305688771909</v>
      </c>
      <c r="U138">
        <v>1308.5</v>
      </c>
      <c r="V138" s="4">
        <f t="shared" si="19"/>
        <v>4.3981480434327427</v>
      </c>
      <c r="W138" s="5">
        <v>65.400461405844879</v>
      </c>
    </row>
    <row r="139" spans="1:23" ht="15.75">
      <c r="A139">
        <f>2023</f>
        <v>2023</v>
      </c>
      <c r="B139" t="s">
        <v>31</v>
      </c>
      <c r="C139" t="s">
        <v>32</v>
      </c>
      <c r="D139" t="str">
        <f t="shared" si="18"/>
        <v>42.734367, -76.657081</v>
      </c>
      <c r="E139">
        <f t="shared" si="20"/>
        <v>1</v>
      </c>
      <c r="F139" t="s">
        <v>174</v>
      </c>
      <c r="G139" t="s">
        <v>175</v>
      </c>
      <c r="H139" s="8" t="s">
        <v>176</v>
      </c>
      <c r="I139" s="8">
        <v>2</v>
      </c>
      <c r="J139" s="8">
        <v>205</v>
      </c>
      <c r="K139" t="s">
        <v>38</v>
      </c>
      <c r="M139" t="s">
        <v>177</v>
      </c>
      <c r="N139" s="3">
        <f t="shared" si="21"/>
        <v>45082</v>
      </c>
      <c r="P139">
        <f t="shared" si="22"/>
        <v>617500</v>
      </c>
      <c r="Q139" t="s">
        <v>41</v>
      </c>
      <c r="R139">
        <v>5824</v>
      </c>
      <c r="S139" s="10">
        <v>583989.50131233595</v>
      </c>
      <c r="T139" s="4">
        <v>94.534925343963721</v>
      </c>
      <c r="U139">
        <v>896.59999999999991</v>
      </c>
      <c r="V139" s="4">
        <f t="shared" si="19"/>
        <v>3.658151513855469</v>
      </c>
      <c r="W139" s="5">
        <v>54.396713011030819</v>
      </c>
    </row>
    <row r="140" spans="1:23" ht="15.75">
      <c r="A140">
        <f>2023</f>
        <v>2023</v>
      </c>
      <c r="B140" t="s">
        <v>31</v>
      </c>
      <c r="C140" t="s">
        <v>32</v>
      </c>
      <c r="D140" t="str">
        <f t="shared" si="18"/>
        <v>42.734367, -76.657081</v>
      </c>
      <c r="E140">
        <f t="shared" si="20"/>
        <v>1</v>
      </c>
      <c r="F140" t="s">
        <v>174</v>
      </c>
      <c r="G140" t="s">
        <v>175</v>
      </c>
      <c r="H140" s="8" t="s">
        <v>176</v>
      </c>
      <c r="I140" s="8">
        <v>3</v>
      </c>
      <c r="J140" s="8">
        <v>301</v>
      </c>
      <c r="K140" t="s">
        <v>38</v>
      </c>
      <c r="M140" t="s">
        <v>177</v>
      </c>
      <c r="N140" s="3">
        <f t="shared" si="21"/>
        <v>45082</v>
      </c>
      <c r="P140">
        <f t="shared" si="22"/>
        <v>617500</v>
      </c>
      <c r="Q140" t="s">
        <v>41</v>
      </c>
      <c r="R140">
        <v>6394</v>
      </c>
      <c r="S140" s="10">
        <v>603674.54068241466</v>
      </c>
      <c r="T140" s="4">
        <v>97.721495861175981</v>
      </c>
      <c r="U140">
        <v>987.80000000000018</v>
      </c>
      <c r="V140" s="4">
        <f t="shared" si="19"/>
        <v>3.6091600956210801</v>
      </c>
      <c r="W140" s="5">
        <v>53.668210621885457</v>
      </c>
    </row>
    <row r="141" spans="1:23" ht="15.75">
      <c r="A141">
        <f>2023</f>
        <v>2023</v>
      </c>
      <c r="B141" t="s">
        <v>31</v>
      </c>
      <c r="C141" t="s">
        <v>32</v>
      </c>
      <c r="D141" t="str">
        <f t="shared" si="18"/>
        <v>42.734367, -76.657081</v>
      </c>
      <c r="E141">
        <f t="shared" si="20"/>
        <v>1</v>
      </c>
      <c r="F141" t="s">
        <v>174</v>
      </c>
      <c r="G141" t="s">
        <v>175</v>
      </c>
      <c r="H141" s="8" t="s">
        <v>178</v>
      </c>
      <c r="I141" s="8">
        <v>3</v>
      </c>
      <c r="J141" s="8">
        <v>302</v>
      </c>
      <c r="K141" t="s">
        <v>38</v>
      </c>
      <c r="M141" t="s">
        <v>177</v>
      </c>
      <c r="N141" s="3">
        <f t="shared" si="21"/>
        <v>45082</v>
      </c>
      <c r="P141">
        <f t="shared" si="22"/>
        <v>617500</v>
      </c>
      <c r="Q141" t="s">
        <v>41</v>
      </c>
      <c r="R141">
        <v>6394</v>
      </c>
      <c r="S141" s="10">
        <v>538057.74278215226</v>
      </c>
      <c r="T141" s="4">
        <v>87.099594137135128</v>
      </c>
      <c r="U141">
        <v>743.19999999999993</v>
      </c>
      <c r="V141" s="4">
        <f t="shared" si="19"/>
        <v>3.6273999774868066</v>
      </c>
      <c r="W141" s="5">
        <v>53.939437665228809</v>
      </c>
    </row>
    <row r="142" spans="1:23" ht="15.75">
      <c r="A142">
        <f>2023</f>
        <v>2023</v>
      </c>
      <c r="B142" t="s">
        <v>31</v>
      </c>
      <c r="C142" t="s">
        <v>32</v>
      </c>
      <c r="D142" t="str">
        <f t="shared" si="18"/>
        <v>42.734367, -76.657081</v>
      </c>
      <c r="E142">
        <f t="shared" si="20"/>
        <v>1</v>
      </c>
      <c r="F142" t="s">
        <v>174</v>
      </c>
      <c r="G142" t="s">
        <v>175</v>
      </c>
      <c r="H142" s="8" t="s">
        <v>181</v>
      </c>
      <c r="I142" s="8">
        <v>3</v>
      </c>
      <c r="J142" s="8">
        <v>303</v>
      </c>
      <c r="K142" t="s">
        <v>38</v>
      </c>
      <c r="M142" t="s">
        <v>47</v>
      </c>
      <c r="N142" s="3">
        <f t="shared" si="21"/>
        <v>45082</v>
      </c>
      <c r="P142">
        <f t="shared" si="22"/>
        <v>617500</v>
      </c>
      <c r="Q142" t="s">
        <v>48</v>
      </c>
      <c r="R142">
        <v>11397</v>
      </c>
      <c r="S142" s="10">
        <v>479002.62467191601</v>
      </c>
      <c r="T142" s="4">
        <v>77.539882585498347</v>
      </c>
      <c r="U142">
        <v>418.40000000000003</v>
      </c>
      <c r="V142" s="4">
        <f t="shared" si="19"/>
        <v>3.7354825832531349</v>
      </c>
      <c r="W142" s="5">
        <v>55.546626012974116</v>
      </c>
    </row>
    <row r="143" spans="1:23" ht="15.75">
      <c r="A143">
        <f>2023</f>
        <v>2023</v>
      </c>
      <c r="B143" t="s">
        <v>31</v>
      </c>
      <c r="C143" t="s">
        <v>32</v>
      </c>
      <c r="D143" t="str">
        <f t="shared" si="18"/>
        <v>42.734367, -76.657081</v>
      </c>
      <c r="E143">
        <f t="shared" si="20"/>
        <v>1</v>
      </c>
      <c r="F143" t="s">
        <v>174</v>
      </c>
      <c r="G143" t="s">
        <v>175</v>
      </c>
      <c r="H143" s="8" t="s">
        <v>179</v>
      </c>
      <c r="I143" s="8">
        <v>3</v>
      </c>
      <c r="J143" s="8">
        <v>304</v>
      </c>
      <c r="K143" t="s">
        <v>38</v>
      </c>
      <c r="M143" t="s">
        <v>47</v>
      </c>
      <c r="N143" s="3">
        <f t="shared" si="21"/>
        <v>45082</v>
      </c>
      <c r="P143">
        <f t="shared" si="22"/>
        <v>617500</v>
      </c>
      <c r="Q143" t="s">
        <v>48</v>
      </c>
      <c r="R143">
        <v>11397</v>
      </c>
      <c r="S143" s="10">
        <v>518372.70341207349</v>
      </c>
      <c r="T143" s="4">
        <v>83.913023619922853</v>
      </c>
      <c r="U143">
        <v>121.4</v>
      </c>
      <c r="V143" s="4">
        <f t="shared" si="19"/>
        <v>5.1710065089333925</v>
      </c>
      <c r="W143" s="5">
        <v>76.892866787839537</v>
      </c>
    </row>
    <row r="144" spans="1:23" ht="15.75">
      <c r="A144">
        <f>2023</f>
        <v>2023</v>
      </c>
      <c r="B144" t="s">
        <v>31</v>
      </c>
      <c r="C144" t="s">
        <v>32</v>
      </c>
      <c r="D144" t="str">
        <f t="shared" si="18"/>
        <v>42.734367, -76.657081</v>
      </c>
      <c r="E144">
        <f t="shared" si="20"/>
        <v>1</v>
      </c>
      <c r="F144" t="s">
        <v>174</v>
      </c>
      <c r="G144" t="s">
        <v>175</v>
      </c>
      <c r="H144" s="8" t="s">
        <v>180</v>
      </c>
      <c r="I144" s="8">
        <v>3</v>
      </c>
      <c r="J144" s="8">
        <v>305</v>
      </c>
      <c r="K144" t="s">
        <v>38</v>
      </c>
      <c r="M144" t="s">
        <v>47</v>
      </c>
      <c r="N144" s="3">
        <f t="shared" si="21"/>
        <v>45082</v>
      </c>
      <c r="P144">
        <f t="shared" si="22"/>
        <v>617500</v>
      </c>
      <c r="Q144" t="s">
        <v>48</v>
      </c>
      <c r="R144">
        <v>11397</v>
      </c>
      <c r="S144" s="10">
        <v>505249.343832021</v>
      </c>
      <c r="T144" s="4">
        <v>81.78864327511468</v>
      </c>
      <c r="U144">
        <v>46.499999999999993</v>
      </c>
      <c r="V144" s="4">
        <f t="shared" si="19"/>
        <v>4.194268372165018</v>
      </c>
      <c r="W144" s="5">
        <v>62.368770694093811</v>
      </c>
    </row>
    <row r="145" spans="1:23" ht="15.75">
      <c r="A145">
        <f>2023</f>
        <v>2023</v>
      </c>
      <c r="B145" t="s">
        <v>31</v>
      </c>
      <c r="C145" t="s">
        <v>32</v>
      </c>
      <c r="D145" t="str">
        <f t="shared" si="18"/>
        <v>42.734367, -76.657081</v>
      </c>
      <c r="E145">
        <f t="shared" si="20"/>
        <v>1</v>
      </c>
      <c r="F145" t="s">
        <v>174</v>
      </c>
      <c r="G145" t="s">
        <v>175</v>
      </c>
      <c r="H145" s="8" t="s">
        <v>181</v>
      </c>
      <c r="I145" s="8">
        <v>4</v>
      </c>
      <c r="J145" s="8">
        <v>401</v>
      </c>
      <c r="K145" t="s">
        <v>38</v>
      </c>
      <c r="M145" t="s">
        <v>47</v>
      </c>
      <c r="N145" s="3">
        <f t="shared" si="21"/>
        <v>45082</v>
      </c>
      <c r="P145">
        <f t="shared" si="22"/>
        <v>617500</v>
      </c>
      <c r="Q145" t="s">
        <v>48</v>
      </c>
      <c r="R145">
        <v>9176</v>
      </c>
      <c r="S145" s="10">
        <v>570866.14173228352</v>
      </c>
      <c r="T145" s="4">
        <v>92.410544999155562</v>
      </c>
      <c r="U145">
        <v>317.7</v>
      </c>
      <c r="V145" s="4">
        <f t="shared" si="19"/>
        <v>4.3389061130754669</v>
      </c>
      <c r="W145" s="5">
        <v>64.519533901432183</v>
      </c>
    </row>
    <row r="146" spans="1:23" ht="15.75">
      <c r="A146">
        <f>2023</f>
        <v>2023</v>
      </c>
      <c r="B146" t="s">
        <v>31</v>
      </c>
      <c r="C146" t="s">
        <v>32</v>
      </c>
      <c r="D146" t="str">
        <f t="shared" si="18"/>
        <v>42.734367, -76.657081</v>
      </c>
      <c r="E146">
        <f t="shared" si="20"/>
        <v>1</v>
      </c>
      <c r="F146" t="s">
        <v>174</v>
      </c>
      <c r="G146" t="s">
        <v>175</v>
      </c>
      <c r="H146" s="8" t="s">
        <v>180</v>
      </c>
      <c r="I146" s="8">
        <v>4</v>
      </c>
      <c r="J146" s="8">
        <v>402</v>
      </c>
      <c r="K146" t="s">
        <v>38</v>
      </c>
      <c r="M146" t="s">
        <v>47</v>
      </c>
      <c r="N146" s="3">
        <f t="shared" si="21"/>
        <v>45082</v>
      </c>
      <c r="P146">
        <f t="shared" si="22"/>
        <v>617500</v>
      </c>
      <c r="Q146" t="s">
        <v>48</v>
      </c>
      <c r="R146">
        <v>9176</v>
      </c>
      <c r="S146" s="10">
        <v>472440.94488188979</v>
      </c>
      <c r="T146" s="4">
        <v>76.47769241309426</v>
      </c>
      <c r="U146">
        <v>231.29999999999998</v>
      </c>
      <c r="V146" s="4">
        <f t="shared" si="19"/>
        <v>3.4477145296856029</v>
      </c>
      <c r="W146" s="5">
        <v>51.267515056424912</v>
      </c>
    </row>
    <row r="147" spans="1:23" ht="15.75">
      <c r="A147">
        <f>2023</f>
        <v>2023</v>
      </c>
      <c r="B147" t="s">
        <v>31</v>
      </c>
      <c r="C147" t="s">
        <v>32</v>
      </c>
      <c r="D147" t="str">
        <f t="shared" si="18"/>
        <v>42.734367, -76.657081</v>
      </c>
      <c r="E147">
        <f t="shared" si="20"/>
        <v>1</v>
      </c>
      <c r="F147" t="s">
        <v>174</v>
      </c>
      <c r="G147" t="s">
        <v>175</v>
      </c>
      <c r="H147" s="8" t="s">
        <v>179</v>
      </c>
      <c r="I147" s="8">
        <v>4</v>
      </c>
      <c r="J147" s="8">
        <v>403</v>
      </c>
      <c r="K147" t="s">
        <v>38</v>
      </c>
      <c r="M147" t="s">
        <v>47</v>
      </c>
      <c r="N147" s="3">
        <f t="shared" si="21"/>
        <v>45082</v>
      </c>
      <c r="P147">
        <f t="shared" si="22"/>
        <v>617500</v>
      </c>
      <c r="Q147" t="s">
        <v>48</v>
      </c>
      <c r="R147">
        <v>9176</v>
      </c>
      <c r="S147" s="10">
        <v>472440.94488188979</v>
      </c>
      <c r="T147" s="4">
        <v>76.47769241309426</v>
      </c>
      <c r="U147">
        <v>336.70000000000005</v>
      </c>
      <c r="V147" s="4">
        <f t="shared" si="19"/>
        <v>4.1439956399152678</v>
      </c>
      <c r="W147" s="5">
        <v>61.621215165540029</v>
      </c>
    </row>
    <row r="148" spans="1:23" ht="15.75">
      <c r="A148">
        <f>2023</f>
        <v>2023</v>
      </c>
      <c r="B148" t="s">
        <v>31</v>
      </c>
      <c r="C148" t="s">
        <v>32</v>
      </c>
      <c r="D148" t="str">
        <f t="shared" si="18"/>
        <v>42.734367, -76.657081</v>
      </c>
      <c r="E148">
        <f t="shared" si="20"/>
        <v>1</v>
      </c>
      <c r="F148" t="s">
        <v>174</v>
      </c>
      <c r="G148" t="s">
        <v>175</v>
      </c>
      <c r="H148" s="8" t="s">
        <v>178</v>
      </c>
      <c r="I148" s="8">
        <v>4</v>
      </c>
      <c r="J148" s="8">
        <v>404</v>
      </c>
      <c r="K148" t="s">
        <v>38</v>
      </c>
      <c r="M148" t="s">
        <v>177</v>
      </c>
      <c r="N148" s="3">
        <f t="shared" si="21"/>
        <v>45082</v>
      </c>
      <c r="P148">
        <f t="shared" si="22"/>
        <v>617500</v>
      </c>
      <c r="Q148" t="s">
        <v>41</v>
      </c>
      <c r="R148">
        <v>6461</v>
      </c>
      <c r="S148" s="10">
        <v>597112.8608923885</v>
      </c>
      <c r="T148" s="4">
        <v>96.659305688771909</v>
      </c>
      <c r="U148">
        <v>729.3</v>
      </c>
      <c r="V148" s="4">
        <f t="shared" si="19"/>
        <v>3.6714168824850879</v>
      </c>
      <c r="W148" s="5">
        <v>54.593969042553255</v>
      </c>
    </row>
    <row r="149" spans="1:23" ht="15.75">
      <c r="A149">
        <f>2023</f>
        <v>2023</v>
      </c>
      <c r="B149" t="s">
        <v>31</v>
      </c>
      <c r="C149" t="s">
        <v>32</v>
      </c>
      <c r="D149" t="str">
        <f t="shared" si="18"/>
        <v>42.734367, -76.657081</v>
      </c>
      <c r="E149">
        <f t="shared" si="20"/>
        <v>1</v>
      </c>
      <c r="F149" t="s">
        <v>174</v>
      </c>
      <c r="G149" t="s">
        <v>175</v>
      </c>
      <c r="H149" s="8" t="s">
        <v>176</v>
      </c>
      <c r="I149" s="8">
        <v>4</v>
      </c>
      <c r="J149" s="8">
        <v>405</v>
      </c>
      <c r="K149" t="s">
        <v>38</v>
      </c>
      <c r="M149" t="s">
        <v>177</v>
      </c>
      <c r="N149" s="3">
        <f t="shared" si="21"/>
        <v>45082</v>
      </c>
      <c r="P149">
        <f t="shared" si="22"/>
        <v>617500</v>
      </c>
      <c r="Q149" t="s">
        <v>41</v>
      </c>
      <c r="R149">
        <v>6461</v>
      </c>
      <c r="S149" s="10">
        <v>564304.46194225724</v>
      </c>
      <c r="T149" s="4">
        <v>91.348354826751461</v>
      </c>
      <c r="U149">
        <v>1583.1999999999998</v>
      </c>
      <c r="V149" s="4">
        <f t="shared" si="19"/>
        <v>3.2727021094698325</v>
      </c>
      <c r="W149" s="5">
        <v>48.665080367816408</v>
      </c>
    </row>
    <row r="150" spans="1:23" ht="15.75">
      <c r="A150">
        <f>2024</f>
        <v>2024</v>
      </c>
      <c r="B150" t="s">
        <v>31</v>
      </c>
      <c r="C150" t="s">
        <v>32</v>
      </c>
      <c r="D150" t="str">
        <f>D149</f>
        <v>42.734367, -76.657081</v>
      </c>
      <c r="E150">
        <f>1</f>
        <v>1</v>
      </c>
      <c r="F150" t="s">
        <v>182</v>
      </c>
      <c r="G150" t="s">
        <v>175</v>
      </c>
      <c r="H150" s="9" t="s">
        <v>176</v>
      </c>
      <c r="I150" s="9">
        <v>1</v>
      </c>
      <c r="J150" s="9">
        <v>101</v>
      </c>
      <c r="K150" t="s">
        <v>183</v>
      </c>
      <c r="L150" s="8"/>
      <c r="M150" t="s">
        <v>177</v>
      </c>
      <c r="P150">
        <f t="shared" si="22"/>
        <v>617500</v>
      </c>
      <c r="Q150" t="s">
        <v>41</v>
      </c>
      <c r="R150">
        <v>4805.6000000000004</v>
      </c>
      <c r="S150" s="10">
        <v>675853.01837270346</v>
      </c>
      <c r="T150" s="4">
        <f>(S150/P150)*100</f>
        <v>109.44988151784672</v>
      </c>
      <c r="U150">
        <v>49.3</v>
      </c>
      <c r="V150" s="4">
        <f>W150/14.87</f>
        <v>5.4568902771842165</v>
      </c>
      <c r="W150" s="5">
        <v>81.143958421729295</v>
      </c>
    </row>
    <row r="151" spans="1:23" ht="15.75">
      <c r="A151">
        <f>2024</f>
        <v>2024</v>
      </c>
      <c r="B151" t="s">
        <v>31</v>
      </c>
      <c r="C151" t="s">
        <v>32</v>
      </c>
      <c r="D151" t="str">
        <f t="shared" ref="D151:D169" si="23">D150</f>
        <v>42.734367, -76.657081</v>
      </c>
      <c r="E151">
        <f>1</f>
        <v>1</v>
      </c>
      <c r="F151" t="s">
        <v>182</v>
      </c>
      <c r="G151" t="s">
        <v>175</v>
      </c>
      <c r="H151" s="9" t="s">
        <v>178</v>
      </c>
      <c r="I151" s="9">
        <v>1</v>
      </c>
      <c r="J151" s="9">
        <v>102</v>
      </c>
      <c r="K151" t="s">
        <v>183</v>
      </c>
      <c r="L151" s="8"/>
      <c r="M151" t="s">
        <v>177</v>
      </c>
      <c r="P151">
        <f t="shared" si="22"/>
        <v>617500</v>
      </c>
      <c r="Q151" t="s">
        <v>41</v>
      </c>
      <c r="R151">
        <v>4805.6000000000004</v>
      </c>
      <c r="S151" s="10">
        <v>649606.29921259836</v>
      </c>
      <c r="T151" s="4">
        <f t="shared" ref="T151:T169" si="24">(S151/P151)*100</f>
        <v>105.19940068220217</v>
      </c>
      <c r="U151">
        <v>12.4</v>
      </c>
      <c r="V151" s="4">
        <f t="shared" ref="V151:V169" si="25">W151/14.87</f>
        <v>5.2006274741120295</v>
      </c>
      <c r="W151" s="5">
        <v>77.333330540045878</v>
      </c>
    </row>
    <row r="152" spans="1:23" ht="15.75">
      <c r="A152">
        <f>2024</f>
        <v>2024</v>
      </c>
      <c r="B152" t="s">
        <v>31</v>
      </c>
      <c r="C152" t="s">
        <v>32</v>
      </c>
      <c r="D152" t="str">
        <f t="shared" si="23"/>
        <v>42.734367, -76.657081</v>
      </c>
      <c r="E152">
        <f>1</f>
        <v>1</v>
      </c>
      <c r="F152" t="s">
        <v>182</v>
      </c>
      <c r="G152" t="s">
        <v>175</v>
      </c>
      <c r="H152" s="9" t="s">
        <v>179</v>
      </c>
      <c r="I152" s="9">
        <v>1</v>
      </c>
      <c r="J152" s="9">
        <v>103</v>
      </c>
      <c r="K152" t="s">
        <v>183</v>
      </c>
      <c r="L152" s="8"/>
      <c r="M152" t="s">
        <v>47</v>
      </c>
      <c r="P152">
        <f t="shared" si="22"/>
        <v>617500</v>
      </c>
      <c r="Q152" t="s">
        <v>48</v>
      </c>
      <c r="R152">
        <v>10121.799999999999</v>
      </c>
      <c r="S152" s="10">
        <v>564304.46194225724</v>
      </c>
      <c r="T152" s="4">
        <f t="shared" si="24"/>
        <v>91.385337966357454</v>
      </c>
      <c r="U152">
        <v>9</v>
      </c>
      <c r="V152" s="4">
        <f t="shared" si="25"/>
        <v>4.8086961282369201</v>
      </c>
      <c r="W152" s="5">
        <v>71.505311426882997</v>
      </c>
    </row>
    <row r="153" spans="1:23" ht="15.75">
      <c r="A153">
        <f>2024</f>
        <v>2024</v>
      </c>
      <c r="B153" t="s">
        <v>31</v>
      </c>
      <c r="C153" t="s">
        <v>32</v>
      </c>
      <c r="D153" t="str">
        <f t="shared" si="23"/>
        <v>42.734367, -76.657081</v>
      </c>
      <c r="E153">
        <f>1</f>
        <v>1</v>
      </c>
      <c r="F153" t="s">
        <v>182</v>
      </c>
      <c r="G153" t="s">
        <v>175</v>
      </c>
      <c r="H153" s="9" t="s">
        <v>180</v>
      </c>
      <c r="I153" s="9">
        <v>1</v>
      </c>
      <c r="J153" s="9">
        <v>104</v>
      </c>
      <c r="K153" t="s">
        <v>183</v>
      </c>
      <c r="L153" s="8"/>
      <c r="M153" t="s">
        <v>47</v>
      </c>
      <c r="P153">
        <f t="shared" si="22"/>
        <v>617500</v>
      </c>
      <c r="Q153" t="s">
        <v>48</v>
      </c>
      <c r="R153">
        <v>10121.799999999999</v>
      </c>
      <c r="S153" s="10">
        <v>597112.86089238839</v>
      </c>
      <c r="T153" s="4">
        <f t="shared" si="24"/>
        <v>96.698439010913091</v>
      </c>
      <c r="U153">
        <v>0</v>
      </c>
      <c r="V153" s="4">
        <f t="shared" si="25"/>
        <v>4.9895875186408158</v>
      </c>
      <c r="W153" s="5">
        <v>74.195166402188931</v>
      </c>
    </row>
    <row r="154" spans="1:23" ht="15.75">
      <c r="A154">
        <f>2024</f>
        <v>2024</v>
      </c>
      <c r="B154" t="s">
        <v>31</v>
      </c>
      <c r="C154" t="s">
        <v>32</v>
      </c>
      <c r="D154" t="str">
        <f t="shared" si="23"/>
        <v>42.734367, -76.657081</v>
      </c>
      <c r="E154">
        <f>1</f>
        <v>1</v>
      </c>
      <c r="F154" t="s">
        <v>182</v>
      </c>
      <c r="G154" t="s">
        <v>175</v>
      </c>
      <c r="H154" s="9" t="s">
        <v>181</v>
      </c>
      <c r="I154" s="9">
        <v>1</v>
      </c>
      <c r="J154" s="9">
        <v>105</v>
      </c>
      <c r="K154" t="s">
        <v>183</v>
      </c>
      <c r="L154" s="8"/>
      <c r="M154" t="s">
        <v>47</v>
      </c>
      <c r="P154">
        <f t="shared" si="22"/>
        <v>617500</v>
      </c>
      <c r="Q154" t="s">
        <v>48</v>
      </c>
      <c r="R154">
        <v>10121.799999999999</v>
      </c>
      <c r="S154" s="10">
        <v>505249.343832021</v>
      </c>
      <c r="T154" s="4">
        <f t="shared" si="24"/>
        <v>81.821756086157251</v>
      </c>
      <c r="U154">
        <v>0</v>
      </c>
      <c r="V154" s="4">
        <f t="shared" si="25"/>
        <v>5.2759988867803198</v>
      </c>
      <c r="W154" s="5">
        <v>78.454103446423346</v>
      </c>
    </row>
    <row r="155" spans="1:23" ht="15.75">
      <c r="A155">
        <f>2024</f>
        <v>2024</v>
      </c>
      <c r="B155" t="s">
        <v>31</v>
      </c>
      <c r="C155" t="s">
        <v>32</v>
      </c>
      <c r="D155" t="str">
        <f t="shared" si="23"/>
        <v>42.734367, -76.657081</v>
      </c>
      <c r="E155">
        <f>1</f>
        <v>1</v>
      </c>
      <c r="F155" t="s">
        <v>182</v>
      </c>
      <c r="G155" t="s">
        <v>175</v>
      </c>
      <c r="H155" s="9" t="s">
        <v>181</v>
      </c>
      <c r="I155" s="9">
        <v>2</v>
      </c>
      <c r="J155" s="9">
        <v>201</v>
      </c>
      <c r="K155" t="s">
        <v>183</v>
      </c>
      <c r="L155" s="8"/>
      <c r="M155" t="s">
        <v>47</v>
      </c>
      <c r="P155">
        <f t="shared" si="22"/>
        <v>617500</v>
      </c>
      <c r="Q155" t="s">
        <v>48</v>
      </c>
      <c r="R155">
        <v>7260.2</v>
      </c>
      <c r="S155" s="10">
        <v>610236.22047244094</v>
      </c>
      <c r="T155" s="4">
        <f t="shared" si="24"/>
        <v>98.823679428735375</v>
      </c>
      <c r="U155">
        <v>0</v>
      </c>
      <c r="V155" s="4">
        <f t="shared" si="25"/>
        <v>4.7182504330349717</v>
      </c>
      <c r="W155" s="5">
        <v>70.16038393923003</v>
      </c>
    </row>
    <row r="156" spans="1:23" ht="15.75">
      <c r="A156">
        <f>2024</f>
        <v>2024</v>
      </c>
      <c r="B156" t="s">
        <v>31</v>
      </c>
      <c r="C156" t="s">
        <v>32</v>
      </c>
      <c r="D156" t="str">
        <f t="shared" si="23"/>
        <v>42.734367, -76.657081</v>
      </c>
      <c r="E156">
        <f>1</f>
        <v>1</v>
      </c>
      <c r="F156" t="s">
        <v>182</v>
      </c>
      <c r="G156" t="s">
        <v>175</v>
      </c>
      <c r="H156" s="9" t="s">
        <v>180</v>
      </c>
      <c r="I156" s="9">
        <v>2</v>
      </c>
      <c r="J156" s="9">
        <v>202</v>
      </c>
      <c r="K156" t="s">
        <v>183</v>
      </c>
      <c r="L156" s="8"/>
      <c r="M156" t="s">
        <v>47</v>
      </c>
      <c r="P156">
        <f t="shared" si="22"/>
        <v>617500</v>
      </c>
      <c r="Q156" t="s">
        <v>48</v>
      </c>
      <c r="R156">
        <v>7260.2</v>
      </c>
      <c r="S156" s="10">
        <v>570866.1417322834</v>
      </c>
      <c r="T156" s="4">
        <f t="shared" si="24"/>
        <v>92.447958175268568</v>
      </c>
      <c r="U156">
        <v>0</v>
      </c>
      <c r="V156" s="4">
        <f t="shared" si="25"/>
        <v>5.1704789090447134</v>
      </c>
      <c r="W156" s="5">
        <v>76.88502137749488</v>
      </c>
    </row>
    <row r="157" spans="1:23" ht="15.75">
      <c r="A157">
        <f>2024</f>
        <v>2024</v>
      </c>
      <c r="B157" t="s">
        <v>31</v>
      </c>
      <c r="C157" t="s">
        <v>32</v>
      </c>
      <c r="D157" t="str">
        <f t="shared" si="23"/>
        <v>42.734367, -76.657081</v>
      </c>
      <c r="E157">
        <f>1</f>
        <v>1</v>
      </c>
      <c r="F157" t="s">
        <v>182</v>
      </c>
      <c r="G157" t="s">
        <v>175</v>
      </c>
      <c r="H157" s="9" t="s">
        <v>179</v>
      </c>
      <c r="I157" s="9">
        <v>2</v>
      </c>
      <c r="J157" s="9">
        <v>203</v>
      </c>
      <c r="K157" t="s">
        <v>183</v>
      </c>
      <c r="L157" s="8"/>
      <c r="M157" t="s">
        <v>47</v>
      </c>
      <c r="P157">
        <f t="shared" si="22"/>
        <v>617500</v>
      </c>
      <c r="Q157" t="s">
        <v>48</v>
      </c>
      <c r="R157">
        <v>7260.2</v>
      </c>
      <c r="S157" s="10">
        <v>564304.46194225724</v>
      </c>
      <c r="T157" s="4">
        <f t="shared" si="24"/>
        <v>91.385337966357454</v>
      </c>
      <c r="U157">
        <v>6.1</v>
      </c>
      <c r="V157" s="4">
        <f t="shared" si="25"/>
        <v>5.2006274741120295</v>
      </c>
      <c r="W157" s="5">
        <v>77.333330540045878</v>
      </c>
    </row>
    <row r="158" spans="1:23" ht="15.75">
      <c r="A158">
        <f>2024</f>
        <v>2024</v>
      </c>
      <c r="B158" t="s">
        <v>31</v>
      </c>
      <c r="C158" t="s">
        <v>32</v>
      </c>
      <c r="D158" t="str">
        <f t="shared" si="23"/>
        <v>42.734367, -76.657081</v>
      </c>
      <c r="E158">
        <f>1</f>
        <v>1</v>
      </c>
      <c r="F158" t="s">
        <v>182</v>
      </c>
      <c r="G158" t="s">
        <v>175</v>
      </c>
      <c r="H158" s="9" t="s">
        <v>178</v>
      </c>
      <c r="I158" s="9">
        <v>2</v>
      </c>
      <c r="J158" s="9">
        <v>204</v>
      </c>
      <c r="K158" t="s">
        <v>183</v>
      </c>
      <c r="L158" s="8"/>
      <c r="M158" t="s">
        <v>177</v>
      </c>
      <c r="P158">
        <f t="shared" si="22"/>
        <v>617500</v>
      </c>
      <c r="Q158" t="s">
        <v>41</v>
      </c>
      <c r="R158">
        <v>4686.8</v>
      </c>
      <c r="S158" s="10">
        <v>675853.01837270346</v>
      </c>
      <c r="T158" s="4">
        <f t="shared" si="24"/>
        <v>109.44988151784672</v>
      </c>
      <c r="U158">
        <v>6.0000000000000009</v>
      </c>
      <c r="V158" s="4">
        <f t="shared" si="25"/>
        <v>4.9895875186408158</v>
      </c>
      <c r="W158" s="5">
        <v>74.195166402188931</v>
      </c>
    </row>
    <row r="159" spans="1:23" ht="15.75">
      <c r="A159">
        <f>2024</f>
        <v>2024</v>
      </c>
      <c r="B159" t="s">
        <v>31</v>
      </c>
      <c r="C159" t="s">
        <v>32</v>
      </c>
      <c r="D159" t="str">
        <f t="shared" si="23"/>
        <v>42.734367, -76.657081</v>
      </c>
      <c r="E159">
        <f>1</f>
        <v>1</v>
      </c>
      <c r="F159" t="s">
        <v>182</v>
      </c>
      <c r="G159" t="s">
        <v>175</v>
      </c>
      <c r="H159" s="9" t="s">
        <v>176</v>
      </c>
      <c r="I159" s="9">
        <v>2</v>
      </c>
      <c r="J159" s="9">
        <v>205</v>
      </c>
      <c r="K159" t="s">
        <v>183</v>
      </c>
      <c r="L159" s="8"/>
      <c r="M159" t="s">
        <v>177</v>
      </c>
      <c r="P159">
        <f t="shared" si="22"/>
        <v>617500</v>
      </c>
      <c r="Q159" t="s">
        <v>41</v>
      </c>
      <c r="R159">
        <v>4686.8</v>
      </c>
      <c r="S159" s="10">
        <v>590551.18110236223</v>
      </c>
      <c r="T159" s="4">
        <f t="shared" si="24"/>
        <v>95.635818802001978</v>
      </c>
      <c r="U159">
        <v>377.29999999999995</v>
      </c>
      <c r="V159" s="4">
        <f t="shared" si="25"/>
        <v>3.9946848714193846</v>
      </c>
      <c r="W159" s="5">
        <v>59.400964038006244</v>
      </c>
    </row>
    <row r="160" spans="1:23" ht="15.75">
      <c r="A160">
        <f>2024</f>
        <v>2024</v>
      </c>
      <c r="B160" t="s">
        <v>31</v>
      </c>
      <c r="C160" t="s">
        <v>32</v>
      </c>
      <c r="D160" t="str">
        <f t="shared" si="23"/>
        <v>42.734367, -76.657081</v>
      </c>
      <c r="E160">
        <f>1</f>
        <v>1</v>
      </c>
      <c r="F160" t="s">
        <v>182</v>
      </c>
      <c r="G160" t="s">
        <v>175</v>
      </c>
      <c r="H160" s="9" t="s">
        <v>176</v>
      </c>
      <c r="I160" s="9">
        <v>3</v>
      </c>
      <c r="J160" s="9">
        <v>301</v>
      </c>
      <c r="K160" t="s">
        <v>183</v>
      </c>
      <c r="L160" s="8"/>
      <c r="M160" t="s">
        <v>177</v>
      </c>
      <c r="P160">
        <f t="shared" si="22"/>
        <v>617500</v>
      </c>
      <c r="Q160" t="s">
        <v>41</v>
      </c>
      <c r="R160">
        <v>6183.6</v>
      </c>
      <c r="S160" s="10">
        <v>610236.22047244094</v>
      </c>
      <c r="T160" s="4">
        <f t="shared" si="24"/>
        <v>98.823679428735375</v>
      </c>
      <c r="U160">
        <v>4.0999999999999996</v>
      </c>
      <c r="V160" s="4">
        <f t="shared" si="25"/>
        <v>4.8388446933042371</v>
      </c>
      <c r="W160" s="5">
        <v>71.953620589433996</v>
      </c>
    </row>
    <row r="161" spans="1:23" ht="15.75">
      <c r="A161">
        <f>2024</f>
        <v>2024</v>
      </c>
      <c r="B161" t="s">
        <v>31</v>
      </c>
      <c r="C161" t="s">
        <v>32</v>
      </c>
      <c r="D161" t="str">
        <f t="shared" si="23"/>
        <v>42.734367, -76.657081</v>
      </c>
      <c r="E161">
        <f>1</f>
        <v>1</v>
      </c>
      <c r="F161" t="s">
        <v>182</v>
      </c>
      <c r="G161" t="s">
        <v>175</v>
      </c>
      <c r="H161" s="9" t="s">
        <v>178</v>
      </c>
      <c r="I161" s="9">
        <v>3</v>
      </c>
      <c r="J161" s="9">
        <v>302</v>
      </c>
      <c r="K161" t="s">
        <v>183</v>
      </c>
      <c r="L161" s="8"/>
      <c r="M161" t="s">
        <v>177</v>
      </c>
      <c r="P161">
        <f t="shared" si="22"/>
        <v>617500</v>
      </c>
      <c r="Q161" t="s">
        <v>41</v>
      </c>
      <c r="R161">
        <v>6183.6</v>
      </c>
      <c r="S161" s="10">
        <v>610236.22047244094</v>
      </c>
      <c r="T161" s="4">
        <f t="shared" si="24"/>
        <v>98.823679428735375</v>
      </c>
      <c r="U161">
        <v>352.40000000000003</v>
      </c>
      <c r="V161" s="4">
        <f t="shared" si="25"/>
        <v>3.7534963508808565</v>
      </c>
      <c r="W161" s="5">
        <v>55.814490737598334</v>
      </c>
    </row>
    <row r="162" spans="1:23" ht="15.75">
      <c r="A162">
        <f>2024</f>
        <v>2024</v>
      </c>
      <c r="B162" t="s">
        <v>31</v>
      </c>
      <c r="C162" t="s">
        <v>32</v>
      </c>
      <c r="D162" t="str">
        <f t="shared" si="23"/>
        <v>42.734367, -76.657081</v>
      </c>
      <c r="E162">
        <f>1</f>
        <v>1</v>
      </c>
      <c r="F162" t="s">
        <v>182</v>
      </c>
      <c r="G162" t="s">
        <v>175</v>
      </c>
      <c r="H162" s="9" t="s">
        <v>181</v>
      </c>
      <c r="I162" s="9">
        <v>3</v>
      </c>
      <c r="J162" s="9">
        <v>303</v>
      </c>
      <c r="K162" t="s">
        <v>183</v>
      </c>
      <c r="L162" s="8"/>
      <c r="M162" t="s">
        <v>47</v>
      </c>
      <c r="P162">
        <f t="shared" si="22"/>
        <v>617500</v>
      </c>
      <c r="Q162" t="s">
        <v>48</v>
      </c>
      <c r="R162">
        <v>7800.8</v>
      </c>
      <c r="S162" s="10">
        <v>564304.46194225724</v>
      </c>
      <c r="T162" s="4">
        <f t="shared" si="24"/>
        <v>91.385337966357454</v>
      </c>
      <c r="U162">
        <v>3.2000000000000006</v>
      </c>
      <c r="V162" s="4">
        <f t="shared" si="25"/>
        <v>5.1855531915783715</v>
      </c>
      <c r="W162" s="5">
        <v>77.109175958770379</v>
      </c>
    </row>
    <row r="163" spans="1:23" ht="15.75">
      <c r="A163">
        <f>2024</f>
        <v>2024</v>
      </c>
      <c r="B163" t="s">
        <v>31</v>
      </c>
      <c r="C163" t="s">
        <v>32</v>
      </c>
      <c r="D163" t="str">
        <f t="shared" si="23"/>
        <v>42.734367, -76.657081</v>
      </c>
      <c r="E163">
        <f>1</f>
        <v>1</v>
      </c>
      <c r="F163" t="s">
        <v>182</v>
      </c>
      <c r="G163" t="s">
        <v>175</v>
      </c>
      <c r="H163" s="9" t="s">
        <v>179</v>
      </c>
      <c r="I163" s="9">
        <v>3</v>
      </c>
      <c r="J163" s="9">
        <v>304</v>
      </c>
      <c r="K163" t="s">
        <v>183</v>
      </c>
      <c r="L163" s="8"/>
      <c r="M163" t="s">
        <v>47</v>
      </c>
      <c r="P163">
        <f t="shared" si="22"/>
        <v>617500</v>
      </c>
      <c r="Q163" t="s">
        <v>48</v>
      </c>
      <c r="R163">
        <v>7800.8</v>
      </c>
      <c r="S163" s="10">
        <v>656167.97900262463</v>
      </c>
      <c r="T163" s="4">
        <f t="shared" si="24"/>
        <v>106.26202089111329</v>
      </c>
      <c r="U163">
        <v>14.6</v>
      </c>
      <c r="V163" s="4">
        <f t="shared" si="25"/>
        <v>5.3664445819822673</v>
      </c>
      <c r="W163" s="5">
        <v>79.799030934076313</v>
      </c>
    </row>
    <row r="164" spans="1:23" ht="15.75">
      <c r="A164">
        <f>2024</f>
        <v>2024</v>
      </c>
      <c r="B164" t="s">
        <v>31</v>
      </c>
      <c r="C164" t="s">
        <v>32</v>
      </c>
      <c r="D164" t="str">
        <f t="shared" si="23"/>
        <v>42.734367, -76.657081</v>
      </c>
      <c r="E164">
        <f>1</f>
        <v>1</v>
      </c>
      <c r="F164" t="s">
        <v>182</v>
      </c>
      <c r="G164" t="s">
        <v>175</v>
      </c>
      <c r="H164" s="9" t="s">
        <v>180</v>
      </c>
      <c r="I164" s="9">
        <v>3</v>
      </c>
      <c r="J164" s="9">
        <v>305</v>
      </c>
      <c r="K164" t="s">
        <v>183</v>
      </c>
      <c r="L164" s="8"/>
      <c r="M164" t="s">
        <v>47</v>
      </c>
      <c r="P164">
        <f t="shared" si="22"/>
        <v>617500</v>
      </c>
      <c r="Q164" t="s">
        <v>48</v>
      </c>
      <c r="R164">
        <v>7800.8</v>
      </c>
      <c r="S164" s="10">
        <v>583989.50131233595</v>
      </c>
      <c r="T164" s="4">
        <f t="shared" si="24"/>
        <v>94.573198593090851</v>
      </c>
      <c r="U164">
        <v>460</v>
      </c>
      <c r="V164" s="4">
        <f t="shared" si="25"/>
        <v>5.0197360837081328</v>
      </c>
      <c r="W164" s="5">
        <v>74.64347556473993</v>
      </c>
    </row>
    <row r="165" spans="1:23" ht="15.75">
      <c r="A165">
        <f>2024</f>
        <v>2024</v>
      </c>
      <c r="B165" t="s">
        <v>31</v>
      </c>
      <c r="C165" t="s">
        <v>32</v>
      </c>
      <c r="D165" t="str">
        <f t="shared" si="23"/>
        <v>42.734367, -76.657081</v>
      </c>
      <c r="E165">
        <f>1</f>
        <v>1</v>
      </c>
      <c r="F165" t="s">
        <v>182</v>
      </c>
      <c r="G165" t="s">
        <v>175</v>
      </c>
      <c r="H165" s="9" t="s">
        <v>181</v>
      </c>
      <c r="I165" s="9">
        <v>4</v>
      </c>
      <c r="J165" s="9">
        <v>401</v>
      </c>
      <c r="K165" t="s">
        <v>183</v>
      </c>
      <c r="L165" s="8"/>
      <c r="M165" t="s">
        <v>47</v>
      </c>
      <c r="P165">
        <f t="shared" si="22"/>
        <v>617500</v>
      </c>
      <c r="Q165" t="s">
        <v>48</v>
      </c>
      <c r="R165">
        <v>8933.6</v>
      </c>
      <c r="S165" s="10">
        <v>538057.74278215226</v>
      </c>
      <c r="T165" s="4">
        <f t="shared" si="24"/>
        <v>87.134857130712916</v>
      </c>
      <c r="U165">
        <v>5.8999999999999995</v>
      </c>
      <c r="V165" s="4">
        <f t="shared" si="25"/>
        <v>5.5021131247851907</v>
      </c>
      <c r="W165" s="5">
        <v>81.816422165555778</v>
      </c>
    </row>
    <row r="166" spans="1:23" ht="15.75">
      <c r="A166">
        <f>2024</f>
        <v>2024</v>
      </c>
      <c r="B166" t="s">
        <v>31</v>
      </c>
      <c r="C166" t="s">
        <v>32</v>
      </c>
      <c r="D166" t="str">
        <f t="shared" si="23"/>
        <v>42.734367, -76.657081</v>
      </c>
      <c r="E166">
        <f>1</f>
        <v>1</v>
      </c>
      <c r="F166" t="s">
        <v>182</v>
      </c>
      <c r="G166" t="s">
        <v>175</v>
      </c>
      <c r="H166" s="9" t="s">
        <v>180</v>
      </c>
      <c r="I166" s="9">
        <v>4</v>
      </c>
      <c r="J166" s="9">
        <v>402</v>
      </c>
      <c r="K166" t="s">
        <v>183</v>
      </c>
      <c r="L166" s="8"/>
      <c r="M166" t="s">
        <v>47</v>
      </c>
      <c r="P166">
        <f t="shared" si="22"/>
        <v>617500</v>
      </c>
      <c r="Q166" t="s">
        <v>48</v>
      </c>
      <c r="R166">
        <v>8933.6</v>
      </c>
      <c r="S166" s="10">
        <v>492125.9842519685</v>
      </c>
      <c r="T166" s="4">
        <f t="shared" si="24"/>
        <v>79.696515668334982</v>
      </c>
      <c r="U166">
        <v>39</v>
      </c>
      <c r="V166" s="4">
        <f t="shared" si="25"/>
        <v>5.1855531915783715</v>
      </c>
      <c r="W166" s="5">
        <v>77.109175958770379</v>
      </c>
    </row>
    <row r="167" spans="1:23" ht="15.75">
      <c r="A167">
        <f>2024</f>
        <v>2024</v>
      </c>
      <c r="B167" t="s">
        <v>31</v>
      </c>
      <c r="C167" t="s">
        <v>32</v>
      </c>
      <c r="D167" t="str">
        <f t="shared" si="23"/>
        <v>42.734367, -76.657081</v>
      </c>
      <c r="E167">
        <f>1</f>
        <v>1</v>
      </c>
      <c r="F167" t="s">
        <v>182</v>
      </c>
      <c r="G167" t="s">
        <v>175</v>
      </c>
      <c r="H167" s="9" t="s">
        <v>179</v>
      </c>
      <c r="I167" s="9">
        <v>4</v>
      </c>
      <c r="J167" s="9">
        <v>403</v>
      </c>
      <c r="K167" t="s">
        <v>183</v>
      </c>
      <c r="L167" s="8"/>
      <c r="M167" t="s">
        <v>47</v>
      </c>
      <c r="P167">
        <f t="shared" si="22"/>
        <v>617500</v>
      </c>
      <c r="Q167" t="s">
        <v>48</v>
      </c>
      <c r="R167">
        <v>8933.6</v>
      </c>
      <c r="S167" s="10">
        <v>557742.78215223097</v>
      </c>
      <c r="T167" s="4">
        <f t="shared" si="24"/>
        <v>90.322717757446313</v>
      </c>
      <c r="U167">
        <v>67.2</v>
      </c>
      <c r="V167" s="4">
        <f t="shared" si="25"/>
        <v>4.6278047378330234</v>
      </c>
      <c r="W167" s="5">
        <v>68.815456451577049</v>
      </c>
    </row>
    <row r="168" spans="1:23" ht="15.75">
      <c r="A168">
        <f>2024</f>
        <v>2024</v>
      </c>
      <c r="B168" t="s">
        <v>31</v>
      </c>
      <c r="C168" t="s">
        <v>32</v>
      </c>
      <c r="D168" t="str">
        <f t="shared" si="23"/>
        <v>42.734367, -76.657081</v>
      </c>
      <c r="E168">
        <f>1</f>
        <v>1</v>
      </c>
      <c r="F168" t="s">
        <v>182</v>
      </c>
      <c r="G168" t="s">
        <v>175</v>
      </c>
      <c r="H168" s="9" t="s">
        <v>178</v>
      </c>
      <c r="I168" s="9">
        <v>4</v>
      </c>
      <c r="J168" s="9">
        <v>404</v>
      </c>
      <c r="K168" t="s">
        <v>183</v>
      </c>
      <c r="L168" s="8"/>
      <c r="M168" t="s">
        <v>177</v>
      </c>
      <c r="P168">
        <f t="shared" si="22"/>
        <v>617500</v>
      </c>
      <c r="Q168" t="s">
        <v>41</v>
      </c>
      <c r="R168">
        <v>5181.6000000000004</v>
      </c>
      <c r="S168" s="10">
        <v>623359.58005249337</v>
      </c>
      <c r="T168" s="4">
        <f t="shared" si="24"/>
        <v>100.94891984655763</v>
      </c>
      <c r="U168">
        <v>4.0999999999999996</v>
      </c>
      <c r="V168" s="4">
        <f t="shared" si="25"/>
        <v>5.1101817789100812</v>
      </c>
      <c r="W168" s="5">
        <v>75.988403052392897</v>
      </c>
    </row>
    <row r="169" spans="1:23" ht="15.75">
      <c r="A169">
        <f>2024</f>
        <v>2024</v>
      </c>
      <c r="B169" t="s">
        <v>31</v>
      </c>
      <c r="C169" t="s">
        <v>32</v>
      </c>
      <c r="D169" t="str">
        <f t="shared" si="23"/>
        <v>42.734367, -76.657081</v>
      </c>
      <c r="E169">
        <f>1</f>
        <v>1</v>
      </c>
      <c r="F169" t="s">
        <v>182</v>
      </c>
      <c r="G169" t="s">
        <v>175</v>
      </c>
      <c r="H169" s="9" t="s">
        <v>176</v>
      </c>
      <c r="I169" s="9">
        <v>4</v>
      </c>
      <c r="J169" s="9">
        <v>405</v>
      </c>
      <c r="K169" t="s">
        <v>183</v>
      </c>
      <c r="L169" s="8"/>
      <c r="M169" t="s">
        <v>177</v>
      </c>
      <c r="P169">
        <f t="shared" si="22"/>
        <v>617500</v>
      </c>
      <c r="Q169" t="s">
        <v>41</v>
      </c>
      <c r="R169">
        <v>5181.6000000000004</v>
      </c>
      <c r="S169" s="10">
        <v>479002.62467191601</v>
      </c>
      <c r="T169" s="4">
        <f t="shared" si="24"/>
        <v>77.571275250512713</v>
      </c>
      <c r="U169">
        <v>100.69999999999999</v>
      </c>
      <c r="V169" s="4">
        <f t="shared" si="25"/>
        <v>4.9443646710398417</v>
      </c>
      <c r="W169" s="5">
        <v>73.522702658362448</v>
      </c>
    </row>
    <row r="170" spans="1:23" ht="15.75">
      <c r="A170">
        <v>2024</v>
      </c>
      <c r="B170" t="s">
        <v>31</v>
      </c>
      <c r="C170" t="s">
        <v>32</v>
      </c>
      <c r="D170" t="s">
        <v>33</v>
      </c>
      <c r="E170">
        <v>1</v>
      </c>
      <c r="F170" t="s">
        <v>184</v>
      </c>
      <c r="G170" t="s">
        <v>175</v>
      </c>
      <c r="H170" s="9" t="s">
        <v>176</v>
      </c>
      <c r="I170">
        <v>1</v>
      </c>
      <c r="J170">
        <v>101</v>
      </c>
      <c r="K170" t="s">
        <v>38</v>
      </c>
      <c r="M170" t="s">
        <v>177</v>
      </c>
      <c r="P170">
        <f t="shared" si="22"/>
        <v>617500</v>
      </c>
      <c r="Q170" t="s">
        <v>41</v>
      </c>
      <c r="R170">
        <v>3549.6</v>
      </c>
      <c r="S170" s="10">
        <v>623359.58005249337</v>
      </c>
      <c r="T170" s="4">
        <f>(S170/P170)*100</f>
        <v>100.94891984655763</v>
      </c>
      <c r="U170">
        <v>241.8</v>
      </c>
      <c r="V170" s="4">
        <f>W170/14.87</f>
        <v>4.6127304552993653</v>
      </c>
      <c r="W170" s="5">
        <v>68.591301870301564</v>
      </c>
    </row>
    <row r="171" spans="1:23" ht="15.75">
      <c r="A171">
        <v>2024</v>
      </c>
      <c r="B171" t="s">
        <v>31</v>
      </c>
      <c r="C171" t="s">
        <v>32</v>
      </c>
      <c r="D171" t="s">
        <v>33</v>
      </c>
      <c r="E171">
        <v>1</v>
      </c>
      <c r="F171" t="s">
        <v>184</v>
      </c>
      <c r="G171" t="s">
        <v>175</v>
      </c>
      <c r="H171" s="9" t="s">
        <v>178</v>
      </c>
      <c r="I171">
        <v>1</v>
      </c>
      <c r="J171">
        <v>102</v>
      </c>
      <c r="K171" t="s">
        <v>38</v>
      </c>
      <c r="M171" t="s">
        <v>177</v>
      </c>
      <c r="P171">
        <f t="shared" si="22"/>
        <v>617500</v>
      </c>
      <c r="Q171" t="s">
        <v>41</v>
      </c>
      <c r="R171">
        <f>R170</f>
        <v>3549.6</v>
      </c>
      <c r="S171" s="10">
        <v>623359.58005249337</v>
      </c>
      <c r="T171" s="4">
        <f t="shared" ref="T171:T189" si="26">(S171/P171)*100</f>
        <v>100.94891984655763</v>
      </c>
      <c r="U171">
        <v>0</v>
      </c>
      <c r="V171" s="4">
        <f t="shared" ref="V171:V189" si="27">W171/14.87</f>
        <v>5.9543416007949315</v>
      </c>
      <c r="W171" s="5">
        <v>88.541059603820628</v>
      </c>
    </row>
    <row r="172" spans="1:23" ht="15.75">
      <c r="A172">
        <v>2024</v>
      </c>
      <c r="B172" t="s">
        <v>31</v>
      </c>
      <c r="C172" t="s">
        <v>32</v>
      </c>
      <c r="D172" t="s">
        <v>33</v>
      </c>
      <c r="E172">
        <v>1</v>
      </c>
      <c r="F172" t="s">
        <v>184</v>
      </c>
      <c r="G172" t="s">
        <v>175</v>
      </c>
      <c r="H172" s="9" t="s">
        <v>179</v>
      </c>
      <c r="I172">
        <v>1</v>
      </c>
      <c r="J172">
        <v>103</v>
      </c>
      <c r="K172" t="s">
        <v>38</v>
      </c>
      <c r="M172" t="s">
        <v>47</v>
      </c>
      <c r="P172">
        <f t="shared" si="22"/>
        <v>617500</v>
      </c>
      <c r="Q172" t="s">
        <v>48</v>
      </c>
      <c r="R172">
        <v>7763</v>
      </c>
      <c r="S172" s="10">
        <v>583989.50131233595</v>
      </c>
      <c r="T172" s="4">
        <f t="shared" si="26"/>
        <v>94.573198593090851</v>
      </c>
      <c r="U172">
        <v>1</v>
      </c>
      <c r="V172" s="4" t="s">
        <v>34</v>
      </c>
      <c r="W172" s="5" t="s">
        <v>34</v>
      </c>
    </row>
    <row r="173" spans="1:23" ht="15.75">
      <c r="A173">
        <v>2024</v>
      </c>
      <c r="B173" t="s">
        <v>31</v>
      </c>
      <c r="C173" t="s">
        <v>32</v>
      </c>
      <c r="D173" t="s">
        <v>33</v>
      </c>
      <c r="E173">
        <v>1</v>
      </c>
      <c r="F173" t="s">
        <v>184</v>
      </c>
      <c r="G173" t="s">
        <v>175</v>
      </c>
      <c r="H173" s="9" t="s">
        <v>180</v>
      </c>
      <c r="I173">
        <v>1</v>
      </c>
      <c r="J173">
        <v>104</v>
      </c>
      <c r="K173" t="s">
        <v>38</v>
      </c>
      <c r="M173" t="s">
        <v>47</v>
      </c>
      <c r="P173">
        <f t="shared" si="22"/>
        <v>617500</v>
      </c>
      <c r="Q173" t="s">
        <v>48</v>
      </c>
      <c r="R173">
        <v>7763</v>
      </c>
      <c r="S173" s="10">
        <v>524934.38320209971</v>
      </c>
      <c r="T173" s="4">
        <f t="shared" si="26"/>
        <v>85.009616712890647</v>
      </c>
      <c r="U173">
        <v>1.9</v>
      </c>
      <c r="V173" s="4">
        <f t="shared" si="27"/>
        <v>4.9745132361071587</v>
      </c>
      <c r="W173" s="5">
        <v>73.971011820913446</v>
      </c>
    </row>
    <row r="174" spans="1:23" ht="15.75">
      <c r="A174">
        <v>2024</v>
      </c>
      <c r="B174" t="s">
        <v>31</v>
      </c>
      <c r="C174" t="s">
        <v>32</v>
      </c>
      <c r="D174" t="s">
        <v>33</v>
      </c>
      <c r="E174">
        <v>1</v>
      </c>
      <c r="F174" t="s">
        <v>184</v>
      </c>
      <c r="G174" t="s">
        <v>175</v>
      </c>
      <c r="H174" s="9" t="s">
        <v>181</v>
      </c>
      <c r="I174">
        <v>1</v>
      </c>
      <c r="J174">
        <v>105</v>
      </c>
      <c r="K174" t="s">
        <v>38</v>
      </c>
      <c r="M174" t="s">
        <v>47</v>
      </c>
      <c r="P174">
        <f t="shared" si="22"/>
        <v>617500</v>
      </c>
      <c r="Q174" t="s">
        <v>48</v>
      </c>
      <c r="R174">
        <v>7763</v>
      </c>
      <c r="S174" s="10">
        <v>524934.38320209971</v>
      </c>
      <c r="T174" s="4">
        <f t="shared" si="26"/>
        <v>85.009616712890647</v>
      </c>
      <c r="U174">
        <v>0</v>
      </c>
      <c r="V174" s="4">
        <f t="shared" si="27"/>
        <v>4.7031761505013137</v>
      </c>
      <c r="W174" s="5">
        <v>69.936229357954531</v>
      </c>
    </row>
    <row r="175" spans="1:23" ht="15.75">
      <c r="A175">
        <v>2024</v>
      </c>
      <c r="B175" t="s">
        <v>31</v>
      </c>
      <c r="C175" t="s">
        <v>32</v>
      </c>
      <c r="D175" t="s">
        <v>33</v>
      </c>
      <c r="E175">
        <v>1</v>
      </c>
      <c r="F175" t="s">
        <v>184</v>
      </c>
      <c r="G175" t="s">
        <v>175</v>
      </c>
      <c r="H175" s="9" t="s">
        <v>181</v>
      </c>
      <c r="I175">
        <v>2</v>
      </c>
      <c r="J175">
        <v>201</v>
      </c>
      <c r="K175" t="s">
        <v>38</v>
      </c>
      <c r="M175" t="s">
        <v>47</v>
      </c>
      <c r="P175">
        <f t="shared" si="22"/>
        <v>617500</v>
      </c>
      <c r="Q175" t="s">
        <v>48</v>
      </c>
      <c r="R175">
        <v>7265.2</v>
      </c>
      <c r="S175" s="10">
        <v>623359.58005249337</v>
      </c>
      <c r="T175" s="4">
        <f t="shared" si="26"/>
        <v>100.94891984655763</v>
      </c>
      <c r="U175">
        <v>0</v>
      </c>
      <c r="V175" s="4">
        <f t="shared" si="27"/>
        <v>5.049884648775449</v>
      </c>
      <c r="W175" s="5">
        <v>75.091784727290928</v>
      </c>
    </row>
    <row r="176" spans="1:23" ht="15.75">
      <c r="A176">
        <v>2024</v>
      </c>
      <c r="B176" t="s">
        <v>31</v>
      </c>
      <c r="C176" t="s">
        <v>32</v>
      </c>
      <c r="D176" t="s">
        <v>33</v>
      </c>
      <c r="E176">
        <v>1</v>
      </c>
      <c r="F176" t="s">
        <v>184</v>
      </c>
      <c r="G176" t="s">
        <v>175</v>
      </c>
      <c r="H176" s="9" t="s">
        <v>180</v>
      </c>
      <c r="I176">
        <v>2</v>
      </c>
      <c r="J176">
        <v>202</v>
      </c>
      <c r="K176" t="s">
        <v>38</v>
      </c>
      <c r="M176" t="s">
        <v>47</v>
      </c>
      <c r="P176">
        <f t="shared" si="22"/>
        <v>617500</v>
      </c>
      <c r="Q176" t="s">
        <v>48</v>
      </c>
      <c r="R176">
        <v>7265.2</v>
      </c>
      <c r="S176" s="10">
        <v>564304.46194225724</v>
      </c>
      <c r="T176" s="4">
        <f t="shared" si="26"/>
        <v>91.385337966357454</v>
      </c>
      <c r="U176">
        <v>0.5</v>
      </c>
      <c r="V176" s="4">
        <f t="shared" si="27"/>
        <v>4.8086961282369201</v>
      </c>
      <c r="W176" s="5">
        <v>71.505311426882997</v>
      </c>
    </row>
    <row r="177" spans="1:23" ht="15.75">
      <c r="A177">
        <v>2024</v>
      </c>
      <c r="B177" t="s">
        <v>31</v>
      </c>
      <c r="C177" t="s">
        <v>32</v>
      </c>
      <c r="D177" t="s">
        <v>33</v>
      </c>
      <c r="E177">
        <v>1</v>
      </c>
      <c r="F177" t="s">
        <v>184</v>
      </c>
      <c r="G177" t="s">
        <v>175</v>
      </c>
      <c r="H177" s="9" t="s">
        <v>179</v>
      </c>
      <c r="I177">
        <v>2</v>
      </c>
      <c r="J177">
        <v>203</v>
      </c>
      <c r="K177" t="s">
        <v>38</v>
      </c>
      <c r="M177" t="s">
        <v>47</v>
      </c>
      <c r="P177">
        <f t="shared" si="22"/>
        <v>617500</v>
      </c>
      <c r="Q177" t="s">
        <v>48</v>
      </c>
      <c r="R177">
        <v>7265.2</v>
      </c>
      <c r="S177" s="10">
        <v>544619.42257217842</v>
      </c>
      <c r="T177" s="4">
        <f t="shared" si="26"/>
        <v>88.197477339624029</v>
      </c>
      <c r="U177">
        <v>3.5999999999999996</v>
      </c>
      <c r="V177" s="4">
        <f t="shared" si="27"/>
        <v>4.8689932583715523</v>
      </c>
      <c r="W177" s="5">
        <v>72.40192975198498</v>
      </c>
    </row>
    <row r="178" spans="1:23" ht="15.75">
      <c r="A178">
        <v>2024</v>
      </c>
      <c r="B178" t="s">
        <v>31</v>
      </c>
      <c r="C178" t="s">
        <v>32</v>
      </c>
      <c r="D178" t="s">
        <v>33</v>
      </c>
      <c r="E178">
        <v>1</v>
      </c>
      <c r="F178" t="s">
        <v>184</v>
      </c>
      <c r="G178" t="s">
        <v>175</v>
      </c>
      <c r="H178" s="9" t="s">
        <v>178</v>
      </c>
      <c r="I178">
        <v>2</v>
      </c>
      <c r="J178">
        <v>204</v>
      </c>
      <c r="K178" t="s">
        <v>38</v>
      </c>
      <c r="M178" t="s">
        <v>177</v>
      </c>
      <c r="P178">
        <f t="shared" si="22"/>
        <v>617500</v>
      </c>
      <c r="Q178" t="s">
        <v>41</v>
      </c>
      <c r="R178">
        <v>3921.2</v>
      </c>
      <c r="S178" s="10">
        <v>616797.90026246721</v>
      </c>
      <c r="T178" s="4">
        <f t="shared" si="26"/>
        <v>99.886299637646516</v>
      </c>
      <c r="U178">
        <v>2.1</v>
      </c>
      <c r="V178" s="4">
        <f t="shared" si="27"/>
        <v>4.9895875186408158</v>
      </c>
      <c r="W178" s="5">
        <v>74.195166402188931</v>
      </c>
    </row>
    <row r="179" spans="1:23" ht="15.75">
      <c r="A179">
        <v>2024</v>
      </c>
      <c r="B179" t="s">
        <v>31</v>
      </c>
      <c r="C179" t="s">
        <v>32</v>
      </c>
      <c r="D179" t="s">
        <v>33</v>
      </c>
      <c r="E179">
        <v>1</v>
      </c>
      <c r="F179" t="s">
        <v>184</v>
      </c>
      <c r="G179" t="s">
        <v>175</v>
      </c>
      <c r="H179" s="9" t="s">
        <v>176</v>
      </c>
      <c r="I179">
        <v>2</v>
      </c>
      <c r="J179">
        <v>205</v>
      </c>
      <c r="K179" t="s">
        <v>38</v>
      </c>
      <c r="M179" t="s">
        <v>177</v>
      </c>
      <c r="P179">
        <f t="shared" si="22"/>
        <v>617500</v>
      </c>
      <c r="Q179" t="s">
        <v>41</v>
      </c>
      <c r="R179">
        <f>R178</f>
        <v>3921.2</v>
      </c>
      <c r="S179" s="10">
        <v>603674.54068241466</v>
      </c>
      <c r="T179" s="4">
        <f t="shared" si="26"/>
        <v>97.761059219824247</v>
      </c>
      <c r="U179">
        <v>241.5</v>
      </c>
      <c r="V179" s="4">
        <f t="shared" si="27"/>
        <v>4.8539189758378942</v>
      </c>
      <c r="W179" s="5">
        <v>72.177775170709481</v>
      </c>
    </row>
    <row r="180" spans="1:23" ht="15.75">
      <c r="A180">
        <v>2024</v>
      </c>
      <c r="B180" t="s">
        <v>31</v>
      </c>
      <c r="C180" t="s">
        <v>32</v>
      </c>
      <c r="D180" t="s">
        <v>33</v>
      </c>
      <c r="E180">
        <v>1</v>
      </c>
      <c r="F180" t="s">
        <v>184</v>
      </c>
      <c r="G180" t="s">
        <v>175</v>
      </c>
      <c r="H180" s="9" t="s">
        <v>176</v>
      </c>
      <c r="I180">
        <v>3</v>
      </c>
      <c r="J180">
        <v>301</v>
      </c>
      <c r="K180" t="s">
        <v>38</v>
      </c>
      <c r="M180" t="s">
        <v>177</v>
      </c>
      <c r="P180">
        <f t="shared" si="22"/>
        <v>617500</v>
      </c>
      <c r="Q180" t="s">
        <v>41</v>
      </c>
      <c r="R180">
        <v>5072.3999999999996</v>
      </c>
      <c r="S180" s="10">
        <v>623359.58005249337</v>
      </c>
      <c r="T180" s="4">
        <f t="shared" si="26"/>
        <v>100.94891984655763</v>
      </c>
      <c r="U180">
        <v>218.9</v>
      </c>
      <c r="V180" s="4">
        <f t="shared" si="27"/>
        <v>4.4318390648954695</v>
      </c>
      <c r="W180" s="5">
        <v>65.90144689499563</v>
      </c>
    </row>
    <row r="181" spans="1:23" ht="15.75">
      <c r="A181">
        <v>2024</v>
      </c>
      <c r="B181" t="s">
        <v>31</v>
      </c>
      <c r="C181" t="s">
        <v>32</v>
      </c>
      <c r="D181" t="s">
        <v>33</v>
      </c>
      <c r="E181">
        <v>1</v>
      </c>
      <c r="F181" t="s">
        <v>184</v>
      </c>
      <c r="G181" t="s">
        <v>175</v>
      </c>
      <c r="H181" s="9" t="s">
        <v>178</v>
      </c>
      <c r="I181">
        <v>3</v>
      </c>
      <c r="J181">
        <v>302</v>
      </c>
      <c r="K181" t="s">
        <v>38</v>
      </c>
      <c r="M181" t="s">
        <v>177</v>
      </c>
      <c r="P181">
        <f t="shared" si="22"/>
        <v>617500</v>
      </c>
      <c r="Q181" t="s">
        <v>41</v>
      </c>
      <c r="R181">
        <f t="shared" ref="R180:R181" si="28">R180</f>
        <v>5072.3999999999996</v>
      </c>
      <c r="S181" s="10">
        <v>544619.42257217842</v>
      </c>
      <c r="T181" s="4">
        <f t="shared" si="26"/>
        <v>88.197477339624029</v>
      </c>
      <c r="U181">
        <v>0.5</v>
      </c>
      <c r="V181" s="4">
        <f t="shared" si="27"/>
        <v>5.0951074963764222</v>
      </c>
      <c r="W181" s="5">
        <v>75.764248471117398</v>
      </c>
    </row>
    <row r="182" spans="1:23" ht="15.75">
      <c r="A182">
        <v>2024</v>
      </c>
      <c r="B182" t="s">
        <v>31</v>
      </c>
      <c r="C182" t="s">
        <v>32</v>
      </c>
      <c r="D182" t="s">
        <v>33</v>
      </c>
      <c r="E182">
        <v>1</v>
      </c>
      <c r="F182" t="s">
        <v>184</v>
      </c>
      <c r="G182" t="s">
        <v>175</v>
      </c>
      <c r="H182" s="9" t="s">
        <v>181</v>
      </c>
      <c r="I182">
        <v>3</v>
      </c>
      <c r="J182">
        <v>303</v>
      </c>
      <c r="K182" t="s">
        <v>38</v>
      </c>
      <c r="M182" t="s">
        <v>47</v>
      </c>
      <c r="P182">
        <f t="shared" si="22"/>
        <v>617500</v>
      </c>
      <c r="Q182" t="s">
        <v>48</v>
      </c>
      <c r="R182">
        <v>5787.7999999999993</v>
      </c>
      <c r="S182" s="10">
        <v>702099.73753280845</v>
      </c>
      <c r="T182" s="4">
        <f t="shared" si="26"/>
        <v>113.70036235349123</v>
      </c>
      <c r="U182">
        <v>345.3</v>
      </c>
      <c r="V182" s="4">
        <f t="shared" si="27"/>
        <v>5.0649589313091079</v>
      </c>
      <c r="W182" s="5">
        <v>75.315939308566428</v>
      </c>
    </row>
    <row r="183" spans="1:23" ht="15.75">
      <c r="A183">
        <v>2024</v>
      </c>
      <c r="B183" t="s">
        <v>31</v>
      </c>
      <c r="C183" t="s">
        <v>32</v>
      </c>
      <c r="D183" t="s">
        <v>33</v>
      </c>
      <c r="E183">
        <v>1</v>
      </c>
      <c r="F183" t="s">
        <v>184</v>
      </c>
      <c r="G183" t="s">
        <v>175</v>
      </c>
      <c r="H183" s="9" t="s">
        <v>179</v>
      </c>
      <c r="I183">
        <v>3</v>
      </c>
      <c r="J183">
        <v>304</v>
      </c>
      <c r="K183" t="s">
        <v>38</v>
      </c>
      <c r="M183" t="s">
        <v>47</v>
      </c>
      <c r="P183">
        <f t="shared" si="22"/>
        <v>617500</v>
      </c>
      <c r="Q183" t="s">
        <v>48</v>
      </c>
      <c r="R183">
        <v>5787.7999999999993</v>
      </c>
      <c r="S183" s="10">
        <v>708661.4173228346</v>
      </c>
      <c r="T183" s="4">
        <f t="shared" si="26"/>
        <v>114.76298256240236</v>
      </c>
      <c r="U183">
        <v>292.8</v>
      </c>
      <c r="V183" s="4">
        <f t="shared" si="27"/>
        <v>4.5524333251647331</v>
      </c>
      <c r="W183" s="5">
        <v>67.694683545199581</v>
      </c>
    </row>
    <row r="184" spans="1:23" ht="15.75">
      <c r="A184">
        <v>2024</v>
      </c>
      <c r="B184" t="s">
        <v>31</v>
      </c>
      <c r="C184" t="s">
        <v>32</v>
      </c>
      <c r="D184" t="s">
        <v>33</v>
      </c>
      <c r="E184">
        <v>1</v>
      </c>
      <c r="F184" t="s">
        <v>184</v>
      </c>
      <c r="G184" t="s">
        <v>175</v>
      </c>
      <c r="H184" s="9" t="s">
        <v>180</v>
      </c>
      <c r="I184">
        <v>3</v>
      </c>
      <c r="J184">
        <v>305</v>
      </c>
      <c r="K184" t="s">
        <v>38</v>
      </c>
      <c r="M184" t="s">
        <v>47</v>
      </c>
      <c r="P184">
        <f t="shared" si="22"/>
        <v>617500</v>
      </c>
      <c r="Q184" t="s">
        <v>48</v>
      </c>
      <c r="R184">
        <v>5787.7999999999993</v>
      </c>
      <c r="S184" s="10">
        <v>557742.78215223097</v>
      </c>
      <c r="T184" s="4">
        <f t="shared" si="26"/>
        <v>90.322717757446313</v>
      </c>
      <c r="U184">
        <v>912</v>
      </c>
      <c r="V184" s="4">
        <f t="shared" si="27"/>
        <v>4.4167647823618115</v>
      </c>
      <c r="W184" s="5">
        <v>65.67729231372013</v>
      </c>
    </row>
    <row r="185" spans="1:23" ht="15.75">
      <c r="A185">
        <v>2024</v>
      </c>
      <c r="B185" t="s">
        <v>31</v>
      </c>
      <c r="C185" t="s">
        <v>32</v>
      </c>
      <c r="D185" t="s">
        <v>33</v>
      </c>
      <c r="E185">
        <v>1</v>
      </c>
      <c r="F185" t="s">
        <v>184</v>
      </c>
      <c r="G185" t="s">
        <v>175</v>
      </c>
      <c r="H185" s="9" t="s">
        <v>181</v>
      </c>
      <c r="I185">
        <v>4</v>
      </c>
      <c r="J185">
        <v>401</v>
      </c>
      <c r="K185" t="s">
        <v>38</v>
      </c>
      <c r="M185" t="s">
        <v>47</v>
      </c>
      <c r="P185">
        <f t="shared" si="22"/>
        <v>617500</v>
      </c>
      <c r="Q185" t="s">
        <v>48</v>
      </c>
      <c r="R185">
        <v>4911.3999999999996</v>
      </c>
      <c r="S185" s="10">
        <v>551181.10236220469</v>
      </c>
      <c r="T185" s="4">
        <f t="shared" si="26"/>
        <v>89.260097548535171</v>
      </c>
      <c r="U185">
        <v>743.7</v>
      </c>
      <c r="V185" s="4">
        <f t="shared" si="27"/>
        <v>4.0248334364867011</v>
      </c>
      <c r="W185" s="5">
        <v>59.849273200557242</v>
      </c>
    </row>
    <row r="186" spans="1:23" ht="15.75">
      <c r="A186">
        <v>2024</v>
      </c>
      <c r="B186" t="s">
        <v>31</v>
      </c>
      <c r="C186" t="s">
        <v>32</v>
      </c>
      <c r="D186" t="s">
        <v>33</v>
      </c>
      <c r="E186">
        <v>1</v>
      </c>
      <c r="F186" t="s">
        <v>184</v>
      </c>
      <c r="G186" t="s">
        <v>175</v>
      </c>
      <c r="H186" s="9" t="s">
        <v>180</v>
      </c>
      <c r="I186">
        <v>4</v>
      </c>
      <c r="J186">
        <v>402</v>
      </c>
      <c r="K186" t="s">
        <v>38</v>
      </c>
      <c r="M186" t="s">
        <v>47</v>
      </c>
      <c r="P186">
        <f t="shared" si="22"/>
        <v>617500</v>
      </c>
      <c r="Q186" t="s">
        <v>48</v>
      </c>
      <c r="R186">
        <v>4911.3999999999996</v>
      </c>
      <c r="S186" s="10">
        <v>570866.1417322834</v>
      </c>
      <c r="T186" s="4">
        <f t="shared" si="26"/>
        <v>92.447958175268568</v>
      </c>
      <c r="U186">
        <v>74.399999999999991</v>
      </c>
      <c r="V186" s="4">
        <f t="shared" si="27"/>
        <v>4.1303534142223075</v>
      </c>
      <c r="W186" s="5">
        <v>61.418355269485716</v>
      </c>
    </row>
    <row r="187" spans="1:23" ht="15.75">
      <c r="A187">
        <v>2024</v>
      </c>
      <c r="B187" t="s">
        <v>31</v>
      </c>
      <c r="C187" t="s">
        <v>32</v>
      </c>
      <c r="D187" t="s">
        <v>33</v>
      </c>
      <c r="E187">
        <v>1</v>
      </c>
      <c r="F187" t="s">
        <v>184</v>
      </c>
      <c r="G187" t="s">
        <v>175</v>
      </c>
      <c r="H187" s="9" t="s">
        <v>179</v>
      </c>
      <c r="I187">
        <v>4</v>
      </c>
      <c r="J187">
        <v>403</v>
      </c>
      <c r="K187" t="s">
        <v>38</v>
      </c>
      <c r="M187" t="s">
        <v>47</v>
      </c>
      <c r="P187">
        <f t="shared" si="22"/>
        <v>617500</v>
      </c>
      <c r="Q187" t="s">
        <v>48</v>
      </c>
      <c r="R187">
        <v>4911.3999999999996</v>
      </c>
      <c r="S187" s="10">
        <v>583989.50131233595</v>
      </c>
      <c r="T187" s="4">
        <f t="shared" si="26"/>
        <v>94.573198593090851</v>
      </c>
      <c r="U187">
        <v>53.699999999999989</v>
      </c>
      <c r="V187" s="4">
        <f t="shared" si="27"/>
        <v>4.4167647823618115</v>
      </c>
      <c r="W187" s="5">
        <v>65.67729231372013</v>
      </c>
    </row>
    <row r="188" spans="1:23" ht="15.75">
      <c r="A188">
        <v>2024</v>
      </c>
      <c r="B188" t="s">
        <v>31</v>
      </c>
      <c r="C188" t="s">
        <v>32</v>
      </c>
      <c r="D188" t="s">
        <v>33</v>
      </c>
      <c r="E188">
        <v>1</v>
      </c>
      <c r="F188" t="s">
        <v>184</v>
      </c>
      <c r="G188" t="s">
        <v>175</v>
      </c>
      <c r="H188" s="9" t="s">
        <v>178</v>
      </c>
      <c r="I188">
        <v>4</v>
      </c>
      <c r="J188">
        <v>404</v>
      </c>
      <c r="K188" t="s">
        <v>38</v>
      </c>
      <c r="M188" t="s">
        <v>177</v>
      </c>
      <c r="P188">
        <f t="shared" si="22"/>
        <v>617500</v>
      </c>
      <c r="Q188" t="s">
        <v>41</v>
      </c>
      <c r="R188">
        <v>3863.6</v>
      </c>
      <c r="S188" s="10">
        <v>590551.18110236223</v>
      </c>
      <c r="T188" s="4">
        <f t="shared" si="26"/>
        <v>95.635818802001978</v>
      </c>
      <c r="U188">
        <v>46</v>
      </c>
      <c r="V188" s="4">
        <f t="shared" si="27"/>
        <v>5.1101817789100812</v>
      </c>
      <c r="W188" s="5">
        <v>75.988403052392897</v>
      </c>
    </row>
    <row r="189" spans="1:23" ht="15.75">
      <c r="A189">
        <v>2024</v>
      </c>
      <c r="B189" t="s">
        <v>31</v>
      </c>
      <c r="C189" t="s">
        <v>32</v>
      </c>
      <c r="D189" t="s">
        <v>33</v>
      </c>
      <c r="E189">
        <v>1</v>
      </c>
      <c r="F189" t="s">
        <v>184</v>
      </c>
      <c r="G189" t="s">
        <v>175</v>
      </c>
      <c r="H189" s="9" t="s">
        <v>176</v>
      </c>
      <c r="I189">
        <v>4</v>
      </c>
      <c r="J189">
        <v>405</v>
      </c>
      <c r="K189" t="s">
        <v>38</v>
      </c>
      <c r="M189" t="s">
        <v>177</v>
      </c>
      <c r="P189">
        <f t="shared" si="22"/>
        <v>617500</v>
      </c>
      <c r="Q189" t="s">
        <v>41</v>
      </c>
      <c r="R189">
        <v>3863.6</v>
      </c>
      <c r="S189" s="10">
        <v>656167.97900262463</v>
      </c>
      <c r="T189" s="4">
        <f t="shared" si="26"/>
        <v>106.26202089111329</v>
      </c>
      <c r="U189">
        <v>77.8</v>
      </c>
      <c r="V189" s="4">
        <f t="shared" si="27"/>
        <v>4.9745132361071587</v>
      </c>
      <c r="W189" s="5">
        <v>73.971011820913446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Samuel Wallace</cp:lastModifiedBy>
  <cp:revision/>
  <dcterms:created xsi:type="dcterms:W3CDTF">2012-08-24T00:51:46Z</dcterms:created>
  <dcterms:modified xsi:type="dcterms:W3CDTF">2025-01-15T15:57:30Z</dcterms:modified>
  <cp:category/>
  <cp:contentStatus/>
</cp:coreProperties>
</file>