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96" windowWidth="22848" windowHeight="8832" tabRatio="938" activeTab="13"/>
  </bookViews>
  <sheets>
    <sheet name="Fig1E" sheetId="3" r:id="rId1"/>
    <sheet name="Fig1F" sheetId="27" r:id="rId2"/>
    <sheet name="Fig2C" sheetId="2" r:id="rId3"/>
    <sheet name="Fig2D" sheetId="1" r:id="rId4"/>
    <sheet name="Fig2E" sheetId="25" r:id="rId5"/>
    <sheet name="Fig2F" sheetId="29" r:id="rId6"/>
    <sheet name="Fig2H" sheetId="35" r:id="rId7"/>
    <sheet name="Fig2I" sheetId="36" r:id="rId8"/>
    <sheet name="Fig2J" sheetId="37" r:id="rId9"/>
    <sheet name="SI1A" sheetId="31" r:id="rId10"/>
    <sheet name="SI1B" sheetId="32" r:id="rId11"/>
    <sheet name="SI1C" sheetId="33" r:id="rId12"/>
    <sheet name="SI2C" sheetId="34" r:id="rId13"/>
    <sheet name="SI2F" sheetId="26" r:id="rId14"/>
    <sheet name="SI2G" sheetId="3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5725"/>
</workbook>
</file>

<file path=xl/calcChain.xml><?xml version="1.0" encoding="utf-8"?>
<calcChain xmlns="http://schemas.openxmlformats.org/spreadsheetml/2006/main">
  <c r="J24" i="37"/>
  <c r="J30"/>
  <c r="J31"/>
  <c r="L20"/>
  <c r="L19"/>
  <c r="I31"/>
  <c r="I30"/>
  <c r="J29"/>
  <c r="J28"/>
  <c r="J27"/>
  <c r="J26"/>
  <c r="J25"/>
  <c r="G20"/>
  <c r="F20"/>
  <c r="G19"/>
  <c r="F19"/>
  <c r="L18"/>
  <c r="K18"/>
  <c r="J18"/>
  <c r="L17"/>
  <c r="K17"/>
  <c r="J17"/>
  <c r="K16"/>
  <c r="K19" s="1"/>
  <c r="J16"/>
  <c r="K15"/>
  <c r="L15" s="1"/>
  <c r="J15"/>
  <c r="L14"/>
  <c r="K14"/>
  <c r="J14"/>
  <c r="H14"/>
  <c r="L13"/>
  <c r="K13"/>
  <c r="J13"/>
  <c r="H13"/>
  <c r="L12"/>
  <c r="K12"/>
  <c r="J12"/>
  <c r="H12"/>
  <c r="L11"/>
  <c r="K11"/>
  <c r="J11"/>
  <c r="H11"/>
  <c r="L10"/>
  <c r="K10"/>
  <c r="K20" s="1"/>
  <c r="J10"/>
  <c r="J19" s="1"/>
  <c r="H10"/>
  <c r="H19" s="1"/>
  <c r="E7" i="36"/>
  <c r="D6"/>
  <c r="E6"/>
  <c r="D7"/>
  <c r="E13"/>
  <c r="D14"/>
  <c r="E14"/>
  <c r="D13"/>
  <c r="E12"/>
  <c r="E11"/>
  <c r="E10"/>
  <c r="E9"/>
  <c r="E8"/>
  <c r="E5"/>
  <c r="E4"/>
  <c r="E3"/>
  <c r="E2"/>
  <c r="E1"/>
  <c r="G28" i="35"/>
  <c r="E28"/>
  <c r="D28"/>
  <c r="G27"/>
  <c r="E27"/>
  <c r="D27"/>
  <c r="F26"/>
  <c r="F25"/>
  <c r="F24"/>
  <c r="F23"/>
  <c r="F22"/>
  <c r="F21"/>
  <c r="F20"/>
  <c r="F19"/>
  <c r="F18"/>
  <c r="F17"/>
  <c r="F28" s="1"/>
  <c r="E13"/>
  <c r="D13"/>
  <c r="E12"/>
  <c r="D12"/>
  <c r="F11"/>
  <c r="F10"/>
  <c r="F9"/>
  <c r="F8"/>
  <c r="F7"/>
  <c r="F6"/>
  <c r="F5"/>
  <c r="F4"/>
  <c r="F3"/>
  <c r="F2"/>
  <c r="F13" s="1"/>
  <c r="G5" i="34"/>
  <c r="F5"/>
  <c r="E5"/>
  <c r="D5"/>
  <c r="C5"/>
  <c r="G4"/>
  <c r="F4"/>
  <c r="E4"/>
  <c r="D4"/>
  <c r="C4"/>
  <c r="G3"/>
  <c r="F3"/>
  <c r="E3"/>
  <c r="D3"/>
  <c r="C3"/>
  <c r="G2"/>
  <c r="F2"/>
  <c r="E2"/>
  <c r="D2"/>
  <c r="C2"/>
  <c r="J67" i="33"/>
  <c r="I67"/>
  <c r="H67"/>
  <c r="G67"/>
  <c r="F67"/>
  <c r="E67"/>
  <c r="D67"/>
  <c r="C67"/>
  <c r="B67"/>
  <c r="J62"/>
  <c r="I62"/>
  <c r="H62"/>
  <c r="G62"/>
  <c r="F62"/>
  <c r="E62"/>
  <c r="D62"/>
  <c r="C62"/>
  <c r="J57"/>
  <c r="I57"/>
  <c r="H57"/>
  <c r="G57"/>
  <c r="F57"/>
  <c r="E57"/>
  <c r="D57"/>
  <c r="C57"/>
  <c r="J52"/>
  <c r="I52"/>
  <c r="H52"/>
  <c r="G52"/>
  <c r="F52"/>
  <c r="E52"/>
  <c r="D52"/>
  <c r="C52"/>
  <c r="B52"/>
  <c r="J47"/>
  <c r="I47"/>
  <c r="H47"/>
  <c r="G47"/>
  <c r="F47"/>
  <c r="E47"/>
  <c r="D47"/>
  <c r="C47"/>
  <c r="I42"/>
  <c r="H42"/>
  <c r="G42"/>
  <c r="F42"/>
  <c r="E42"/>
  <c r="D42"/>
  <c r="C42"/>
  <c r="B42"/>
  <c r="J37"/>
  <c r="I37"/>
  <c r="H37"/>
  <c r="G37"/>
  <c r="F37"/>
  <c r="E37"/>
  <c r="D37"/>
  <c r="C37"/>
  <c r="B37"/>
  <c r="J32"/>
  <c r="I32"/>
  <c r="H32"/>
  <c r="G32"/>
  <c r="F32"/>
  <c r="E32"/>
  <c r="D32"/>
  <c r="C32"/>
  <c r="B32"/>
  <c r="J27"/>
  <c r="I27"/>
  <c r="H27"/>
  <c r="G27"/>
  <c r="F27"/>
  <c r="E27"/>
  <c r="D27"/>
  <c r="C27"/>
  <c r="B27"/>
  <c r="J22"/>
  <c r="I22"/>
  <c r="H22"/>
  <c r="G22"/>
  <c r="F22"/>
  <c r="E22"/>
  <c r="D22"/>
  <c r="C22"/>
  <c r="B22"/>
  <c r="J17"/>
  <c r="I17"/>
  <c r="H17"/>
  <c r="G17"/>
  <c r="F17"/>
  <c r="E17"/>
  <c r="D17"/>
  <c r="J12"/>
  <c r="I12"/>
  <c r="H12"/>
  <c r="G12"/>
  <c r="F12"/>
  <c r="E12"/>
  <c r="D12"/>
  <c r="C12"/>
  <c r="B12"/>
  <c r="J7"/>
  <c r="I7"/>
  <c r="H7"/>
  <c r="G7"/>
  <c r="F7"/>
  <c r="E7"/>
  <c r="D7"/>
  <c r="C7"/>
  <c r="B7"/>
  <c r="J2"/>
  <c r="I2"/>
  <c r="H2"/>
  <c r="G2"/>
  <c r="F2"/>
  <c r="E2"/>
  <c r="D2"/>
  <c r="C2"/>
  <c r="B2"/>
  <c r="P11" i="32"/>
  <c r="O11"/>
  <c r="N11"/>
  <c r="M11"/>
  <c r="L11"/>
  <c r="K11"/>
  <c r="J11"/>
  <c r="I11"/>
  <c r="H11"/>
  <c r="G11"/>
  <c r="F11"/>
  <c r="E11"/>
  <c r="D11"/>
  <c r="C11"/>
  <c r="B11"/>
  <c r="A11"/>
  <c r="P10"/>
  <c r="O10"/>
  <c r="N10"/>
  <c r="M10"/>
  <c r="L10"/>
  <c r="K10"/>
  <c r="J10"/>
  <c r="I10"/>
  <c r="H10"/>
  <c r="G10"/>
  <c r="F10"/>
  <c r="E10"/>
  <c r="D10"/>
  <c r="C10"/>
  <c r="B10"/>
  <c r="A10"/>
  <c r="I37" i="31"/>
  <c r="I36"/>
  <c r="J36" s="1"/>
  <c r="I33"/>
  <c r="I32"/>
  <c r="J32" s="1"/>
  <c r="F27"/>
  <c r="F26"/>
  <c r="I27" s="1"/>
  <c r="F23"/>
  <c r="F22"/>
  <c r="F21"/>
  <c r="F20"/>
  <c r="I18" s="1"/>
  <c r="J18" s="1"/>
  <c r="I19"/>
  <c r="I15"/>
  <c r="J14"/>
  <c r="I14"/>
  <c r="I10"/>
  <c r="J9"/>
  <c r="I5"/>
  <c r="I4"/>
  <c r="J4" s="1"/>
  <c r="F17" i="30"/>
  <c r="F25"/>
  <c r="F18"/>
  <c r="F9"/>
  <c r="F8"/>
  <c r="H24" i="29"/>
  <c r="H49"/>
  <c r="H48"/>
  <c r="H35"/>
  <c r="H34"/>
  <c r="H25"/>
  <c r="C13" i="27"/>
  <c r="C12"/>
  <c r="W16" i="2"/>
  <c r="V16"/>
  <c r="U16"/>
  <c r="K15"/>
  <c r="J15"/>
  <c r="I15"/>
  <c r="O13"/>
  <c r="N13"/>
  <c r="M13"/>
  <c r="S12"/>
  <c r="R12"/>
  <c r="Q12"/>
  <c r="H20" i="37" l="1"/>
  <c r="L16"/>
  <c r="J20"/>
  <c r="F27" i="35"/>
  <c r="F12"/>
  <c r="I26" i="31"/>
  <c r="J26" s="1"/>
  <c r="C32" i="2" l="1"/>
  <c r="B32"/>
  <c r="B31"/>
  <c r="C31"/>
  <c r="D31"/>
  <c r="P35" i="1"/>
  <c r="L6" l="1"/>
  <c r="K6"/>
  <c r="J6"/>
  <c r="I6"/>
  <c r="H6"/>
  <c r="F6"/>
  <c r="E6"/>
  <c r="D6"/>
  <c r="C6"/>
  <c r="B6"/>
  <c r="L5"/>
  <c r="K5"/>
  <c r="J5"/>
  <c r="I5"/>
  <c r="H5"/>
  <c r="F5"/>
  <c r="E5"/>
  <c r="D5"/>
  <c r="C5"/>
  <c r="B5"/>
  <c r="L4"/>
  <c r="K4"/>
  <c r="J4"/>
  <c r="I4"/>
  <c r="H4"/>
  <c r="F4"/>
  <c r="E4"/>
  <c r="D4"/>
  <c r="C4"/>
  <c r="B4"/>
  <c r="L3"/>
  <c r="K3"/>
  <c r="J3"/>
  <c r="I3"/>
  <c r="H3"/>
  <c r="F3"/>
  <c r="E3"/>
  <c r="D3"/>
  <c r="C3"/>
  <c r="B3"/>
  <c r="E28" l="1"/>
  <c r="I25"/>
  <c r="E27"/>
  <c r="U27"/>
  <c r="U26"/>
  <c r="M27"/>
  <c r="M26"/>
  <c r="I26"/>
  <c r="R121" i="3" l="1"/>
  <c r="Q121"/>
  <c r="P121"/>
  <c r="O121"/>
  <c r="N121"/>
  <c r="M121"/>
  <c r="L121"/>
  <c r="K121"/>
  <c r="J121"/>
  <c r="I121"/>
  <c r="H121"/>
  <c r="G121"/>
  <c r="F121"/>
  <c r="E121"/>
  <c r="D121"/>
  <c r="C121"/>
  <c r="R120"/>
  <c r="Q120"/>
  <c r="P120"/>
  <c r="O120"/>
  <c r="N120"/>
  <c r="M120"/>
  <c r="L120"/>
  <c r="K120"/>
  <c r="J120"/>
  <c r="I120"/>
  <c r="H120"/>
  <c r="G120"/>
  <c r="F120"/>
  <c r="E120"/>
  <c r="D120"/>
  <c r="C120"/>
  <c r="D28" i="2" l="1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<sst xmlns="http://schemas.openxmlformats.org/spreadsheetml/2006/main" count="387" uniqueCount="115">
  <si>
    <t>Cost-benefit (Conflicting)</t>
  </si>
  <si>
    <t>Benefit-benefit (Similar Rewards)</t>
  </si>
  <si>
    <t>Benefit-benefit (Dissimilar Rewards)</t>
  </si>
  <si>
    <t>Cost-cost</t>
  </si>
  <si>
    <t xml:space="preserve">Cost-benefit (Non-Conflicting) </t>
  </si>
  <si>
    <t xml:space="preserve">Striosome Input </t>
  </si>
  <si>
    <t xml:space="preserve">Matrix Input  </t>
  </si>
  <si>
    <t xml:space="preserve">Control Virus  </t>
  </si>
  <si>
    <t>No-Laser</t>
  </si>
  <si>
    <t xml:space="preserve">mean </t>
  </si>
  <si>
    <t>serr</t>
  </si>
  <si>
    <t xml:space="preserve">session </t>
  </si>
  <si>
    <t>Statistic</t>
  </si>
  <si>
    <t xml:space="preserve">DATA </t>
  </si>
  <si>
    <t>rat</t>
  </si>
  <si>
    <t>53.3333333333333/100</t>
  </si>
  <si>
    <t xml:space="preserve">stat </t>
  </si>
  <si>
    <t>Benefit-benefit</t>
  </si>
  <si>
    <t>rat 22, 21,25</t>
  </si>
  <si>
    <t>Cost-benefit (Conflicting-weak conflict)</t>
  </si>
  <si>
    <t xml:space="preserve">block1 </t>
  </si>
  <si>
    <t xml:space="preserve">block2 </t>
  </si>
  <si>
    <t>diff</t>
  </si>
  <si>
    <t>C1v1</t>
  </si>
  <si>
    <t>COST _COST</t>
  </si>
  <si>
    <t>Sham</t>
  </si>
  <si>
    <t>Optic</t>
  </si>
  <si>
    <t>Change</t>
  </si>
  <si>
    <t>Low</t>
  </si>
  <si>
    <t>Medium</t>
  </si>
  <si>
    <t>High</t>
  </si>
  <si>
    <t xml:space="preserve">serr </t>
  </si>
  <si>
    <t>block1</t>
  </si>
  <si>
    <t>block2</t>
  </si>
  <si>
    <t>comb</t>
  </si>
  <si>
    <t>Comb 70%</t>
  </si>
  <si>
    <t xml:space="preserve">control </t>
  </si>
  <si>
    <t>TR 70%</t>
  </si>
  <si>
    <t>TR 30%</t>
  </si>
  <si>
    <t>control</t>
  </si>
  <si>
    <t xml:space="preserve">change </t>
  </si>
  <si>
    <t>afr 32</t>
  </si>
  <si>
    <t>ncomb</t>
  </si>
  <si>
    <t>negacomb</t>
  </si>
  <si>
    <t>rat 21</t>
  </si>
  <si>
    <t>fr=2.0k negacomb</t>
  </si>
  <si>
    <t>New Task 100%</t>
  </si>
  <si>
    <t xml:space="preserve">Differnce </t>
  </si>
  <si>
    <t xml:space="preserve">Cost_benefit </t>
  </si>
  <si>
    <t>1/14/2011-1/19/2011 Bias making task</t>
  </si>
  <si>
    <t>Rat  N: LE_AF4</t>
  </si>
  <si>
    <t>L</t>
  </si>
  <si>
    <t>R</t>
  </si>
  <si>
    <t>result</t>
  </si>
  <si>
    <t>Serr</t>
  </si>
  <si>
    <t xml:space="preserve">Average </t>
  </si>
  <si>
    <t xml:space="preserve">Consentration </t>
  </si>
  <si>
    <t>Reward</t>
  </si>
  <si>
    <t>Concentration c/m</t>
  </si>
  <si>
    <t>Decion Making</t>
  </si>
  <si>
    <t>70/30</t>
  </si>
  <si>
    <t>bl,70</t>
  </si>
  <si>
    <t>wh,100</t>
  </si>
  <si>
    <t>wh,70</t>
  </si>
  <si>
    <t>bl,100</t>
  </si>
  <si>
    <t>60/40</t>
  </si>
  <si>
    <t>wh,60</t>
  </si>
  <si>
    <t>bl,60</t>
  </si>
  <si>
    <t>45/55</t>
  </si>
  <si>
    <t>wh,45</t>
  </si>
  <si>
    <t>bl,45</t>
  </si>
  <si>
    <t>30/70</t>
  </si>
  <si>
    <t>bl,30</t>
  </si>
  <si>
    <t>wh,30</t>
  </si>
  <si>
    <t>15/85</t>
  </si>
  <si>
    <t>bl,15</t>
  </si>
  <si>
    <t>wh,15</t>
  </si>
  <si>
    <t>5/15</t>
  </si>
  <si>
    <t>bl,5</t>
  </si>
  <si>
    <t>wh,5</t>
  </si>
  <si>
    <t>0/100</t>
  </si>
  <si>
    <t>wh,0</t>
  </si>
  <si>
    <t>bl,0</t>
  </si>
  <si>
    <t>Rat#1</t>
  </si>
  <si>
    <t>Rat#2</t>
  </si>
  <si>
    <t>Rat#4</t>
  </si>
  <si>
    <t>Rat#5</t>
  </si>
  <si>
    <t>Rat#11</t>
  </si>
  <si>
    <t>Rat#13</t>
  </si>
  <si>
    <t>Rat#32</t>
  </si>
  <si>
    <t>Mat4</t>
  </si>
  <si>
    <t>Mat8</t>
  </si>
  <si>
    <t>Strio13</t>
  </si>
  <si>
    <t>Strio14</t>
  </si>
  <si>
    <t>Rat#16</t>
  </si>
  <si>
    <t>Rat#17</t>
  </si>
  <si>
    <t>Rat#33</t>
  </si>
  <si>
    <t>Distance</t>
  </si>
  <si>
    <t xml:space="preserve">Laser </t>
  </si>
  <si>
    <t xml:space="preserve">Number of Responders to Electrical stim MUA in 0-25m sec </t>
  </si>
  <si>
    <t>change after optic stim in MUA -25</t>
  </si>
  <si>
    <t>VTA</t>
  </si>
  <si>
    <t xml:space="preserve">Block1 </t>
  </si>
  <si>
    <t>Block2</t>
  </si>
  <si>
    <t>Diff</t>
  </si>
  <si>
    <t xml:space="preserve">BLA </t>
  </si>
  <si>
    <t>Rat Number</t>
  </si>
  <si>
    <t>Date</t>
  </si>
  <si>
    <t>Task</t>
  </si>
  <si>
    <t>ch</t>
  </si>
  <si>
    <t>change</t>
  </si>
  <si>
    <t>Strio 15</t>
  </si>
  <si>
    <t>Rat 25</t>
  </si>
  <si>
    <t>Average</t>
  </si>
  <si>
    <t>Stderr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</si>
</sst>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mmm\ d\,\ yy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name val="Calibri"/>
      <family val="2"/>
      <scheme val="minor"/>
    </font>
    <font>
      <sz val="11"/>
      <color rgb="FF008000"/>
      <name val="Calibri"/>
      <family val="2"/>
      <scheme val="minor"/>
    </font>
    <font>
      <sz val="10"/>
      <name val="Helvetica Neue"/>
    </font>
    <font>
      <sz val="10"/>
      <color indexed="9"/>
      <name val="Helvetica Neue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5" fillId="2" borderId="0" xfId="0" applyFont="1" applyFill="1"/>
    <xf numFmtId="43" fontId="0" fillId="2" borderId="0" xfId="1" applyFont="1" applyFill="1"/>
    <xf numFmtId="0" fontId="2" fillId="2" borderId="0" xfId="0" applyFont="1" applyFill="1"/>
    <xf numFmtId="0" fontId="5" fillId="3" borderId="0" xfId="0" applyFont="1" applyFill="1"/>
    <xf numFmtId="0" fontId="0" fillId="3" borderId="0" xfId="0" applyNumberFormat="1" applyFill="1"/>
    <xf numFmtId="0" fontId="0" fillId="9" borderId="0" xfId="0" applyFill="1"/>
    <xf numFmtId="0" fontId="5" fillId="9" borderId="0" xfId="0" applyFont="1" applyFill="1"/>
    <xf numFmtId="0" fontId="2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0" borderId="0" xfId="0" applyNumberFormat="1" applyFill="1"/>
    <xf numFmtId="0" fontId="0" fillId="11" borderId="0" xfId="0" applyFill="1"/>
    <xf numFmtId="0" fontId="6" fillId="2" borderId="0" xfId="0" applyFont="1" applyFill="1"/>
    <xf numFmtId="0" fontId="4" fillId="3" borderId="0" xfId="0" applyFont="1" applyFill="1"/>
    <xf numFmtId="0" fontId="4" fillId="9" borderId="0" xfId="0" applyFont="1" applyFill="1"/>
    <xf numFmtId="0" fontId="4" fillId="10" borderId="0" xfId="0" applyFont="1" applyFill="1"/>
    <xf numFmtId="2" fontId="0" fillId="0" borderId="0" xfId="0" applyNumberFormat="1"/>
    <xf numFmtId="0" fontId="7" fillId="10" borderId="0" xfId="0" applyFont="1" applyFill="1"/>
    <xf numFmtId="0" fontId="0" fillId="12" borderId="0" xfId="0" applyFill="1"/>
    <xf numFmtId="0" fontId="0" fillId="13" borderId="0" xfId="0" applyFill="1"/>
    <xf numFmtId="0" fontId="0" fillId="7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0" borderId="0" xfId="0" applyFont="1"/>
    <xf numFmtId="0" fontId="4" fillId="7" borderId="0" xfId="0" applyFont="1" applyFill="1"/>
    <xf numFmtId="0" fontId="7" fillId="3" borderId="0" xfId="0" applyFont="1" applyFill="1"/>
    <xf numFmtId="0" fontId="4" fillId="4" borderId="0" xfId="0" applyFont="1" applyFill="1"/>
    <xf numFmtId="0" fontId="7" fillId="7" borderId="0" xfId="0" applyFont="1" applyFill="1"/>
    <xf numFmtId="0" fontId="4" fillId="8" borderId="0" xfId="0" applyFont="1" applyFill="1"/>
    <xf numFmtId="0" fontId="3" fillId="3" borderId="0" xfId="0" applyFont="1" applyFill="1"/>
    <xf numFmtId="0" fontId="3" fillId="8" borderId="0" xfId="0" applyFont="1" applyFill="1"/>
    <xf numFmtId="0" fontId="3" fillId="2" borderId="0" xfId="0" applyFont="1" applyFill="1"/>
    <xf numFmtId="0" fontId="8" fillId="2" borderId="0" xfId="2" applyFont="1" applyFill="1"/>
    <xf numFmtId="14" fontId="9" fillId="0" borderId="1" xfId="2" applyNumberFormat="1" applyFont="1" applyFill="1" applyBorder="1" applyAlignment="1">
      <alignment vertical="top"/>
    </xf>
    <xf numFmtId="0" fontId="9" fillId="0" borderId="1" xfId="2" applyNumberFormat="1" applyFont="1" applyFill="1" applyBorder="1" applyAlignment="1">
      <alignment horizontal="right" vertical="top"/>
    </xf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/>
    </xf>
    <xf numFmtId="0" fontId="8" fillId="5" borderId="0" xfId="2" applyFont="1" applyFill="1" applyAlignment="1">
      <alignment horizontal="center" vertical="center"/>
    </xf>
    <xf numFmtId="14" fontId="9" fillId="0" borderId="1" xfId="2" applyNumberFormat="1" applyFont="1" applyFill="1" applyBorder="1" applyAlignment="1">
      <alignment horizontal="right" vertical="top"/>
    </xf>
    <xf numFmtId="0" fontId="4" fillId="18" borderId="0" xfId="2" applyFill="1"/>
    <xf numFmtId="165" fontId="9" fillId="0" borderId="1" xfId="2" applyNumberFormat="1" applyFont="1" applyFill="1" applyBorder="1" applyAlignment="1">
      <alignment vertical="top"/>
    </xf>
    <xf numFmtId="164" fontId="9" fillId="0" borderId="1" xfId="2" applyNumberFormat="1" applyFont="1" applyFill="1" applyBorder="1" applyAlignment="1">
      <alignment horizontal="right" vertical="top"/>
    </xf>
    <xf numFmtId="0" fontId="4" fillId="0" borderId="0" xfId="2" applyAlignment="1">
      <alignment horizontal="center" vertical="center"/>
    </xf>
    <xf numFmtId="14" fontId="4" fillId="0" borderId="0" xfId="2" applyNumberFormat="1" applyAlignment="1">
      <alignment horizontal="center" vertical="center"/>
    </xf>
    <xf numFmtId="0" fontId="3" fillId="0" borderId="0" xfId="2" applyFont="1" applyFill="1"/>
    <xf numFmtId="14" fontId="3" fillId="0" borderId="0" xfId="2" applyNumberFormat="1" applyFont="1" applyFill="1"/>
    <xf numFmtId="0" fontId="3" fillId="0" borderId="0" xfId="0" applyFont="1" applyFill="1"/>
    <xf numFmtId="0" fontId="3" fillId="0" borderId="0" xfId="2" applyFont="1" applyFill="1" applyAlignment="1">
      <alignment horizontal="center" vertical="center"/>
    </xf>
    <xf numFmtId="14" fontId="3" fillId="0" borderId="0" xfId="2" applyNumberFormat="1" applyFont="1" applyFill="1" applyAlignment="1">
      <alignment horizontal="center" vertical="center"/>
    </xf>
    <xf numFmtId="14" fontId="3" fillId="0" borderId="0" xfId="2" applyNumberFormat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3" fillId="0" borderId="0" xfId="0" applyFont="1"/>
    <xf numFmtId="0" fontId="4" fillId="0" borderId="0" xfId="2" applyFill="1"/>
    <xf numFmtId="14" fontId="4" fillId="0" borderId="0" xfId="2" applyNumberFormat="1" applyFill="1"/>
    <xf numFmtId="0" fontId="4" fillId="0" borderId="0" xfId="2" applyFill="1" applyAlignment="1">
      <alignment horizontal="center"/>
    </xf>
    <xf numFmtId="1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center" vertical="center"/>
    </xf>
    <xf numFmtId="14" fontId="4" fillId="0" borderId="0" xfId="2" applyNumberFormat="1" applyFill="1" applyAlignment="1">
      <alignment horizontal="center" vertical="center"/>
    </xf>
    <xf numFmtId="164" fontId="0" fillId="2" borderId="0" xfId="0" applyNumberFormat="1" applyFill="1"/>
    <xf numFmtId="0" fontId="0" fillId="19" borderId="0" xfId="0" applyFill="1"/>
    <xf numFmtId="164" fontId="0" fillId="19" borderId="0" xfId="0" applyNumberFormat="1" applyFill="1"/>
    <xf numFmtId="164" fontId="0" fillId="20" borderId="0" xfId="0" applyNumberFormat="1" applyFill="1"/>
    <xf numFmtId="14" fontId="10" fillId="0" borderId="0" xfId="2" applyNumberFormat="1" applyFont="1" applyFill="1" applyAlignment="1">
      <alignment vertical="top"/>
    </xf>
    <xf numFmtId="0" fontId="11" fillId="11" borderId="2" xfId="0" applyFont="1" applyFill="1" applyBorder="1"/>
    <xf numFmtId="0" fontId="0" fillId="11" borderId="2" xfId="0" applyFill="1" applyBorder="1"/>
    <xf numFmtId="0" fontId="0" fillId="11" borderId="2" xfId="0" applyNumberFormat="1" applyFill="1" applyBorder="1"/>
    <xf numFmtId="0" fontId="0" fillId="11" borderId="0" xfId="0" applyNumberFormat="1" applyFill="1"/>
    <xf numFmtId="0" fontId="11" fillId="11" borderId="3" xfId="0" applyFont="1" applyFill="1" applyBorder="1"/>
    <xf numFmtId="0" fontId="0" fillId="11" borderId="3" xfId="0" applyFill="1" applyBorder="1"/>
    <xf numFmtId="0" fontId="0" fillId="11" borderId="3" xfId="0" applyNumberFormat="1" applyFill="1" applyBorder="1"/>
    <xf numFmtId="0" fontId="0" fillId="2" borderId="0" xfId="0" applyNumberFormat="1" applyFill="1"/>
    <xf numFmtId="14" fontId="11" fillId="11" borderId="3" xfId="0" applyNumberFormat="1" applyFont="1" applyFill="1" applyBorder="1"/>
    <xf numFmtId="0" fontId="0" fillId="15" borderId="3" xfId="0" applyFill="1" applyBorder="1"/>
    <xf numFmtId="0" fontId="0" fillId="15" borderId="3" xfId="0" applyNumberFormat="1" applyFill="1" applyBorder="1"/>
    <xf numFmtId="0" fontId="0" fillId="11" borderId="0" xfId="0" applyFill="1" applyBorder="1"/>
    <xf numFmtId="0" fontId="0" fillId="22" borderId="0" xfId="0" applyFill="1"/>
    <xf numFmtId="0" fontId="0" fillId="2" borderId="0" xfId="0" applyFill="1" applyBorder="1"/>
    <xf numFmtId="0" fontId="0" fillId="12" borderId="3" xfId="0" applyFill="1" applyBorder="1"/>
    <xf numFmtId="0" fontId="0" fillId="12" borderId="3" xfId="0" applyNumberFormat="1" applyFill="1" applyBorder="1"/>
    <xf numFmtId="0" fontId="0" fillId="23" borderId="0" xfId="0" applyFill="1"/>
    <xf numFmtId="0" fontId="0" fillId="11" borderId="0" xfId="0" applyNumberFormat="1" applyFill="1" applyBorder="1"/>
    <xf numFmtId="0" fontId="0" fillId="24" borderId="3" xfId="0" applyFill="1" applyBorder="1"/>
    <xf numFmtId="0" fontId="0" fillId="24" borderId="3" xfId="0" applyNumberFormat="1" applyFill="1" applyBorder="1"/>
    <xf numFmtId="0" fontId="0" fillId="0" borderId="0" xfId="0" applyFill="1" applyBorder="1"/>
    <xf numFmtId="0" fontId="0" fillId="25" borderId="0" xfId="0" applyFill="1"/>
    <xf numFmtId="0" fontId="0" fillId="17" borderId="3" xfId="0" quotePrefix="1" applyNumberFormat="1" applyFill="1" applyBorder="1" applyAlignment="1"/>
    <xf numFmtId="0" fontId="0" fillId="17" borderId="3" xfId="0" applyFill="1" applyBorder="1"/>
    <xf numFmtId="0" fontId="0" fillId="17" borderId="3" xfId="0" applyNumberFormat="1" applyFill="1" applyBorder="1"/>
    <xf numFmtId="0" fontId="0" fillId="24" borderId="0" xfId="0" applyFill="1"/>
    <xf numFmtId="0" fontId="0" fillId="2" borderId="0" xfId="0" applyNumberFormat="1" applyFill="1" applyBorder="1"/>
    <xf numFmtId="0" fontId="0" fillId="6" borderId="3" xfId="0" applyFill="1" applyBorder="1"/>
    <xf numFmtId="0" fontId="0" fillId="6" borderId="3" xfId="0" applyNumberFormat="1" applyFill="1" applyBorder="1"/>
    <xf numFmtId="0" fontId="0" fillId="26" borderId="3" xfId="0" quotePrefix="1" applyNumberFormat="1" applyFill="1" applyBorder="1" applyAlignment="1"/>
    <xf numFmtId="0" fontId="0" fillId="26" borderId="3" xfId="0" applyFill="1" applyBorder="1"/>
    <xf numFmtId="0" fontId="0" fillId="26" borderId="3" xfId="0" applyNumberFormat="1" applyFill="1" applyBorder="1"/>
    <xf numFmtId="0" fontId="0" fillId="21" borderId="3" xfId="0" applyFill="1" applyBorder="1"/>
    <xf numFmtId="0" fontId="0" fillId="21" borderId="3" xfId="0" applyNumberFormat="1" applyFill="1" applyBorder="1"/>
    <xf numFmtId="0" fontId="11" fillId="0" borderId="0" xfId="0" applyFont="1" applyFill="1"/>
    <xf numFmtId="0" fontId="0" fillId="0" borderId="0" xfId="0" applyNumberFormat="1" applyFill="1"/>
    <xf numFmtId="0" fontId="11" fillId="11" borderId="0" xfId="0" applyFont="1" applyFill="1"/>
    <xf numFmtId="0" fontId="0" fillId="0" borderId="0" xfId="0" applyNumberFormat="1"/>
    <xf numFmtId="43" fontId="1" fillId="0" borderId="0" xfId="1" applyFont="1" applyFill="1"/>
    <xf numFmtId="0" fontId="0" fillId="27" borderId="0" xfId="0" applyFill="1"/>
    <xf numFmtId="0" fontId="0" fillId="28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14" fontId="0" fillId="0" borderId="0" xfId="0" applyNumberFormat="1"/>
    <xf numFmtId="0" fontId="15" fillId="0" borderId="0" xfId="0" applyFont="1"/>
    <xf numFmtId="0" fontId="2" fillId="0" borderId="0" xfId="0" applyFont="1"/>
    <xf numFmtId="0" fontId="16" fillId="0" borderId="0" xfId="0" applyFont="1"/>
    <xf numFmtId="0" fontId="0" fillId="21" borderId="0" xfId="0" applyFill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rats sessions 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Benefit-benefit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('[1]full data'!$F$121,'[1]full data'!$E$121,'[1]full data'!$D$121,'[1]full data'!$C$121)</c:f>
                <c:numCache>
                  <c:formatCode>General</c:formatCode>
                  <c:ptCount val="4"/>
                  <c:pt idx="0">
                    <c:v>2.9653570793961159</c:v>
                  </c:pt>
                  <c:pt idx="1">
                    <c:v>1.5836231594071921</c:v>
                  </c:pt>
                  <c:pt idx="2">
                    <c:v>1.7322300646748279</c:v>
                  </c:pt>
                  <c:pt idx="3">
                    <c:v>1.6843977357199591</c:v>
                  </c:pt>
                </c:numCache>
              </c:numRef>
            </c:plus>
            <c:minus>
              <c:numRef>
                <c:f>('[1]full data'!$F$121,'[1]full data'!$E$121,'[1]full data'!$D$121,'[1]full data'!$C$121)</c:f>
                <c:numCache>
                  <c:formatCode>General</c:formatCode>
                  <c:ptCount val="4"/>
                  <c:pt idx="0">
                    <c:v>2.9653570793961159</c:v>
                  </c:pt>
                  <c:pt idx="1">
                    <c:v>1.5836231594071921</c:v>
                  </c:pt>
                  <c:pt idx="2">
                    <c:v>1.7322300646748279</c:v>
                  </c:pt>
                  <c:pt idx="3">
                    <c:v>1.6843977357199591</c:v>
                  </c:pt>
                </c:numCache>
              </c:numRef>
            </c:minus>
          </c:errBars>
          <c:cat>
            <c:strLit>
              <c:ptCount val="4"/>
              <c:pt idx="0">
                <c:v>Very Low</c:v>
              </c:pt>
              <c:pt idx="1">
                <c:v> Low</c:v>
              </c:pt>
              <c:pt idx="2">
                <c:v> High</c:v>
              </c:pt>
              <c:pt idx="3">
                <c:v> Very High</c:v>
              </c:pt>
            </c:strLit>
          </c:cat>
          <c:val>
            <c:numRef>
              <c:f>('[1]full data'!$F$120,'[1]full data'!$E$120,'[1]full data'!$D$120,'[1]full data'!$C$120)</c:f>
              <c:numCache>
                <c:formatCode>General</c:formatCode>
                <c:ptCount val="4"/>
                <c:pt idx="0">
                  <c:v>18.279483870967741</c:v>
                </c:pt>
                <c:pt idx="1">
                  <c:v>24.685319565217391</c:v>
                </c:pt>
                <c:pt idx="2">
                  <c:v>32.423534591194972</c:v>
                </c:pt>
                <c:pt idx="3">
                  <c:v>47.543978461538458</c:v>
                </c:pt>
              </c:numCache>
            </c:numRef>
          </c:val>
        </c:ser>
        <c:ser>
          <c:idx val="2"/>
          <c:order val="1"/>
          <c:tx>
            <c:v>Cost-Benefit (High Conflict)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('[1]full data'!$J$121,'[1]full data'!$I$121,'[1]full data'!$H$121,'[1]full data'!$G$121)</c:f>
                <c:numCache>
                  <c:formatCode>General</c:formatCode>
                  <c:ptCount val="4"/>
                  <c:pt idx="0">
                    <c:v>4.5291132282189217</c:v>
                  </c:pt>
                  <c:pt idx="1">
                    <c:v>3.9013834924904294</c:v>
                  </c:pt>
                  <c:pt idx="2">
                    <c:v>3.5627956146396498</c:v>
                  </c:pt>
                  <c:pt idx="3">
                    <c:v>2.9662267681784886</c:v>
                  </c:pt>
                </c:numCache>
              </c:numRef>
            </c:plus>
            <c:minus>
              <c:numRef>
                <c:f>('[1]full data'!$J$121,'[1]full data'!$I$121,'[1]full data'!$H$121,'[1]full data'!$G$121)</c:f>
                <c:numCache>
                  <c:formatCode>General</c:formatCode>
                  <c:ptCount val="4"/>
                  <c:pt idx="0">
                    <c:v>4.5291132282189217</c:v>
                  </c:pt>
                  <c:pt idx="1">
                    <c:v>3.9013834924904294</c:v>
                  </c:pt>
                  <c:pt idx="2">
                    <c:v>3.5627956146396498</c:v>
                  </c:pt>
                  <c:pt idx="3">
                    <c:v>2.9662267681784886</c:v>
                  </c:pt>
                </c:numCache>
              </c:numRef>
            </c:minus>
          </c:errBars>
          <c:val>
            <c:numRef>
              <c:f>('[1]full data'!$J$120,'[1]full data'!$I$120,'[1]full data'!$H$120,'[1]full data'!$G$120)</c:f>
              <c:numCache>
                <c:formatCode>General</c:formatCode>
                <c:ptCount val="4"/>
                <c:pt idx="0">
                  <c:v>50.517051851851846</c:v>
                </c:pt>
                <c:pt idx="1">
                  <c:v>54.713016666666661</c:v>
                </c:pt>
                <c:pt idx="2">
                  <c:v>64.901941176470586</c:v>
                </c:pt>
                <c:pt idx="3">
                  <c:v>68.532046511627897</c:v>
                </c:pt>
              </c:numCache>
            </c:numRef>
          </c:val>
        </c:ser>
        <c:ser>
          <c:idx val="1"/>
          <c:order val="2"/>
          <c:tx>
            <c:v>Cost-benefit (Low Cost)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('[1]full data'!$R$121,'[1]full data'!$Q$121,'[1]full data'!$P$121,'[1]full data'!$O$121)</c:f>
                <c:numCache>
                  <c:formatCode>General</c:formatCode>
                  <c:ptCount val="4"/>
                  <c:pt idx="0">
                    <c:v>4.1323606614051043</c:v>
                  </c:pt>
                  <c:pt idx="1">
                    <c:v>4.4041827161035663</c:v>
                  </c:pt>
                  <c:pt idx="2">
                    <c:v>3.5055167012860133</c:v>
                  </c:pt>
                  <c:pt idx="3">
                    <c:v>3.1682611615646192</c:v>
                  </c:pt>
                </c:numCache>
              </c:numRef>
            </c:plus>
            <c:minus>
              <c:numRef>
                <c:f>('[1]full data'!$R$121,'[1]full data'!$Q$121,'[1]full data'!$P$121,'[1]full data'!$O$121)</c:f>
                <c:numCache>
                  <c:formatCode>General</c:formatCode>
                  <c:ptCount val="4"/>
                  <c:pt idx="0">
                    <c:v>4.1323606614051043</c:v>
                  </c:pt>
                  <c:pt idx="1">
                    <c:v>4.4041827161035663</c:v>
                  </c:pt>
                  <c:pt idx="2">
                    <c:v>3.5055167012860133</c:v>
                  </c:pt>
                  <c:pt idx="3">
                    <c:v>3.1682611615646192</c:v>
                  </c:pt>
                </c:numCache>
              </c:numRef>
            </c:minus>
          </c:errBars>
          <c:val>
            <c:numRef>
              <c:f>('[1]full data'!$R$120,'[1]full data'!$Q$120,'[1]full data'!$P$120,'[1]full data'!$O$120)</c:f>
              <c:numCache>
                <c:formatCode>General</c:formatCode>
                <c:ptCount val="4"/>
                <c:pt idx="0">
                  <c:v>30.753968253968253</c:v>
                </c:pt>
                <c:pt idx="1">
                  <c:v>41.333333333333336</c:v>
                </c:pt>
                <c:pt idx="2">
                  <c:v>50.833333333333336</c:v>
                </c:pt>
                <c:pt idx="3">
                  <c:v>57.5</c:v>
                </c:pt>
              </c:numCache>
            </c:numRef>
          </c:val>
        </c:ser>
        <c:ser>
          <c:idx val="3"/>
          <c:order val="3"/>
          <c:tx>
            <c:v>Cost-benefit (Non-Conflicting) 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('[1]full data'!$N$121,'[1]full data'!$M$121,'[1]full data'!$L$121,'[1]full data'!$K$121)</c:f>
                <c:numCache>
                  <c:formatCode>General</c:formatCode>
                  <c:ptCount val="4"/>
                  <c:pt idx="0">
                    <c:v>1.3083044951292144</c:v>
                  </c:pt>
                  <c:pt idx="1">
                    <c:v>3.4671281394660909</c:v>
                  </c:pt>
                  <c:pt idx="2">
                    <c:v>4.7272727272727266</c:v>
                  </c:pt>
                  <c:pt idx="3">
                    <c:v>4.5956871571636304</c:v>
                  </c:pt>
                </c:numCache>
              </c:numRef>
            </c:plus>
            <c:minus>
              <c:numRef>
                <c:f>('[1]full data'!$N$121,'[1]full data'!$M$121,'[1]full data'!$L$121,'[1]full data'!$K$121)</c:f>
                <c:numCache>
                  <c:formatCode>General</c:formatCode>
                  <c:ptCount val="4"/>
                  <c:pt idx="0">
                    <c:v>1.3083044951292144</c:v>
                  </c:pt>
                  <c:pt idx="1">
                    <c:v>3.4671281394660909</c:v>
                  </c:pt>
                  <c:pt idx="2">
                    <c:v>4.7272727272727266</c:v>
                  </c:pt>
                  <c:pt idx="3">
                    <c:v>4.5956871571636304</c:v>
                  </c:pt>
                </c:numCache>
              </c:numRef>
            </c:minus>
          </c:errBars>
          <c:val>
            <c:numRef>
              <c:f>('[1]full data'!$N$120,'[1]full data'!$M$120,'[1]full data'!$L$120,'[1]full data'!$K$120)</c:f>
              <c:numCache>
                <c:formatCode>General</c:formatCode>
                <c:ptCount val="4"/>
                <c:pt idx="0">
                  <c:v>3.4545444444444442</c:v>
                </c:pt>
                <c:pt idx="1">
                  <c:v>11.716930952142857</c:v>
                </c:pt>
                <c:pt idx="2">
                  <c:v>18.272727272727273</c:v>
                </c:pt>
                <c:pt idx="3">
                  <c:v>30.38055833333333</c:v>
                </c:pt>
              </c:numCache>
            </c:numRef>
          </c:val>
        </c:ser>
        <c:marker val="1"/>
        <c:axId val="70281088"/>
        <c:axId val="70303744"/>
      </c:lineChart>
      <c:catAx>
        <c:axId val="7028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layout/>
        </c:title>
        <c:tickLblPos val="nextTo"/>
        <c:crossAx val="70303744"/>
        <c:crosses val="autoZero"/>
        <c:auto val="1"/>
        <c:lblAlgn val="ctr"/>
        <c:lblOffset val="100"/>
      </c:catAx>
      <c:valAx>
        <c:axId val="703037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Choosing mixture over pure chocolate  milk(%)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1021560015435845E-3"/>
              <c:y val="8.3702441794435256E-2"/>
            </c:manualLayout>
          </c:layout>
        </c:title>
        <c:numFmt formatCode="General" sourceLinked="1"/>
        <c:tickLblPos val="nextTo"/>
        <c:crossAx val="702810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Benefit-benefit (Similar Rewards)</a:t>
            </a:r>
          </a:p>
          <a:p>
            <a:pPr>
              <a:defRPr/>
            </a:pPr>
            <a:r>
              <a:rPr lang="en-US" sz="1800" b="0" i="0" u="none" strike="noStrike" baseline="0"/>
              <a:t>PFC-PL</a:t>
            </a:r>
            <a:r>
              <a:rPr lang="en-US" sz="1800" b="1" i="0" u="none" strike="noStrike" baseline="0"/>
              <a:t>  </a:t>
            </a:r>
            <a:r>
              <a:rPr lang="en-US" sz="1800" b="0" i="0" u="none" strike="noStrike" baseline="0"/>
              <a:t>Inhibition 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Laser-On (PFC-PL)</c:v>
          </c:tx>
          <c:errBars>
            <c:errBarType val="both"/>
            <c:errValType val="cust"/>
            <c:plus>
              <c:numRef>
                <c:f>[7]Sheet1!$K$17</c:f>
                <c:numCache>
                  <c:formatCode>General</c:formatCode>
                  <c:ptCount val="1"/>
                  <c:pt idx="0">
                    <c:v>7.9232428826698094</c:v>
                  </c:pt>
                </c:numCache>
              </c:numRef>
            </c:plus>
            <c:minus>
              <c:numRef>
                <c:f>[7]Sheet1!$K$17</c:f>
                <c:numCache>
                  <c:formatCode>General</c:formatCode>
                  <c:ptCount val="1"/>
                  <c:pt idx="0">
                    <c:v>7.9232428826698094</c:v>
                  </c:pt>
                </c:numCache>
              </c:numRef>
            </c:minus>
          </c:errBars>
          <c:val>
            <c:numRef>
              <c:f>[7]Sheet1!$K$16</c:f>
              <c:numCache>
                <c:formatCode>General</c:formatCode>
                <c:ptCount val="1"/>
                <c:pt idx="0">
                  <c:v>23.333333333333332</c:v>
                </c:pt>
              </c:numCache>
            </c:numRef>
          </c:val>
        </c:ser>
        <c:ser>
          <c:idx val="1"/>
          <c:order val="1"/>
          <c:tx>
            <c:strRef>
              <c:f>[7]Sheet1!$L$15</c:f>
              <c:strCache>
                <c:ptCount val="1"/>
                <c:pt idx="0">
                  <c:v>No-Laser</c:v>
                </c:pt>
              </c:strCache>
            </c:strRef>
          </c:tx>
          <c:errBars>
            <c:errBarType val="both"/>
            <c:errValType val="cust"/>
            <c:plus>
              <c:numRef>
                <c:f>[7]Sheet1!$L$17</c:f>
                <c:numCache>
                  <c:formatCode>General</c:formatCode>
                  <c:ptCount val="1"/>
                  <c:pt idx="0">
                    <c:v>1.1030142802134466</c:v>
                  </c:pt>
                </c:numCache>
              </c:numRef>
            </c:plus>
            <c:minus>
              <c:numRef>
                <c:f>[7]Sheet1!$L$17</c:f>
                <c:numCache>
                  <c:formatCode>General</c:formatCode>
                  <c:ptCount val="1"/>
                  <c:pt idx="0">
                    <c:v>1.1030142802134466</c:v>
                  </c:pt>
                </c:numCache>
              </c:numRef>
            </c:minus>
          </c:errBars>
          <c:val>
            <c:numRef>
              <c:f>[7]Sheet1!$L$16</c:f>
              <c:numCache>
                <c:formatCode>General</c:formatCode>
                <c:ptCount val="1"/>
                <c:pt idx="0">
                  <c:v>1.4285714285714286</c:v>
                </c:pt>
              </c:numCache>
            </c:numRef>
          </c:val>
        </c:ser>
        <c:axId val="149501440"/>
        <c:axId val="149502976"/>
      </c:barChart>
      <c:catAx>
        <c:axId val="149501440"/>
        <c:scaling>
          <c:orientation val="minMax"/>
        </c:scaling>
        <c:axPos val="b"/>
        <c:tickLblPos val="nextTo"/>
        <c:crossAx val="149502976"/>
        <c:crosses val="autoZero"/>
        <c:auto val="1"/>
        <c:lblAlgn val="ctr"/>
        <c:lblOffset val="100"/>
      </c:catAx>
      <c:valAx>
        <c:axId val="149502976"/>
        <c:scaling>
          <c:orientation val="minMax"/>
        </c:scaling>
        <c:axPos val="l"/>
        <c:numFmt formatCode="General" sourceLinked="1"/>
        <c:tickLblPos val="nextTo"/>
        <c:crossAx val="14950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Cost-benefit (Conflicting)</a:t>
            </a:r>
          </a:p>
          <a:p>
            <a:pPr>
              <a:defRPr/>
            </a:pPr>
            <a:r>
              <a:rPr lang="en-US" sz="1800" b="0" i="0" u="none" strike="noStrike" baseline="0"/>
              <a:t>PFC-PL</a:t>
            </a:r>
            <a:r>
              <a:rPr lang="en-US" sz="1800" b="1" i="0" u="none" strike="noStrike" baseline="0"/>
              <a:t>  </a:t>
            </a:r>
            <a:r>
              <a:rPr lang="en-US" sz="1800" b="0" i="0" u="none" strike="noStrike" baseline="0"/>
              <a:t>Inhibition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</c:v>
          </c:tx>
          <c:errBars>
            <c:errBarType val="both"/>
            <c:errValType val="cust"/>
            <c:plus>
              <c:numRef>
                <c:f>[7]Sheet1!$H$28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[7]Sheet1!$H$28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[7]Sheet1!$H$27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v>Laser-On (PFC-PL)</c:v>
          </c:tx>
          <c:errBars>
            <c:errBarType val="both"/>
            <c:errValType val="cust"/>
            <c:plus>
              <c:numRef>
                <c:f>[7]Sheet1!$I$28</c:f>
                <c:numCache>
                  <c:formatCode>General</c:formatCode>
                  <c:ptCount val="1"/>
                  <c:pt idx="0">
                    <c:v>5.2704627669472996</c:v>
                  </c:pt>
                </c:numCache>
              </c:numRef>
            </c:plus>
            <c:minus>
              <c:numRef>
                <c:f>[7]Sheet1!$I$28</c:f>
                <c:numCache>
                  <c:formatCode>General</c:formatCode>
                  <c:ptCount val="1"/>
                  <c:pt idx="0">
                    <c:v>5.2704627669472996</c:v>
                  </c:pt>
                </c:numCache>
              </c:numRef>
            </c:minus>
          </c:errBars>
          <c:val>
            <c:numRef>
              <c:f>[7]Sheet1!$I$27</c:f>
              <c:numCache>
                <c:formatCode>General</c:formatCode>
                <c:ptCount val="1"/>
                <c:pt idx="0">
                  <c:v>23.333333333333332</c:v>
                </c:pt>
              </c:numCache>
            </c:numRef>
          </c:val>
        </c:ser>
        <c:axId val="149766528"/>
        <c:axId val="149768064"/>
      </c:barChart>
      <c:catAx>
        <c:axId val="149766528"/>
        <c:scaling>
          <c:orientation val="minMax"/>
        </c:scaling>
        <c:axPos val="b"/>
        <c:tickLblPos val="nextTo"/>
        <c:crossAx val="149768064"/>
        <c:crosses val="autoZero"/>
        <c:auto val="1"/>
        <c:lblAlgn val="ctr"/>
        <c:lblOffset val="100"/>
      </c:catAx>
      <c:valAx>
        <c:axId val="149768064"/>
        <c:scaling>
          <c:orientation val="minMax"/>
          <c:max val="1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0" i="0" u="none" strike="noStrike" baseline="0"/>
                  <a:t>% Completed trials out of 20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976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v>Two Reward Task Rat#4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([5]No.4!$I$48,[5]No.4!$I$44,[5]No.4!$I$38,[5]No.4!$I$30,[5]No.4!$I$26,[5]No.4!$I$21,[5]No.4!$I$17)</c:f>
                <c:numCache>
                  <c:formatCode>General</c:formatCode>
                  <c:ptCount val="7"/>
                  <c:pt idx="0">
                    <c:v>1.443375672974117</c:v>
                  </c:pt>
                  <c:pt idx="1">
                    <c:v>2.3935677693908453</c:v>
                  </c:pt>
                  <c:pt idx="2">
                    <c:v>4.4721359549995796</c:v>
                  </c:pt>
                  <c:pt idx="3">
                    <c:v>4.2654946306898971</c:v>
                  </c:pt>
                  <c:pt idx="4">
                    <c:v>3.2274861218395139</c:v>
                  </c:pt>
                  <c:pt idx="5">
                    <c:v>4.2695628191498329</c:v>
                  </c:pt>
                  <c:pt idx="6">
                    <c:v>2.8867513459481291</c:v>
                  </c:pt>
                </c:numCache>
              </c:numRef>
            </c:plus>
            <c:minus>
              <c:numRef>
                <c:f>([5]No.4!$I$48,[5]No.4!$I$44,[5]No.4!$I$38,[5]No.4!$I$30,[5]No.4!$I$26,[5]No.4!$I$21,[5]No.4!$I$17)</c:f>
                <c:numCache>
                  <c:formatCode>General</c:formatCode>
                  <c:ptCount val="7"/>
                  <c:pt idx="0">
                    <c:v>1.443375672974117</c:v>
                  </c:pt>
                  <c:pt idx="1">
                    <c:v>2.3935677693908453</c:v>
                  </c:pt>
                  <c:pt idx="2">
                    <c:v>4.4721359549995796</c:v>
                  </c:pt>
                  <c:pt idx="3">
                    <c:v>4.2654946306898971</c:v>
                  </c:pt>
                  <c:pt idx="4">
                    <c:v>3.2274861218395139</c:v>
                  </c:pt>
                  <c:pt idx="5">
                    <c:v>4.2695628191498329</c:v>
                  </c:pt>
                  <c:pt idx="6">
                    <c:v>2.8867513459481291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numRef>
              <c:f>([5]No.4!$K$47,[5]No.4!$K$43,[5]No.4!$K$37,[5]No.4!$K$29,[5]No.4!$K$25,[5]No.4!$K$20,[5]No.4!$K$13)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([5]No.4!$J$47,[5]No.4!$J$43,[5]No.4!$J$37,[5]No.4!$J$29,[5]No.4!$J$25,[5]No.4!$J$20,[5]No.4!$J$13)</c:f>
              <c:numCache>
                <c:formatCode>General</c:formatCode>
                <c:ptCount val="7"/>
                <c:pt idx="0">
                  <c:v>3.3333333333333286</c:v>
                </c:pt>
                <c:pt idx="1">
                  <c:v>11.25</c:v>
                </c:pt>
                <c:pt idx="2">
                  <c:v>21</c:v>
                </c:pt>
                <c:pt idx="3">
                  <c:v>27</c:v>
                </c:pt>
                <c:pt idx="4">
                  <c:v>32.5</c:v>
                </c:pt>
                <c:pt idx="5">
                  <c:v>43.75</c:v>
                </c:pt>
                <c:pt idx="6">
                  <c:v>51</c:v>
                </c:pt>
              </c:numCache>
            </c:numRef>
          </c:val>
        </c:ser>
        <c:marker val="1"/>
        <c:axId val="73041024"/>
        <c:axId val="73042944"/>
      </c:lineChart>
      <c:catAx>
        <c:axId val="7304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Concentration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042944"/>
        <c:crosses val="autoZero"/>
        <c:auto val="1"/>
        <c:lblAlgn val="ctr"/>
        <c:lblOffset val="100"/>
      </c:catAx>
      <c:valAx>
        <c:axId val="73042944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Choosing mixture over pure chocolate milk (%)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04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9278097419151172E-2"/>
          <c:y val="6.8213553897868026E-2"/>
          <c:w val="0.90733466209630609"/>
          <c:h val="0.70893117526975791"/>
        </c:manualLayout>
      </c:layout>
      <c:lineChart>
        <c:grouping val="standard"/>
        <c:ser>
          <c:idx val="0"/>
          <c:order val="0"/>
          <c:tx>
            <c:strRef>
              <c:f>[6]panel_B!$A$1</c:f>
              <c:strCache>
                <c:ptCount val="1"/>
                <c:pt idx="0">
                  <c:v>Benefit-benefit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[6]panel_B!$A$11:$D$11</c:f>
                <c:numCache>
                  <c:formatCode>General</c:formatCode>
                  <c:ptCount val="4"/>
                  <c:pt idx="0">
                    <c:v>1.25</c:v>
                  </c:pt>
                  <c:pt idx="1">
                    <c:v>4.5069390943299865</c:v>
                  </c:pt>
                  <c:pt idx="2">
                    <c:v>4.1187723552395701</c:v>
                  </c:pt>
                  <c:pt idx="3">
                    <c:v>2.6305214040457563</c:v>
                  </c:pt>
                </c:numCache>
              </c:numRef>
            </c:plus>
            <c:minus>
              <c:numRef>
                <c:f>[6]panel_B!$A$11:$D$11</c:f>
                <c:numCache>
                  <c:formatCode>General</c:formatCode>
                  <c:ptCount val="4"/>
                  <c:pt idx="0">
                    <c:v>1.25</c:v>
                  </c:pt>
                  <c:pt idx="1">
                    <c:v>4.5069390943299865</c:v>
                  </c:pt>
                  <c:pt idx="2">
                    <c:v>4.1187723552395701</c:v>
                  </c:pt>
                  <c:pt idx="3">
                    <c:v>2.6305214040457563</c:v>
                  </c:pt>
                </c:numCache>
              </c:numRef>
            </c:minus>
          </c:errBars>
          <c:cat>
            <c:numLit>
              <c:formatCode>General</c:formatCode>
              <c:ptCount val="4"/>
              <c:pt idx="0">
                <c:v>5</c:v>
              </c:pt>
              <c:pt idx="1">
                <c:v>15</c:v>
              </c:pt>
              <c:pt idx="2">
                <c:v>30</c:v>
              </c:pt>
              <c:pt idx="3">
                <c:v>70</c:v>
              </c:pt>
            </c:numLit>
          </c:cat>
          <c:val>
            <c:numRef>
              <c:f>[6]panel_B!$A$10:$D$10</c:f>
              <c:numCache>
                <c:formatCode>General</c:formatCode>
                <c:ptCount val="4"/>
                <c:pt idx="0">
                  <c:v>11.25</c:v>
                </c:pt>
                <c:pt idx="1">
                  <c:v>21.25</c:v>
                </c:pt>
                <c:pt idx="2">
                  <c:v>32.5</c:v>
                </c:pt>
                <c:pt idx="3">
                  <c:v>46.25</c:v>
                </c:pt>
              </c:numCache>
            </c:numRef>
          </c:val>
        </c:ser>
        <c:ser>
          <c:idx val="1"/>
          <c:order val="1"/>
          <c:tx>
            <c:strRef>
              <c:f>[6]panel_B!$E$1:$H$1</c:f>
              <c:strCache>
                <c:ptCount val="1"/>
                <c:pt idx="0">
                  <c:v>Cost-benefit (Conflicting)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[6]panel_B!$E$11:$H$11</c:f>
                <c:numCache>
                  <c:formatCode>General</c:formatCode>
                  <c:ptCount val="4"/>
                  <c:pt idx="0">
                    <c:v>4.4320263021395911</c:v>
                  </c:pt>
                  <c:pt idx="1">
                    <c:v>6.3342535359064094</c:v>
                  </c:pt>
                  <c:pt idx="2">
                    <c:v>4.7245559126153402</c:v>
                  </c:pt>
                  <c:pt idx="3">
                    <c:v>2.059386177619785</c:v>
                  </c:pt>
                </c:numCache>
              </c:numRef>
            </c:plus>
            <c:minus>
              <c:numRef>
                <c:f>[6]panel_B!$E$11:$H$11</c:f>
                <c:numCache>
                  <c:formatCode>General</c:formatCode>
                  <c:ptCount val="4"/>
                  <c:pt idx="0">
                    <c:v>4.4320263021395911</c:v>
                  </c:pt>
                  <c:pt idx="1">
                    <c:v>6.3342535359064094</c:v>
                  </c:pt>
                  <c:pt idx="2">
                    <c:v>4.7245559126153402</c:v>
                  </c:pt>
                  <c:pt idx="3">
                    <c:v>2.059386177619785</c:v>
                  </c:pt>
                </c:numCache>
              </c:numRef>
            </c:minus>
          </c:errBars>
          <c:cat>
            <c:numLit>
              <c:formatCode>General</c:formatCode>
              <c:ptCount val="4"/>
              <c:pt idx="0">
                <c:v>5</c:v>
              </c:pt>
              <c:pt idx="1">
                <c:v>15</c:v>
              </c:pt>
              <c:pt idx="2">
                <c:v>30</c:v>
              </c:pt>
              <c:pt idx="3">
                <c:v>70</c:v>
              </c:pt>
            </c:numLit>
          </c:cat>
          <c:val>
            <c:numRef>
              <c:f>[6]panel_B!$E$10:$H$10</c:f>
              <c:numCache>
                <c:formatCode>General</c:formatCode>
                <c:ptCount val="4"/>
                <c:pt idx="0">
                  <c:v>37.5</c:v>
                </c:pt>
                <c:pt idx="1">
                  <c:v>51.875</c:v>
                </c:pt>
                <c:pt idx="2">
                  <c:v>67.5</c:v>
                </c:pt>
                <c:pt idx="3">
                  <c:v>78.75</c:v>
                </c:pt>
              </c:numCache>
            </c:numRef>
          </c:val>
        </c:ser>
        <c:ser>
          <c:idx val="2"/>
          <c:order val="2"/>
          <c:tx>
            <c:strRef>
              <c:f>[6]panel_B!$I$1</c:f>
              <c:strCache>
                <c:ptCount val="1"/>
                <c:pt idx="0">
                  <c:v>Cost-benefit (Non-Conflicting) 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[6]panel_B!$I$11:$L$11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1.1019463300386794</c:v>
                  </c:pt>
                  <c:pt idx="2">
                    <c:v>2.7950849718747368</c:v>
                  </c:pt>
                  <c:pt idx="3">
                    <c:v>4.7949005650348395</c:v>
                  </c:pt>
                </c:numCache>
              </c:numRef>
            </c:plus>
            <c:minus>
              <c:numRef>
                <c:f>[6]panel_B!$I$11:$L$11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1.1019463300386794</c:v>
                  </c:pt>
                  <c:pt idx="2">
                    <c:v>2.7950849718747368</c:v>
                  </c:pt>
                  <c:pt idx="3">
                    <c:v>4.7949005650348395</c:v>
                  </c:pt>
                </c:numCache>
              </c:numRef>
            </c:minus>
          </c:errBars>
          <c:cat>
            <c:numLit>
              <c:formatCode>General</c:formatCode>
              <c:ptCount val="4"/>
              <c:pt idx="0">
                <c:v>5</c:v>
              </c:pt>
              <c:pt idx="1">
                <c:v>15</c:v>
              </c:pt>
              <c:pt idx="2">
                <c:v>30</c:v>
              </c:pt>
              <c:pt idx="3">
                <c:v>70</c:v>
              </c:pt>
            </c:numLit>
          </c:cat>
          <c:val>
            <c:numRef>
              <c:f>[6]panel_B!$I$10:$L$10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11.25</c:v>
                </c:pt>
                <c:pt idx="3">
                  <c:v>23.75</c:v>
                </c:pt>
              </c:numCache>
            </c:numRef>
          </c:val>
        </c:ser>
        <c:ser>
          <c:idx val="3"/>
          <c:order val="3"/>
          <c:tx>
            <c:strRef>
              <c:f>[6]panel_B!$M$1</c:f>
              <c:strCache>
                <c:ptCount val="1"/>
                <c:pt idx="0">
                  <c:v>Cost-benefit (Conflicting-weak conflict)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[6]panel_B!$M$11:$P$11</c:f>
                <c:numCache>
                  <c:formatCode>General</c:formatCode>
                  <c:ptCount val="4"/>
                  <c:pt idx="0">
                    <c:v>4.6291004988627567</c:v>
                  </c:pt>
                  <c:pt idx="1">
                    <c:v>2.988071523335984</c:v>
                  </c:pt>
                  <c:pt idx="2">
                    <c:v>4.2191633395395209</c:v>
                  </c:pt>
                  <c:pt idx="3">
                    <c:v>5.6694670951384074</c:v>
                  </c:pt>
                </c:numCache>
              </c:numRef>
            </c:plus>
            <c:minus>
              <c:numRef>
                <c:f>[6]panel_B!$M$11:$P$11</c:f>
                <c:numCache>
                  <c:formatCode>General</c:formatCode>
                  <c:ptCount val="4"/>
                  <c:pt idx="0">
                    <c:v>4.6291004988627567</c:v>
                  </c:pt>
                  <c:pt idx="1">
                    <c:v>2.988071523335984</c:v>
                  </c:pt>
                  <c:pt idx="2">
                    <c:v>4.2191633395395209</c:v>
                  </c:pt>
                  <c:pt idx="3">
                    <c:v>5.6694670951384074</c:v>
                  </c:pt>
                </c:numCache>
              </c:numRef>
            </c:minus>
          </c:errBars>
          <c:cat>
            <c:numLit>
              <c:formatCode>General</c:formatCode>
              <c:ptCount val="4"/>
              <c:pt idx="0">
                <c:v>5</c:v>
              </c:pt>
              <c:pt idx="1">
                <c:v>15</c:v>
              </c:pt>
              <c:pt idx="2">
                <c:v>30</c:v>
              </c:pt>
              <c:pt idx="3">
                <c:v>70</c:v>
              </c:pt>
            </c:numLit>
          </c:cat>
          <c:val>
            <c:numRef>
              <c:f>[6]panel_B!$M$10:$P$10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46.875</c:v>
                </c:pt>
                <c:pt idx="3">
                  <c:v>62.5</c:v>
                </c:pt>
              </c:numCache>
            </c:numRef>
          </c:val>
        </c:ser>
        <c:marker val="1"/>
        <c:axId val="73090944"/>
        <c:axId val="73092480"/>
      </c:lineChart>
      <c:catAx>
        <c:axId val="73090944"/>
        <c:scaling>
          <c:orientation val="minMax"/>
        </c:scaling>
        <c:axPos val="b"/>
        <c:numFmt formatCode="General" sourceLinked="1"/>
        <c:tickLblPos val="nextTo"/>
        <c:crossAx val="73092480"/>
        <c:crosses val="autoZero"/>
        <c:auto val="1"/>
        <c:lblAlgn val="ctr"/>
        <c:lblOffset val="100"/>
      </c:catAx>
      <c:valAx>
        <c:axId val="73092480"/>
        <c:scaling>
          <c:orientation val="minMax"/>
        </c:scaling>
        <c:axPos val="l"/>
        <c:numFmt formatCode="General" sourceLinked="1"/>
        <c:tickLblPos val="nextTo"/>
        <c:crossAx val="730909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[5]summary!$C$58</c:f>
              <c:strCache>
                <c:ptCount val="1"/>
                <c:pt idx="0">
                  <c:v>Rat#1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[5]summary!$D$58:$L$58</c:f>
              <c:numCache>
                <c:formatCode>General</c:formatCode>
                <c:ptCount val="9"/>
                <c:pt idx="0">
                  <c:v>4</c:v>
                </c:pt>
                <c:pt idx="1">
                  <c:v>11</c:v>
                </c:pt>
                <c:pt idx="2">
                  <c:v>25</c:v>
                </c:pt>
                <c:pt idx="3">
                  <c:v>36.19047619047619</c:v>
                </c:pt>
                <c:pt idx="4">
                  <c:v>43.333333333333336</c:v>
                </c:pt>
                <c:pt idx="5">
                  <c:v>45</c:v>
                </c:pt>
                <c:pt idx="6">
                  <c:v>48.666666666666671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</c:ser>
        <c:ser>
          <c:idx val="1"/>
          <c:order val="1"/>
          <c:tx>
            <c:strRef>
              <c:f>[5]summary!$C$59</c:f>
              <c:strCache>
                <c:ptCount val="1"/>
                <c:pt idx="0">
                  <c:v>Rat#2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[5]summary!$D$59:$L$59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23.75</c:v>
                </c:pt>
                <c:pt idx="3">
                  <c:v>33.333333333333343</c:v>
                </c:pt>
                <c:pt idx="4">
                  <c:v>42.5</c:v>
                </c:pt>
                <c:pt idx="5">
                  <c:v>44</c:v>
                </c:pt>
                <c:pt idx="6">
                  <c:v>47.5</c:v>
                </c:pt>
                <c:pt idx="7">
                  <c:v>51</c:v>
                </c:pt>
                <c:pt idx="8">
                  <c:v>50</c:v>
                </c:pt>
              </c:numCache>
            </c:numRef>
          </c:val>
        </c:ser>
        <c:ser>
          <c:idx val="2"/>
          <c:order val="2"/>
          <c:tx>
            <c:strRef>
              <c:f>[5]summary!$C$60</c:f>
              <c:strCache>
                <c:ptCount val="1"/>
                <c:pt idx="0">
                  <c:v>Rat#4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[5]summary!$D$60:$L$60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29.333333333333343</c:v>
                </c:pt>
                <c:pt idx="4">
                  <c:v>35</c:v>
                </c:pt>
                <c:pt idx="5">
                  <c:v>39.375</c:v>
                </c:pt>
                <c:pt idx="6">
                  <c:v>43.75</c:v>
                </c:pt>
                <c:pt idx="7">
                  <c:v>48.333333333333336</c:v>
                </c:pt>
                <c:pt idx="8">
                  <c:v>50</c:v>
                </c:pt>
              </c:numCache>
            </c:numRef>
          </c:val>
        </c:ser>
        <c:ser>
          <c:idx val="3"/>
          <c:order val="3"/>
          <c:tx>
            <c:strRef>
              <c:f>[5]summary!$C$61</c:f>
              <c:strCache>
                <c:ptCount val="1"/>
                <c:pt idx="0">
                  <c:v>Rat#5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[5]summary!$D$61:$L$61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33</c:v>
                </c:pt>
                <c:pt idx="4">
                  <c:v>40</c:v>
                </c:pt>
                <c:pt idx="5">
                  <c:v>42</c:v>
                </c:pt>
                <c:pt idx="6">
                  <c:v>44</c:v>
                </c:pt>
                <c:pt idx="7">
                  <c:v>48</c:v>
                </c:pt>
                <c:pt idx="8">
                  <c:v>49.7</c:v>
                </c:pt>
              </c:numCache>
            </c:numRef>
          </c:val>
        </c:ser>
        <c:ser>
          <c:idx val="4"/>
          <c:order val="4"/>
          <c:tx>
            <c:strRef>
              <c:f>[5]summary!$C$62</c:f>
              <c:strCache>
                <c:ptCount val="1"/>
                <c:pt idx="0">
                  <c:v>Rat#11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[5]summary!$D$62:$L$62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49.5</c:v>
                </c:pt>
              </c:numCache>
            </c:numRef>
          </c:val>
        </c:ser>
        <c:ser>
          <c:idx val="5"/>
          <c:order val="5"/>
          <c:tx>
            <c:strRef>
              <c:f>[5]summary!$C$63</c:f>
              <c:strCache>
                <c:ptCount val="1"/>
                <c:pt idx="0">
                  <c:v>Rat#13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[5]summary!$D$63:$L$63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28</c:v>
                </c:pt>
                <c:pt idx="3">
                  <c:v>35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49</c:v>
                </c:pt>
              </c:numCache>
            </c:numRef>
          </c:val>
        </c:ser>
        <c:ser>
          <c:idx val="6"/>
          <c:order val="6"/>
          <c:tx>
            <c:strRef>
              <c:f>[5]summary!$C$64</c:f>
              <c:strCache>
                <c:ptCount val="1"/>
                <c:pt idx="0">
                  <c:v>Rat#32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[5]summary!$D$64:$L$64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</c:ser>
        <c:ser>
          <c:idx val="7"/>
          <c:order val="7"/>
          <c:tx>
            <c:strRef>
              <c:f>[5]summary!$C$65</c:f>
              <c:strCache>
                <c:ptCount val="1"/>
                <c:pt idx="0">
                  <c:v>Mat8</c:v>
                </c:pt>
              </c:strCache>
            </c:strRef>
          </c:tx>
          <c:marker>
            <c:symbol val="none"/>
          </c:marker>
          <c:cat>
            <c:numRef>
              <c:f>[5]summary!$D$57:$L$57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</c:numCache>
            </c:numRef>
          </c:cat>
          <c:val>
            <c:numRef>
              <c:f>[5]summary!$D$65:$L$65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33</c:v>
                </c:pt>
                <c:pt idx="6">
                  <c:v>40</c:v>
                </c:pt>
                <c:pt idx="7">
                  <c:v>44</c:v>
                </c:pt>
                <c:pt idx="8">
                  <c:v>51</c:v>
                </c:pt>
              </c:numCache>
            </c:numRef>
          </c:val>
        </c:ser>
        <c:ser>
          <c:idx val="11"/>
          <c:order val="8"/>
          <c:tx>
            <c:strRef>
              <c:f>[5]summary!$C$69</c:f>
              <c:strCache>
                <c:ptCount val="1"/>
                <c:pt idx="0">
                  <c:v>Rat#16</c:v>
                </c:pt>
              </c:strCache>
            </c:strRef>
          </c:tx>
          <c:marker>
            <c:symbol val="none"/>
          </c:marker>
          <c:val>
            <c:numRef>
              <c:f>[5]summary!$D$69:$L$69</c:f>
              <c:numCache>
                <c:formatCode>General</c:formatCode>
                <c:ptCount val="9"/>
                <c:pt idx="0">
                  <c:v>0</c:v>
                </c:pt>
                <c:pt idx="1">
                  <c:v>17</c:v>
                </c:pt>
                <c:pt idx="2">
                  <c:v>22</c:v>
                </c:pt>
                <c:pt idx="3">
                  <c:v>30</c:v>
                </c:pt>
                <c:pt idx="4">
                  <c:v>33</c:v>
                </c:pt>
                <c:pt idx="5">
                  <c:v>37</c:v>
                </c:pt>
                <c:pt idx="6">
                  <c:v>42</c:v>
                </c:pt>
                <c:pt idx="7">
                  <c:v>47</c:v>
                </c:pt>
                <c:pt idx="8">
                  <c:v>50</c:v>
                </c:pt>
              </c:numCache>
            </c:numRef>
          </c:val>
        </c:ser>
        <c:ser>
          <c:idx val="12"/>
          <c:order val="9"/>
          <c:tx>
            <c:strRef>
              <c:f>[5]summary!$C$70</c:f>
              <c:strCache>
                <c:ptCount val="1"/>
                <c:pt idx="0">
                  <c:v>Rat#17</c:v>
                </c:pt>
              </c:strCache>
            </c:strRef>
          </c:tx>
          <c:marker>
            <c:symbol val="none"/>
          </c:marker>
          <c:val>
            <c:numRef>
              <c:f>[5]summary!$D$70:$M$70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29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45</c:v>
                </c:pt>
                <c:pt idx="8">
                  <c:v>51</c:v>
                </c:pt>
              </c:numCache>
            </c:numRef>
          </c:val>
        </c:ser>
        <c:ser>
          <c:idx val="13"/>
          <c:order val="10"/>
          <c:tx>
            <c:strRef>
              <c:f>[5]summary!$C$71</c:f>
              <c:strCache>
                <c:ptCount val="1"/>
                <c:pt idx="0">
                  <c:v>Rat#33</c:v>
                </c:pt>
              </c:strCache>
            </c:strRef>
          </c:tx>
          <c:marker>
            <c:symbol val="none"/>
          </c:marker>
          <c:val>
            <c:numRef>
              <c:f>[5]summary!$D$71:$L$71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40</c:v>
                </c:pt>
                <c:pt idx="7">
                  <c:v>42</c:v>
                </c:pt>
                <c:pt idx="8">
                  <c:v>50</c:v>
                </c:pt>
              </c:numCache>
            </c:numRef>
          </c:val>
        </c:ser>
        <c:marker val="1"/>
        <c:axId val="73163136"/>
        <c:axId val="73164672"/>
      </c:lineChart>
      <c:catAx>
        <c:axId val="731631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64672"/>
        <c:crosses val="autoZero"/>
        <c:auto val="1"/>
        <c:lblAlgn val="ctr"/>
        <c:lblOffset val="100"/>
      </c:catAx>
      <c:valAx>
        <c:axId val="73164672"/>
        <c:scaling>
          <c:orientation val="minMax"/>
          <c:max val="55"/>
          <c:min val="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16313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0496698935749398"/>
          <c:y val="0.20035484261275852"/>
          <c:w val="8.3904221946571753E-2"/>
          <c:h val="0.5868801306751551"/>
        </c:manualLayout>
      </c:layout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'[6]panel f '!$A$2:$B$2</c:f>
              <c:strCache>
                <c:ptCount val="1"/>
                <c:pt idx="0">
                  <c:v>Laser  0.5</c:v>
                </c:pt>
              </c:strCache>
            </c:strRef>
          </c:tx>
          <c:marker>
            <c:symbol val="none"/>
          </c:marker>
          <c:cat>
            <c:numRef>
              <c:f>'[6]panel f '!$C$1:$G$1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'[6]panel f '!$C$2:$G$2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'[6]panel f '!$A$3:$B$3</c:f>
              <c:strCache>
                <c:ptCount val="1"/>
                <c:pt idx="0">
                  <c:v>Laser  1</c:v>
                </c:pt>
              </c:strCache>
            </c:strRef>
          </c:tx>
          <c:marker>
            <c:symbol val="none"/>
          </c:marker>
          <c:cat>
            <c:numRef>
              <c:f>'[6]panel f '!$C$1:$G$1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'[6]panel f '!$C$3:$G$3</c:f>
              <c:numCache>
                <c:formatCode>General</c:formatCode>
                <c:ptCount val="5"/>
                <c:pt idx="0">
                  <c:v>33.333333333333329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'[6]panel f '!$A$4:$B$4</c:f>
              <c:strCache>
                <c:ptCount val="1"/>
                <c:pt idx="0">
                  <c:v>Laser  2</c:v>
                </c:pt>
              </c:strCache>
            </c:strRef>
          </c:tx>
          <c:marker>
            <c:symbol val="none"/>
          </c:marker>
          <c:cat>
            <c:numRef>
              <c:f>'[6]panel f '!$C$1:$G$1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'[6]panel f '!$C$4:$G$4</c:f>
              <c:numCache>
                <c:formatCode>General</c:formatCode>
                <c:ptCount val="5"/>
                <c:pt idx="0">
                  <c:v>71.428571428571431</c:v>
                </c:pt>
                <c:pt idx="1">
                  <c:v>50</c:v>
                </c:pt>
                <c:pt idx="2">
                  <c:v>25</c:v>
                </c:pt>
                <c:pt idx="3">
                  <c:v>5.8823529411764701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'[6]panel f '!$A$5:$B$5</c:f>
              <c:strCache>
                <c:ptCount val="1"/>
                <c:pt idx="0">
                  <c:v>Laser  4</c:v>
                </c:pt>
              </c:strCache>
            </c:strRef>
          </c:tx>
          <c:marker>
            <c:symbol val="none"/>
          </c:marker>
          <c:cat>
            <c:numRef>
              <c:f>'[6]panel f '!$C$1:$G$1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'[6]panel f '!$C$5:$G$5</c:f>
              <c:numCache>
                <c:formatCode>General</c:formatCode>
                <c:ptCount val="5"/>
                <c:pt idx="0">
                  <c:v>83.333333333333343</c:v>
                </c:pt>
                <c:pt idx="1">
                  <c:v>66.666666666666657</c:v>
                </c:pt>
                <c:pt idx="2">
                  <c:v>50</c:v>
                </c:pt>
                <c:pt idx="3">
                  <c:v>20</c:v>
                </c:pt>
                <c:pt idx="4">
                  <c:v>6.25</c:v>
                </c:pt>
              </c:numCache>
            </c:numRef>
          </c:val>
        </c:ser>
        <c:marker val="1"/>
        <c:axId val="73292416"/>
        <c:axId val="73314688"/>
      </c:lineChart>
      <c:catAx>
        <c:axId val="73292416"/>
        <c:scaling>
          <c:orientation val="minMax"/>
        </c:scaling>
        <c:axPos val="b"/>
        <c:numFmt formatCode="General" sourceLinked="1"/>
        <c:tickLblPos val="nextTo"/>
        <c:crossAx val="73314688"/>
        <c:crosses val="autoZero"/>
        <c:auto val="1"/>
        <c:lblAlgn val="ctr"/>
        <c:lblOffset val="100"/>
      </c:catAx>
      <c:valAx>
        <c:axId val="73314688"/>
        <c:scaling>
          <c:orientation val="minMax"/>
        </c:scaling>
        <c:axPos val="l"/>
        <c:numFmt formatCode="General" sourceLinked="1"/>
        <c:tickLblPos val="nextTo"/>
        <c:crossAx val="73292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Matrix input controlateral side </c:v>
          </c:tx>
          <c:errBars>
            <c:errBarType val="both"/>
            <c:errValType val="cust"/>
            <c:plus>
              <c:numRef>
                <c:f>([4]Sheet1!$N$19,[4]Sheet1!$N$41,[4]Sheet1!$N$45)</c:f>
                <c:numCache>
                  <c:formatCode>General</c:formatCode>
                  <c:ptCount val="3"/>
                  <c:pt idx="1">
                    <c:v>2.5</c:v>
                  </c:pt>
                </c:numCache>
              </c:numRef>
            </c:plus>
            <c:minus>
              <c:numRef>
                <c:f>([4]Sheet1!$N$21,[4]Sheet1!$N$41,[4]Sheet1!$N$47)</c:f>
                <c:numCache>
                  <c:formatCode>General</c:formatCode>
                  <c:ptCount val="3"/>
                  <c:pt idx="1">
                    <c:v>2.5</c:v>
                  </c:pt>
                </c:numCache>
              </c:numRef>
            </c:minus>
          </c:errBars>
          <c:val>
            <c:numRef>
              <c:f>([4]Sheet1!$N$17,[4]Sheet1!$N$40,[4]Sheet1!$N$43)</c:f>
              <c:numCache>
                <c:formatCode>General</c:formatCode>
                <c:ptCount val="3"/>
                <c:pt idx="0">
                  <c:v>30</c:v>
                </c:pt>
                <c:pt idx="1">
                  <c:v>17.5</c:v>
                </c:pt>
                <c:pt idx="2">
                  <c:v>45.454545454545467</c:v>
                </c:pt>
              </c:numCache>
            </c:numRef>
          </c:val>
        </c:ser>
        <c:ser>
          <c:idx val="1"/>
          <c:order val="1"/>
          <c:tx>
            <c:v>Control</c:v>
          </c:tx>
          <c:errBars>
            <c:errBarType val="both"/>
            <c:errValType val="cust"/>
            <c:plus>
              <c:numRef>
                <c:f>([4]Sheet1!$Q$26,[4]Sheet1!$Q$40,[4]Sheet1!$Q$50)</c:f>
                <c:numCache>
                  <c:formatCode>General</c:formatCode>
                  <c:ptCount val="3"/>
                  <c:pt idx="0">
                    <c:v>1.1636866703140785</c:v>
                  </c:pt>
                  <c:pt idx="1">
                    <c:v>1.0540925533894598</c:v>
                  </c:pt>
                  <c:pt idx="2">
                    <c:v>0.95949722283856576</c:v>
                  </c:pt>
                </c:numCache>
              </c:numRef>
            </c:plus>
            <c:minus>
              <c:numRef>
                <c:f>([4]Sheet1!$Q$34,[4]Sheet1!$Q$50,[4]Sheet1!$Q$56)</c:f>
                <c:numCache>
                  <c:formatCode>General</c:formatCode>
                  <c:ptCount val="3"/>
                  <c:pt idx="0">
                    <c:v>1.1030142802134466</c:v>
                  </c:pt>
                  <c:pt idx="1">
                    <c:v>0.95949722283856576</c:v>
                  </c:pt>
                  <c:pt idx="2">
                    <c:v>1.711432148815722</c:v>
                  </c:pt>
                </c:numCache>
              </c:numRef>
            </c:minus>
          </c:errBars>
          <c:val>
            <c:numRef>
              <c:f>([4]Sheet1!$Q$24,[4]Sheet1!$Q$39,[4]Sheet1!$Q$49)</c:f>
              <c:numCache>
                <c:formatCode>General</c:formatCode>
                <c:ptCount val="3"/>
                <c:pt idx="0">
                  <c:v>-1.25</c:v>
                </c:pt>
                <c:pt idx="1">
                  <c:v>1.6666666666666667</c:v>
                </c:pt>
                <c:pt idx="2">
                  <c:v>2.6666666666666665</c:v>
                </c:pt>
              </c:numCache>
            </c:numRef>
          </c:val>
        </c:ser>
        <c:axId val="82839040"/>
        <c:axId val="82840576"/>
      </c:barChart>
      <c:catAx>
        <c:axId val="82839040"/>
        <c:scaling>
          <c:orientation val="minMax"/>
        </c:scaling>
        <c:axPos val="b"/>
        <c:tickLblPos val="nextTo"/>
        <c:crossAx val="82840576"/>
        <c:crosses val="autoZero"/>
        <c:auto val="1"/>
        <c:lblAlgn val="ctr"/>
        <c:lblOffset val="100"/>
      </c:catAx>
      <c:valAx>
        <c:axId val="82840576"/>
        <c:scaling>
          <c:orientation val="minMax"/>
        </c:scaling>
        <c:axPos val="l"/>
        <c:numFmt formatCode="General" sourceLinked="1"/>
        <c:tickLblPos val="nextTo"/>
        <c:crossAx val="8283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8099454595533735E-2"/>
          <c:y val="7.1814168735327491E-2"/>
          <c:w val="0.89745603674540686"/>
          <c:h val="0.8326195683872849"/>
        </c:manualLayout>
      </c:layout>
      <c:lineChart>
        <c:grouping val="standard"/>
        <c:ser>
          <c:idx val="0"/>
          <c:order val="0"/>
          <c:tx>
            <c:v>lightvs decision 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([2]Sheet1!$O$41,[2]Sheet1!$O$30,[2]Sheet1!$O$12)</c:f>
                <c:numCache>
                  <c:formatCode>General</c:formatCode>
                  <c:ptCount val="3"/>
                  <c:pt idx="0">
                    <c:v>1.4285714285714024</c:v>
                  </c:pt>
                  <c:pt idx="1">
                    <c:v>1.4928163534468766</c:v>
                  </c:pt>
                  <c:pt idx="2">
                    <c:v>3.2714925367954764</c:v>
                  </c:pt>
                </c:numCache>
              </c:numRef>
            </c:plus>
            <c:minus>
              <c:numRef>
                <c:f>([2]Sheet1!$O$41,[2]Sheet1!$O$30,[2]Sheet1!$O$12)</c:f>
                <c:numCache>
                  <c:formatCode>General</c:formatCode>
                  <c:ptCount val="3"/>
                  <c:pt idx="0">
                    <c:v>1.4285714285714024</c:v>
                  </c:pt>
                  <c:pt idx="1">
                    <c:v>1.4928163534468766</c:v>
                  </c:pt>
                  <c:pt idx="2">
                    <c:v>3.2714925367954764</c:v>
                  </c:pt>
                </c:numCache>
              </c:numRef>
            </c:minus>
          </c:errBars>
          <c:cat>
            <c:strRef>
              <c:f>([2]Sheet1!$A$32,[2]Sheet1!$A$18,[2]Sheet1!$A$3)</c:f>
              <c:strCache>
                <c:ptCount val="3"/>
                <c:pt idx="0">
                  <c:v>Low </c:v>
                </c:pt>
                <c:pt idx="1">
                  <c:v>Medium </c:v>
                </c:pt>
                <c:pt idx="2">
                  <c:v>High </c:v>
                </c:pt>
              </c:strCache>
            </c:strRef>
          </c:cat>
          <c:val>
            <c:numRef>
              <c:f>([2]Sheet1!$O$40,[2]Sheet1!$O$29,[2]Sheet1!$O$11)</c:f>
              <c:numCache>
                <c:formatCode>General</c:formatCode>
                <c:ptCount val="3"/>
                <c:pt idx="0">
                  <c:v>41.904761904761912</c:v>
                </c:pt>
                <c:pt idx="1">
                  <c:v>29.532505252749971</c:v>
                </c:pt>
                <c:pt idx="2">
                  <c:v>10.84033613445378</c:v>
                </c:pt>
              </c:numCache>
            </c:numRef>
          </c:val>
        </c:ser>
        <c:marker val="1"/>
        <c:axId val="71172864"/>
        <c:axId val="71174400"/>
      </c:lineChart>
      <c:catAx>
        <c:axId val="71172864"/>
        <c:scaling>
          <c:orientation val="minMax"/>
        </c:scaling>
        <c:axPos val="b"/>
        <c:tickLblPos val="nextTo"/>
        <c:crossAx val="71174400"/>
        <c:crosses val="autoZero"/>
        <c:auto val="1"/>
        <c:lblAlgn val="ctr"/>
        <c:lblOffset val="100"/>
      </c:catAx>
      <c:valAx>
        <c:axId val="71174400"/>
        <c:scaling>
          <c:orientation val="minMax"/>
        </c:scaling>
        <c:axPos val="l"/>
        <c:numFmt formatCode="General" sourceLinked="1"/>
        <c:tickLblPos val="nextTo"/>
        <c:crossAx val="71172864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33"/>
          <c:order val="33"/>
          <c:tx>
            <c:strRef>
              <c:f>[3]CB!$A$85:$B$85</c:f>
              <c:strCache>
                <c:ptCount val="1"/>
                <c:pt idx="0">
                  <c:v>Rat 16 40981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[3]CB!$F$85:$G$85</c:f>
              <c:numCache>
                <c:formatCode>General</c:formatCode>
                <c:ptCount val="2"/>
                <c:pt idx="0">
                  <c:v>26.667000000000002</c:v>
                </c:pt>
                <c:pt idx="1">
                  <c:v>47</c:v>
                </c:pt>
              </c:numCache>
            </c:numRef>
          </c:val>
        </c:ser>
        <c:ser>
          <c:idx val="34"/>
          <c:order val="34"/>
          <c:tx>
            <c:strRef>
              <c:f>[3]CB!$A$86:$B$86</c:f>
              <c:strCache>
                <c:ptCount val="1"/>
                <c:pt idx="0">
                  <c:v>Rat 21 41611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[3]CB!$F$86:$G$86</c:f>
              <c:numCache>
                <c:formatCode>General</c:formatCode>
                <c:ptCount val="2"/>
                <c:pt idx="0">
                  <c:v>15</c:v>
                </c:pt>
                <c:pt idx="1">
                  <c:v>55</c:v>
                </c:pt>
              </c:numCache>
            </c:numRef>
          </c:val>
        </c:ser>
        <c:ser>
          <c:idx val="35"/>
          <c:order val="35"/>
          <c:tx>
            <c:strRef>
              <c:f>[3]CB!$A$87:$B$87</c:f>
              <c:strCache>
                <c:ptCount val="1"/>
                <c:pt idx="0">
                  <c:v>Rat 21 41617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[3]CB!$F$88:$G$88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</c:ser>
        <c:ser>
          <c:idx val="36"/>
          <c:order val="36"/>
          <c:tx>
            <c:strRef>
              <c:f>[3]CB!$A$88:$B$88</c:f>
              <c:strCache>
                <c:ptCount val="1"/>
                <c:pt idx="0">
                  <c:v>Rat 22 41185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[3]CB!$F$88:$G$88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</c:ser>
        <c:ser>
          <c:idx val="37"/>
          <c:order val="37"/>
          <c:tx>
            <c:strRef>
              <c:f>[3]CB!$A$89:$B$89</c:f>
              <c:strCache>
                <c:ptCount val="1"/>
                <c:pt idx="0">
                  <c:v>Rat 22 41196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[3]CB!$F$89:$G$89</c:f>
              <c:numCache>
                <c:formatCode>General</c:formatCode>
                <c:ptCount val="2"/>
                <c:pt idx="0">
                  <c:v>35</c:v>
                </c:pt>
                <c:pt idx="1">
                  <c:v>20</c:v>
                </c:pt>
              </c:numCache>
            </c:numRef>
          </c:val>
        </c:ser>
        <c:ser>
          <c:idx val="38"/>
          <c:order val="38"/>
          <c:tx>
            <c:strRef>
              <c:f>[3]CB!$A$91:$B$91</c:f>
              <c:strCache>
                <c:ptCount val="1"/>
                <c:pt idx="0">
                  <c:v>Rat 22 41246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[3]CB!$F$92:$G$92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</c:ser>
        <c:ser>
          <c:idx val="39"/>
          <c:order val="39"/>
          <c:tx>
            <c:strRef>
              <c:f>[3]CB!$A$93:$B$93</c:f>
              <c:strCache>
                <c:ptCount val="1"/>
                <c:pt idx="0">
                  <c:v>Rat 22 41303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[3]CB!$F$93:$G$93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40"/>
          <c:order val="40"/>
          <c:tx>
            <c:strRef>
              <c:f>[3]CB!$A$96:$B$96</c:f>
              <c:strCache>
                <c:ptCount val="1"/>
                <c:pt idx="0">
                  <c:v>Rat 22 41332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[3]CB!$F$95:$G$95</c:f>
              <c:numCache>
                <c:formatCode>General</c:formatCode>
                <c:ptCount val="2"/>
                <c:pt idx="0">
                  <c:v>20</c:v>
                </c:pt>
                <c:pt idx="1">
                  <c:v>35</c:v>
                </c:pt>
              </c:numCache>
            </c:numRef>
          </c:val>
        </c:ser>
        <c:ser>
          <c:idx val="41"/>
          <c:order val="41"/>
          <c:tx>
            <c:strRef>
              <c:f>[3]CB!$A$97:$B$97</c:f>
              <c:strCache>
                <c:ptCount val="1"/>
                <c:pt idx="0">
                  <c:v>Rat 22 41395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[3]CB!$F$98:$G$98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42"/>
          <c:order val="42"/>
          <c:tx>
            <c:strRef>
              <c:f>[3]CB!$A$98:$B$98</c:f>
              <c:strCache>
                <c:ptCount val="1"/>
                <c:pt idx="0">
                  <c:v>Rat 22 41416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[3]CB!$F$97:$G$97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43"/>
          <c:order val="43"/>
          <c:tx>
            <c:strRef>
              <c:f>[3]CB!$A$99:$B$99</c:f>
              <c:strCache>
                <c:ptCount val="1"/>
                <c:pt idx="0">
                  <c:v>Rat 25 41303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[3]CB!$F$99:$G$99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44"/>
          <c:order val="44"/>
          <c:tx>
            <c:strRef>
              <c:f>[3]CB!$A$101:$B$101</c:f>
              <c:strCache>
                <c:ptCount val="1"/>
                <c:pt idx="0">
                  <c:v>Rat 25 41324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[3]CB!$F$101:$G$101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45"/>
          <c:order val="45"/>
          <c:tx>
            <c:strRef>
              <c:f>[3]CB!$A$102:$B$102</c:f>
              <c:strCache>
                <c:ptCount val="1"/>
                <c:pt idx="0">
                  <c:v>Rat 25 41332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[3]CB!$F$102:$G$102</c:f>
              <c:numCache>
                <c:formatCode>General</c:formatCode>
                <c:ptCount val="2"/>
                <c:pt idx="0">
                  <c:v>20</c:v>
                </c:pt>
                <c:pt idx="1">
                  <c:v>35</c:v>
                </c:pt>
              </c:numCache>
            </c:numRef>
          </c:val>
        </c:ser>
        <c:ser>
          <c:idx val="46"/>
          <c:order val="46"/>
          <c:tx>
            <c:strRef>
              <c:f>[3]CB!$A$103:$B$103</c:f>
              <c:strCache>
                <c:ptCount val="1"/>
                <c:pt idx="0">
                  <c:v>Strio 15 41527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[3]CB!$F$103:$G$103</c:f>
              <c:numCache>
                <c:formatCode>General</c:formatCode>
                <c:ptCount val="2"/>
                <c:pt idx="0">
                  <c:v>34.78</c:v>
                </c:pt>
                <c:pt idx="1">
                  <c:v>55</c:v>
                </c:pt>
              </c:numCache>
            </c:numRef>
          </c:val>
        </c:ser>
        <c:ser>
          <c:idx val="47"/>
          <c:order val="47"/>
          <c:tx>
            <c:strRef>
              <c:f>[3]CB!$A$104:$B$104</c:f>
              <c:strCache>
                <c:ptCount val="1"/>
                <c:pt idx="0">
                  <c:v>Strio 15 41545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[3]CB!$F$104:$G$104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48"/>
          <c:order val="48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[3]CB!$F$104:$G$104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49"/>
          <c:order val="49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[3]CB!$F$105:$G$105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50"/>
          <c:order val="50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[3]CB!$F$105:$G$105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51"/>
          <c:order val="51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[3]CB!$F$104:$G$104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52"/>
          <c:order val="52"/>
          <c:tx>
            <c:strRef>
              <c:f>[3]CB!$A$106:$B$106</c:f>
              <c:strCache>
                <c:ptCount val="1"/>
                <c:pt idx="0">
                  <c:v>Strio 15 41559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[3]CB!$F$106:$G$106</c:f>
              <c:numCache>
                <c:formatCode>General</c:formatCode>
                <c:ptCount val="2"/>
                <c:pt idx="0">
                  <c:v>33.333333333333329</c:v>
                </c:pt>
                <c:pt idx="1">
                  <c:v>60</c:v>
                </c:pt>
              </c:numCache>
            </c:numRef>
          </c:val>
        </c:ser>
        <c:ser>
          <c:idx val="53"/>
          <c:order val="53"/>
          <c:tx>
            <c:strRef>
              <c:f>[3]CB!$A$107:$B$107</c:f>
              <c:strCache>
                <c:ptCount val="1"/>
                <c:pt idx="0">
                  <c:v>Strio 15 41566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[3]CB!$F$107:$G$107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val>
        </c:ser>
        <c:ser>
          <c:idx val="54"/>
          <c:order val="54"/>
          <c:tx>
            <c:strRef>
              <c:f>[3]CB!$A$108:$B$108</c:f>
              <c:strCache>
                <c:ptCount val="1"/>
                <c:pt idx="0">
                  <c:v>Strio 15 41573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[3]CB!$F$108:$G$108</c:f>
              <c:numCache>
                <c:formatCode>General</c:formatCode>
                <c:ptCount val="2"/>
                <c:pt idx="0">
                  <c:v>30</c:v>
                </c:pt>
                <c:pt idx="1">
                  <c:v>50</c:v>
                </c:pt>
              </c:numCache>
            </c:numRef>
          </c:val>
        </c:ser>
        <c:ser>
          <c:idx val="55"/>
          <c:order val="55"/>
          <c:tx>
            <c:strRef>
              <c:f>[3]CB!$A$109:$B$109</c:f>
              <c:strCache>
                <c:ptCount val="1"/>
                <c:pt idx="0">
                  <c:v>Strio 14 41562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[3]CB!$F$109:$G$109</c:f>
              <c:numCache>
                <c:formatCode>General</c:formatCode>
                <c:ptCount val="2"/>
                <c:pt idx="0">
                  <c:v>55</c:v>
                </c:pt>
                <c:pt idx="1">
                  <c:v>80</c:v>
                </c:pt>
              </c:numCache>
            </c:numRef>
          </c:val>
        </c:ser>
        <c:ser>
          <c:idx val="56"/>
          <c:order val="56"/>
          <c:tx>
            <c:strRef>
              <c:f>[3]CB!$A$110:$B$110</c:f>
              <c:strCache>
                <c:ptCount val="1"/>
                <c:pt idx="0">
                  <c:v>Strio 15 41580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[3]CB!$F$110:$G$110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ser>
          <c:idx val="57"/>
          <c:order val="57"/>
          <c:tx>
            <c:strRef>
              <c:f>[3]CB!$A$111:$B$111</c:f>
              <c:strCache>
                <c:ptCount val="1"/>
                <c:pt idx="0">
                  <c:v>Strio 15 41585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[3]CB!$F$111:$G$111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58"/>
          <c:order val="58"/>
          <c:tx>
            <c:strRef>
              <c:f>[3]CB!$A$91:$B$91</c:f>
              <c:strCache>
                <c:ptCount val="1"/>
                <c:pt idx="0">
                  <c:v>Rat 22 41246</c:v>
                </c:pt>
              </c:strCache>
            </c:strRef>
          </c:tx>
          <c:val>
            <c:numRef>
              <c:f>[3]CB!$F$91:$G$91</c:f>
              <c:numCache>
                <c:formatCode>General</c:formatCode>
                <c:ptCount val="2"/>
                <c:pt idx="0">
                  <c:v>25</c:v>
                </c:pt>
                <c:pt idx="1">
                  <c:v>70</c:v>
                </c:pt>
              </c:numCache>
            </c:numRef>
          </c:val>
        </c:ser>
        <c:ser>
          <c:idx val="59"/>
          <c:order val="59"/>
          <c:tx>
            <c:strRef>
              <c:f>[3]CB!$A$93:$B$93</c:f>
              <c:strCache>
                <c:ptCount val="1"/>
                <c:pt idx="0">
                  <c:v>Rat 22 41303</c:v>
                </c:pt>
              </c:strCache>
            </c:strRef>
          </c:tx>
          <c:val>
            <c:numRef>
              <c:f>[3]CB!$F$93:$G$93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60"/>
          <c:order val="60"/>
          <c:tx>
            <c:strRef>
              <c:f>[3]CB!$A$96:$B$96</c:f>
              <c:strCache>
                <c:ptCount val="1"/>
                <c:pt idx="0">
                  <c:v>Rat 22 41332</c:v>
                </c:pt>
              </c:strCache>
            </c:strRef>
          </c:tx>
          <c:val>
            <c:numRef>
              <c:f>[3]CB!$F$96:$G$96</c:f>
              <c:numCache>
                <c:formatCode>General</c:formatCode>
                <c:ptCount val="2"/>
                <c:pt idx="0">
                  <c:v>15</c:v>
                </c:pt>
                <c:pt idx="1">
                  <c:v>35</c:v>
                </c:pt>
              </c:numCache>
            </c:numRef>
          </c:val>
        </c:ser>
        <c:ser>
          <c:idx val="61"/>
          <c:order val="61"/>
          <c:tx>
            <c:strRef>
              <c:f>[3]CB!$A$98:$B$98</c:f>
              <c:strCache>
                <c:ptCount val="1"/>
                <c:pt idx="0">
                  <c:v>Rat 22 41416</c:v>
                </c:pt>
              </c:strCache>
            </c:strRef>
          </c:tx>
          <c:val>
            <c:numRef>
              <c:f>[3]CB!$F$98:$G$98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62"/>
          <c:order val="62"/>
          <c:tx>
            <c:strRef>
              <c:f>[3]CB!$A$101:$B$101</c:f>
              <c:strCache>
                <c:ptCount val="1"/>
                <c:pt idx="0">
                  <c:v>Rat 25 41324</c:v>
                </c:pt>
              </c:strCache>
            </c:strRef>
          </c:tx>
          <c:val>
            <c:numRef>
              <c:f>[3]CB!$F$101:$G$101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63"/>
          <c:order val="63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val>
            <c:numRef>
              <c:f>[3]CB!$F$105:$G$105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64"/>
          <c:order val="64"/>
          <c:tx>
            <c:strRef>
              <c:f>[3]CB!$A$111:$B$111</c:f>
              <c:strCache>
                <c:ptCount val="1"/>
                <c:pt idx="0">
                  <c:v>Strio 15 41585</c:v>
                </c:pt>
              </c:strCache>
            </c:strRef>
          </c:tx>
          <c:val>
            <c:numRef>
              <c:f>[3]CB!$F$111:$G$111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65"/>
          <c:order val="65"/>
          <c:tx>
            <c:strRef>
              <c:f>[3]CB!$A$112:$B$112</c:f>
              <c:strCache>
                <c:ptCount val="1"/>
                <c:pt idx="0">
                  <c:v>Strio 14 41585</c:v>
                </c:pt>
              </c:strCache>
            </c:strRef>
          </c:tx>
          <c:val>
            <c:numRef>
              <c:f>[3]CB!$F$112:$G$112</c:f>
              <c:numCache>
                <c:formatCode>General</c:formatCode>
                <c:ptCount val="2"/>
                <c:pt idx="0">
                  <c:v>60</c:v>
                </c:pt>
                <c:pt idx="1">
                  <c:v>65</c:v>
                </c:pt>
              </c:numCache>
            </c:numRef>
          </c:val>
        </c:ser>
        <c:ser>
          <c:idx val="0"/>
          <c:order val="0"/>
          <c:tx>
            <c:strRef>
              <c:f>[3]CB!$A$85:$B$85</c:f>
              <c:strCache>
                <c:ptCount val="1"/>
                <c:pt idx="0">
                  <c:v>Rat 16 40981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[3]CB!$F$85:$G$85</c:f>
              <c:numCache>
                <c:formatCode>General</c:formatCode>
                <c:ptCount val="2"/>
                <c:pt idx="0">
                  <c:v>26.667000000000002</c:v>
                </c:pt>
                <c:pt idx="1">
                  <c:v>47</c:v>
                </c:pt>
              </c:numCache>
            </c:numRef>
          </c:val>
        </c:ser>
        <c:ser>
          <c:idx val="1"/>
          <c:order val="1"/>
          <c:tx>
            <c:strRef>
              <c:f>[3]CB!$A$86:$B$86</c:f>
              <c:strCache>
                <c:ptCount val="1"/>
                <c:pt idx="0">
                  <c:v>Rat 21 41611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[3]CB!$F$86:$G$86</c:f>
              <c:numCache>
                <c:formatCode>General</c:formatCode>
                <c:ptCount val="2"/>
                <c:pt idx="0">
                  <c:v>15</c:v>
                </c:pt>
                <c:pt idx="1">
                  <c:v>55</c:v>
                </c:pt>
              </c:numCache>
            </c:numRef>
          </c:val>
        </c:ser>
        <c:ser>
          <c:idx val="2"/>
          <c:order val="2"/>
          <c:tx>
            <c:strRef>
              <c:f>[3]CB!$A$87:$B$87</c:f>
              <c:strCache>
                <c:ptCount val="1"/>
                <c:pt idx="0">
                  <c:v>Rat 21 41617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[3]CB!$F$88:$G$88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</c:ser>
        <c:ser>
          <c:idx val="3"/>
          <c:order val="3"/>
          <c:tx>
            <c:strRef>
              <c:f>[3]CB!$A$88:$B$88</c:f>
              <c:strCache>
                <c:ptCount val="1"/>
                <c:pt idx="0">
                  <c:v>Rat 22 41185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[3]CB!$F$88:$G$88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</c:ser>
        <c:ser>
          <c:idx val="4"/>
          <c:order val="4"/>
          <c:tx>
            <c:strRef>
              <c:f>[3]CB!$A$89:$B$89</c:f>
              <c:strCache>
                <c:ptCount val="1"/>
                <c:pt idx="0">
                  <c:v>Rat 22 41196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[3]CB!$F$89:$G$89</c:f>
              <c:numCache>
                <c:formatCode>General</c:formatCode>
                <c:ptCount val="2"/>
                <c:pt idx="0">
                  <c:v>35</c:v>
                </c:pt>
                <c:pt idx="1">
                  <c:v>20</c:v>
                </c:pt>
              </c:numCache>
            </c:numRef>
          </c:val>
        </c:ser>
        <c:ser>
          <c:idx val="6"/>
          <c:order val="5"/>
          <c:tx>
            <c:strRef>
              <c:f>[3]CB!$A$91:$B$91</c:f>
              <c:strCache>
                <c:ptCount val="1"/>
                <c:pt idx="0">
                  <c:v>Rat 22 41246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[3]CB!$F$92:$G$92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</c:ser>
        <c:ser>
          <c:idx val="7"/>
          <c:order val="6"/>
          <c:tx>
            <c:strRef>
              <c:f>[3]CB!$A$93:$B$93</c:f>
              <c:strCache>
                <c:ptCount val="1"/>
                <c:pt idx="0">
                  <c:v>Rat 22 41303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[3]CB!$F$93:$G$93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8"/>
          <c:order val="7"/>
          <c:tx>
            <c:strRef>
              <c:f>[3]CB!$A$96:$B$96</c:f>
              <c:strCache>
                <c:ptCount val="1"/>
                <c:pt idx="0">
                  <c:v>Rat 22 41332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[3]CB!$F$95:$G$95</c:f>
              <c:numCache>
                <c:formatCode>General</c:formatCode>
                <c:ptCount val="2"/>
                <c:pt idx="0">
                  <c:v>20</c:v>
                </c:pt>
                <c:pt idx="1">
                  <c:v>35</c:v>
                </c:pt>
              </c:numCache>
            </c:numRef>
          </c:val>
        </c:ser>
        <c:ser>
          <c:idx val="9"/>
          <c:order val="8"/>
          <c:tx>
            <c:strRef>
              <c:f>[3]CB!$A$97:$B$97</c:f>
              <c:strCache>
                <c:ptCount val="1"/>
                <c:pt idx="0">
                  <c:v>Rat 22 41395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[3]CB!$F$98:$G$98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10"/>
          <c:order val="9"/>
          <c:tx>
            <c:strRef>
              <c:f>[3]CB!$A$98:$B$98</c:f>
              <c:strCache>
                <c:ptCount val="1"/>
                <c:pt idx="0">
                  <c:v>Rat 22 41416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[3]CB!$F$97:$G$97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11"/>
          <c:order val="10"/>
          <c:tx>
            <c:strRef>
              <c:f>[3]CB!$A$99:$B$99</c:f>
              <c:strCache>
                <c:ptCount val="1"/>
                <c:pt idx="0">
                  <c:v>Rat 25 41303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[3]CB!$F$99:$G$99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12"/>
          <c:order val="11"/>
          <c:tx>
            <c:strRef>
              <c:f>[3]CB!$A$101:$B$101</c:f>
              <c:strCache>
                <c:ptCount val="1"/>
                <c:pt idx="0">
                  <c:v>Rat 25 41324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[3]CB!$F$101:$G$101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13"/>
          <c:order val="12"/>
          <c:tx>
            <c:strRef>
              <c:f>[3]CB!$A$102:$B$102</c:f>
              <c:strCache>
                <c:ptCount val="1"/>
                <c:pt idx="0">
                  <c:v>Rat 25 41332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[3]CB!$F$102:$G$102</c:f>
              <c:numCache>
                <c:formatCode>General</c:formatCode>
                <c:ptCount val="2"/>
                <c:pt idx="0">
                  <c:v>20</c:v>
                </c:pt>
                <c:pt idx="1">
                  <c:v>35</c:v>
                </c:pt>
              </c:numCache>
            </c:numRef>
          </c:val>
        </c:ser>
        <c:ser>
          <c:idx val="14"/>
          <c:order val="13"/>
          <c:tx>
            <c:strRef>
              <c:f>[3]CB!$A$103:$B$103</c:f>
              <c:strCache>
                <c:ptCount val="1"/>
                <c:pt idx="0">
                  <c:v>Strio 15 41527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[3]CB!$F$103:$G$103</c:f>
              <c:numCache>
                <c:formatCode>General</c:formatCode>
                <c:ptCount val="2"/>
                <c:pt idx="0">
                  <c:v>34.78</c:v>
                </c:pt>
                <c:pt idx="1">
                  <c:v>55</c:v>
                </c:pt>
              </c:numCache>
            </c:numRef>
          </c:val>
        </c:ser>
        <c:ser>
          <c:idx val="15"/>
          <c:order val="14"/>
          <c:tx>
            <c:strRef>
              <c:f>[3]CB!$A$104:$B$104</c:f>
              <c:strCache>
                <c:ptCount val="1"/>
                <c:pt idx="0">
                  <c:v>Strio 15 41545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[3]CB!$F$104:$G$104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16"/>
          <c:order val="15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[3]CB!$F$104:$G$104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17"/>
          <c:order val="16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[3]CB!$F$105:$G$105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18"/>
          <c:order val="17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[3]CB!$F$105:$G$105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19"/>
          <c:order val="18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[3]CB!$F$104:$G$104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</c:ser>
        <c:ser>
          <c:idx val="20"/>
          <c:order val="19"/>
          <c:tx>
            <c:strRef>
              <c:f>[3]CB!$A$106:$B$106</c:f>
              <c:strCache>
                <c:ptCount val="1"/>
                <c:pt idx="0">
                  <c:v>Strio 15 41559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[3]CB!$F$106:$G$106</c:f>
              <c:numCache>
                <c:formatCode>General</c:formatCode>
                <c:ptCount val="2"/>
                <c:pt idx="0">
                  <c:v>33.333333333333329</c:v>
                </c:pt>
                <c:pt idx="1">
                  <c:v>60</c:v>
                </c:pt>
              </c:numCache>
            </c:numRef>
          </c:val>
        </c:ser>
        <c:ser>
          <c:idx val="21"/>
          <c:order val="20"/>
          <c:tx>
            <c:strRef>
              <c:f>[3]CB!$A$107:$B$107</c:f>
              <c:strCache>
                <c:ptCount val="1"/>
                <c:pt idx="0">
                  <c:v>Strio 15 41566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[3]CB!$F$107:$G$107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val>
        </c:ser>
        <c:ser>
          <c:idx val="22"/>
          <c:order val="21"/>
          <c:tx>
            <c:strRef>
              <c:f>[3]CB!$A$108:$B$108</c:f>
              <c:strCache>
                <c:ptCount val="1"/>
                <c:pt idx="0">
                  <c:v>Strio 15 41573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[3]CB!$F$108:$G$108</c:f>
              <c:numCache>
                <c:formatCode>General</c:formatCode>
                <c:ptCount val="2"/>
                <c:pt idx="0">
                  <c:v>30</c:v>
                </c:pt>
                <c:pt idx="1">
                  <c:v>50</c:v>
                </c:pt>
              </c:numCache>
            </c:numRef>
          </c:val>
        </c:ser>
        <c:ser>
          <c:idx val="23"/>
          <c:order val="22"/>
          <c:tx>
            <c:strRef>
              <c:f>[3]CB!$A$109:$B$109</c:f>
              <c:strCache>
                <c:ptCount val="1"/>
                <c:pt idx="0">
                  <c:v>Strio 14 41562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[3]CB!$F$109:$G$109</c:f>
              <c:numCache>
                <c:formatCode>General</c:formatCode>
                <c:ptCount val="2"/>
                <c:pt idx="0">
                  <c:v>55</c:v>
                </c:pt>
                <c:pt idx="1">
                  <c:v>80</c:v>
                </c:pt>
              </c:numCache>
            </c:numRef>
          </c:val>
        </c:ser>
        <c:ser>
          <c:idx val="24"/>
          <c:order val="23"/>
          <c:tx>
            <c:strRef>
              <c:f>[3]CB!$A$110:$B$110</c:f>
              <c:strCache>
                <c:ptCount val="1"/>
                <c:pt idx="0">
                  <c:v>Strio 15 41580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[3]CB!$F$110:$G$110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val>
        </c:ser>
        <c:ser>
          <c:idx val="25"/>
          <c:order val="24"/>
          <c:tx>
            <c:strRef>
              <c:f>[3]CB!$A$111:$B$111</c:f>
              <c:strCache>
                <c:ptCount val="1"/>
                <c:pt idx="0">
                  <c:v>Strio 15 41585</c:v>
                </c:pt>
              </c:strCache>
            </c:strRef>
          </c:tx>
          <c:cat>
            <c:strLit>
              <c:ptCount val="2"/>
              <c:pt idx="0">
                <c:v>No Laser</c:v>
              </c:pt>
              <c:pt idx="1">
                <c:v> Laser</c:v>
              </c:pt>
            </c:strLit>
          </c:cat>
          <c:val>
            <c:numRef>
              <c:f>[3]CB!$F$111:$G$111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5"/>
          <c:order val="25"/>
          <c:tx>
            <c:strRef>
              <c:f>[3]CB!$A$91:$B$91</c:f>
              <c:strCache>
                <c:ptCount val="1"/>
                <c:pt idx="0">
                  <c:v>Rat 22 41246</c:v>
                </c:pt>
              </c:strCache>
            </c:strRef>
          </c:tx>
          <c:val>
            <c:numRef>
              <c:f>[3]CB!$F$91:$G$91</c:f>
              <c:numCache>
                <c:formatCode>General</c:formatCode>
                <c:ptCount val="2"/>
                <c:pt idx="0">
                  <c:v>25</c:v>
                </c:pt>
                <c:pt idx="1">
                  <c:v>70</c:v>
                </c:pt>
              </c:numCache>
            </c:numRef>
          </c:val>
        </c:ser>
        <c:ser>
          <c:idx val="26"/>
          <c:order val="26"/>
          <c:tx>
            <c:strRef>
              <c:f>[3]CB!$A$93:$B$93</c:f>
              <c:strCache>
                <c:ptCount val="1"/>
                <c:pt idx="0">
                  <c:v>Rat 22 41303</c:v>
                </c:pt>
              </c:strCache>
            </c:strRef>
          </c:tx>
          <c:val>
            <c:numRef>
              <c:f>[3]CB!$F$93:$G$93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27"/>
          <c:order val="27"/>
          <c:tx>
            <c:strRef>
              <c:f>[3]CB!$A$96:$B$96</c:f>
              <c:strCache>
                <c:ptCount val="1"/>
                <c:pt idx="0">
                  <c:v>Rat 22 41332</c:v>
                </c:pt>
              </c:strCache>
            </c:strRef>
          </c:tx>
          <c:val>
            <c:numRef>
              <c:f>[3]CB!$F$96:$G$96</c:f>
              <c:numCache>
                <c:formatCode>General</c:formatCode>
                <c:ptCount val="2"/>
                <c:pt idx="0">
                  <c:v>15</c:v>
                </c:pt>
                <c:pt idx="1">
                  <c:v>35</c:v>
                </c:pt>
              </c:numCache>
            </c:numRef>
          </c:val>
        </c:ser>
        <c:ser>
          <c:idx val="28"/>
          <c:order val="28"/>
          <c:tx>
            <c:strRef>
              <c:f>[3]CB!$A$98:$B$98</c:f>
              <c:strCache>
                <c:ptCount val="1"/>
                <c:pt idx="0">
                  <c:v>Rat 22 41416</c:v>
                </c:pt>
              </c:strCache>
            </c:strRef>
          </c:tx>
          <c:val>
            <c:numRef>
              <c:f>[3]CB!$F$98:$G$98</c:f>
              <c:numCache>
                <c:formatCode>General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</c:ser>
        <c:ser>
          <c:idx val="29"/>
          <c:order val="29"/>
          <c:tx>
            <c:strRef>
              <c:f>[3]CB!$A$101:$B$101</c:f>
              <c:strCache>
                <c:ptCount val="1"/>
                <c:pt idx="0">
                  <c:v>Rat 25 41324</c:v>
                </c:pt>
              </c:strCache>
            </c:strRef>
          </c:tx>
          <c:val>
            <c:numRef>
              <c:f>[3]CB!$F$101:$G$101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30"/>
          <c:order val="30"/>
          <c:tx>
            <c:strRef>
              <c:f>[3]CB!$A$105:$B$105</c:f>
              <c:strCache>
                <c:ptCount val="1"/>
                <c:pt idx="0">
                  <c:v>Strio 15 41552</c:v>
                </c:pt>
              </c:strCache>
            </c:strRef>
          </c:tx>
          <c:val>
            <c:numRef>
              <c:f>[3]CB!$F$105:$G$105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31"/>
          <c:order val="31"/>
          <c:tx>
            <c:strRef>
              <c:f>[3]CB!$A$111:$B$111</c:f>
              <c:strCache>
                <c:ptCount val="1"/>
                <c:pt idx="0">
                  <c:v>Strio 15 41585</c:v>
                </c:pt>
              </c:strCache>
            </c:strRef>
          </c:tx>
          <c:val>
            <c:numRef>
              <c:f>[3]CB!$F$111:$G$111</c:f>
              <c:numCache>
                <c:formatCode>General</c:formatCode>
                <c:ptCount val="2"/>
                <c:pt idx="0">
                  <c:v>25</c:v>
                </c:pt>
                <c:pt idx="1">
                  <c:v>40</c:v>
                </c:pt>
              </c:numCache>
            </c:numRef>
          </c:val>
        </c:ser>
        <c:ser>
          <c:idx val="32"/>
          <c:order val="32"/>
          <c:tx>
            <c:strRef>
              <c:f>[3]CB!$A$112:$B$112</c:f>
              <c:strCache>
                <c:ptCount val="1"/>
                <c:pt idx="0">
                  <c:v>Strio 14 41585</c:v>
                </c:pt>
              </c:strCache>
            </c:strRef>
          </c:tx>
          <c:val>
            <c:numRef>
              <c:f>[3]CB!$F$112:$G$112</c:f>
              <c:numCache>
                <c:formatCode>General</c:formatCode>
                <c:ptCount val="2"/>
                <c:pt idx="0">
                  <c:v>60</c:v>
                </c:pt>
                <c:pt idx="1">
                  <c:v>65</c:v>
                </c:pt>
              </c:numCache>
            </c:numRef>
          </c:val>
        </c:ser>
        <c:marker val="1"/>
        <c:axId val="72062464"/>
        <c:axId val="72064000"/>
      </c:lineChart>
      <c:catAx>
        <c:axId val="72062464"/>
        <c:scaling>
          <c:orientation val="minMax"/>
        </c:scaling>
        <c:axPos val="b"/>
        <c:majorTickMark val="none"/>
        <c:tickLblPos val="nextTo"/>
        <c:crossAx val="72064000"/>
        <c:crosses val="autoZero"/>
        <c:auto val="1"/>
        <c:lblAlgn val="ctr"/>
        <c:lblOffset val="100"/>
      </c:catAx>
      <c:valAx>
        <c:axId val="72064000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/>
                  <a:t>Choosing pure chocolate milk over diluted milk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206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11807690745553133"/>
          <c:y val="1.9737706756870442E-2"/>
          <c:w val="0.87851689826594659"/>
          <c:h val="0.89068284115888863"/>
        </c:manualLayout>
      </c:layout>
      <c:barChart>
        <c:barDir val="col"/>
        <c:grouping val="clustered"/>
        <c:ser>
          <c:idx val="0"/>
          <c:order val="0"/>
          <c:tx>
            <c:strRef>
              <c:f>[3]Graph!$A$3</c:f>
              <c:strCache>
                <c:ptCount val="1"/>
                <c:pt idx="0">
                  <c:v>Striosome Input </c:v>
                </c:pt>
              </c:strCache>
            </c:strRef>
          </c:tx>
          <c:spPr>
            <a:solidFill>
              <a:srgbClr val="C00000"/>
            </a:solidFill>
          </c:spPr>
          <c:errBars>
            <c:errBarType val="both"/>
            <c:errValType val="cust"/>
            <c:noEndCap val="1"/>
            <c:plus>
              <c:numRef>
                <c:f>[3]Graph!$H$3:$L$3</c:f>
                <c:numCache>
                  <c:formatCode>General</c:formatCode>
                  <c:ptCount val="5"/>
                  <c:pt idx="0">
                    <c:v>2.5251476198312672</c:v>
                  </c:pt>
                  <c:pt idx="1">
                    <c:v>1.4255603186895396</c:v>
                  </c:pt>
                  <c:pt idx="2">
                    <c:v>1.4255603186895396</c:v>
                  </c:pt>
                  <c:pt idx="3">
                    <c:v>1.1111111111111112</c:v>
                  </c:pt>
                  <c:pt idx="4">
                    <c:v>2.959456477632004</c:v>
                  </c:pt>
                </c:numCache>
              </c:numRef>
            </c:plus>
            <c:minus>
              <c:numRef>
                <c:f>[3]Graph!$H$3:$L$3</c:f>
                <c:numCache>
                  <c:formatCode>General</c:formatCode>
                  <c:ptCount val="5"/>
                  <c:pt idx="0">
                    <c:v>2.5251476198312672</c:v>
                  </c:pt>
                  <c:pt idx="1">
                    <c:v>1.4255603186895396</c:v>
                  </c:pt>
                  <c:pt idx="2">
                    <c:v>1.4255603186895396</c:v>
                  </c:pt>
                  <c:pt idx="3">
                    <c:v>1.1111111111111112</c:v>
                  </c:pt>
                  <c:pt idx="4">
                    <c:v>2.959456477632004</c:v>
                  </c:pt>
                </c:numCache>
              </c:numRef>
            </c:minus>
          </c:errBars>
          <c:cat>
            <c:strRef>
              <c:f>[3]Graph!$B$2:$F$2</c:f>
              <c:strCache>
                <c:ptCount val="5"/>
                <c:pt idx="0">
                  <c:v>Cost-benefit (Conflicting)</c:v>
                </c:pt>
                <c:pt idx="1">
                  <c:v>Benefit-benefit (Similar Rewards)</c:v>
                </c:pt>
                <c:pt idx="2">
                  <c:v>Benefit-benefit (Dissimilar Rewards)</c:v>
                </c:pt>
                <c:pt idx="3">
                  <c:v>Cost-cost</c:v>
                </c:pt>
                <c:pt idx="4">
                  <c:v>Cost-benefit (Non-Conflicting) </c:v>
                </c:pt>
              </c:strCache>
            </c:strRef>
          </c:cat>
          <c:val>
            <c:numRef>
              <c:f>[3]Graph!$B$3:$F$3</c:f>
              <c:numCache>
                <c:formatCode>General</c:formatCode>
                <c:ptCount val="5"/>
                <c:pt idx="0">
                  <c:v>18.43152564102564</c:v>
                </c:pt>
                <c:pt idx="1">
                  <c:v>1.5530303030303028</c:v>
                </c:pt>
                <c:pt idx="2">
                  <c:v>0.9</c:v>
                </c:pt>
                <c:pt idx="3">
                  <c:v>1.1111111111111112</c:v>
                </c:pt>
                <c:pt idx="4">
                  <c:v>2.2307692307692308</c:v>
                </c:pt>
              </c:numCache>
            </c:numRef>
          </c:val>
        </c:ser>
        <c:ser>
          <c:idx val="1"/>
          <c:order val="1"/>
          <c:tx>
            <c:strRef>
              <c:f>[3]Graph!$A$4</c:f>
              <c:strCache>
                <c:ptCount val="1"/>
                <c:pt idx="0">
                  <c:v>Matrix Input  </c:v>
                </c:pt>
              </c:strCache>
            </c:strRef>
          </c:tx>
          <c:spPr>
            <a:solidFill>
              <a:srgbClr val="0070C0"/>
            </a:solidFill>
          </c:spPr>
          <c:errBars>
            <c:errBarType val="both"/>
            <c:errValType val="cust"/>
            <c:noEndCap val="1"/>
            <c:plus>
              <c:numRef>
                <c:f>[3]Graph!$H$4:$L$4</c:f>
                <c:numCache>
                  <c:formatCode>General</c:formatCode>
                  <c:ptCount val="5"/>
                  <c:pt idx="0">
                    <c:v>1.4529663145135578</c:v>
                  </c:pt>
                  <c:pt idx="1">
                    <c:v>2.5107276531192388</c:v>
                  </c:pt>
                  <c:pt idx="2">
                    <c:v>1.0607886287488679</c:v>
                  </c:pt>
                  <c:pt idx="3">
                    <c:v>3.7845012335546757</c:v>
                  </c:pt>
                  <c:pt idx="4">
                    <c:v>1.4381141440952849</c:v>
                  </c:pt>
                </c:numCache>
              </c:numRef>
            </c:plus>
            <c:minus>
              <c:numRef>
                <c:f>[3]Graph!$H$4:$L$4</c:f>
                <c:numCache>
                  <c:formatCode>General</c:formatCode>
                  <c:ptCount val="5"/>
                  <c:pt idx="0">
                    <c:v>1.4529663145135578</c:v>
                  </c:pt>
                  <c:pt idx="1">
                    <c:v>2.5107276531192388</c:v>
                  </c:pt>
                  <c:pt idx="2">
                    <c:v>1.0607886287488679</c:v>
                  </c:pt>
                  <c:pt idx="3">
                    <c:v>3.7845012335546757</c:v>
                  </c:pt>
                  <c:pt idx="4">
                    <c:v>1.4381141440952849</c:v>
                  </c:pt>
                </c:numCache>
              </c:numRef>
            </c:minus>
          </c:errBars>
          <c:cat>
            <c:strRef>
              <c:f>[3]Graph!$B$2:$F$2</c:f>
              <c:strCache>
                <c:ptCount val="5"/>
                <c:pt idx="0">
                  <c:v>Cost-benefit (Conflicting)</c:v>
                </c:pt>
                <c:pt idx="1">
                  <c:v>Benefit-benefit (Similar Rewards)</c:v>
                </c:pt>
                <c:pt idx="2">
                  <c:v>Benefit-benefit (Dissimilar Rewards)</c:v>
                </c:pt>
                <c:pt idx="3">
                  <c:v>Cost-cost</c:v>
                </c:pt>
                <c:pt idx="4">
                  <c:v>Cost-benefit (Non-Conflicting) </c:v>
                </c:pt>
              </c:strCache>
            </c:strRef>
          </c:cat>
          <c:val>
            <c:numRef>
              <c:f>[3]Graph!$B$4:$F$4</c:f>
              <c:numCache>
                <c:formatCode>General</c:formatCode>
                <c:ptCount val="5"/>
                <c:pt idx="0">
                  <c:v>14</c:v>
                </c:pt>
                <c:pt idx="1">
                  <c:v>22.624401913875598</c:v>
                </c:pt>
                <c:pt idx="2">
                  <c:v>12.800865800865802</c:v>
                </c:pt>
                <c:pt idx="3">
                  <c:v>8.7746153846153838</c:v>
                </c:pt>
                <c:pt idx="4">
                  <c:v>18.567375886000001</c:v>
                </c:pt>
              </c:numCache>
            </c:numRef>
          </c:val>
        </c:ser>
        <c:ser>
          <c:idx val="2"/>
          <c:order val="2"/>
          <c:tx>
            <c:strRef>
              <c:f>[3]Graph!$A$5</c:f>
              <c:strCache>
                <c:ptCount val="1"/>
                <c:pt idx="0">
                  <c:v>Control Virus  </c:v>
                </c:pt>
              </c:strCache>
            </c:strRef>
          </c:tx>
          <c:spPr>
            <a:solidFill>
              <a:srgbClr val="92D050"/>
            </a:solidFill>
          </c:spPr>
          <c:errBars>
            <c:errBarType val="both"/>
            <c:errValType val="cust"/>
            <c:noEndCap val="1"/>
            <c:plus>
              <c:numRef>
                <c:f>[3]Graph!$H$5:$L$5</c:f>
                <c:numCache>
                  <c:formatCode>General</c:formatCode>
                  <c:ptCount val="5"/>
                  <c:pt idx="0">
                    <c:v>1.1560026942872461</c:v>
                  </c:pt>
                  <c:pt idx="1">
                    <c:v>1.253095341099111</c:v>
                  </c:pt>
                  <c:pt idx="2">
                    <c:v>0.93859063544890586</c:v>
                  </c:pt>
                  <c:pt idx="3">
                    <c:v>1.1896581065062408</c:v>
                  </c:pt>
                  <c:pt idx="4">
                    <c:v>0.93686286699718513</c:v>
                  </c:pt>
                </c:numCache>
              </c:numRef>
            </c:plus>
            <c:minus>
              <c:numRef>
                <c:f>[3]Graph!$H$5:$L$5</c:f>
                <c:numCache>
                  <c:formatCode>General</c:formatCode>
                  <c:ptCount val="5"/>
                  <c:pt idx="0">
                    <c:v>1.1560026942872461</c:v>
                  </c:pt>
                  <c:pt idx="1">
                    <c:v>1.253095341099111</c:v>
                  </c:pt>
                  <c:pt idx="2">
                    <c:v>0.93859063544890586</c:v>
                  </c:pt>
                  <c:pt idx="3">
                    <c:v>1.1896581065062408</c:v>
                  </c:pt>
                  <c:pt idx="4">
                    <c:v>0.93686286699718513</c:v>
                  </c:pt>
                </c:numCache>
              </c:numRef>
            </c:minus>
          </c:errBars>
          <c:cat>
            <c:strRef>
              <c:f>[3]Graph!$B$2:$F$2</c:f>
              <c:strCache>
                <c:ptCount val="5"/>
                <c:pt idx="0">
                  <c:v>Cost-benefit (Conflicting)</c:v>
                </c:pt>
                <c:pt idx="1">
                  <c:v>Benefit-benefit (Similar Rewards)</c:v>
                </c:pt>
                <c:pt idx="2">
                  <c:v>Benefit-benefit (Dissimilar Rewards)</c:v>
                </c:pt>
                <c:pt idx="3">
                  <c:v>Cost-cost</c:v>
                </c:pt>
                <c:pt idx="4">
                  <c:v>Cost-benefit (Non-Conflicting) </c:v>
                </c:pt>
              </c:strCache>
            </c:strRef>
          </c:cat>
          <c:val>
            <c:numRef>
              <c:f>[3]Graph!$B$5:$F$5</c:f>
              <c:numCache>
                <c:formatCode>General</c:formatCode>
                <c:ptCount val="5"/>
                <c:pt idx="0">
                  <c:v>-2.3571428571428572</c:v>
                </c:pt>
                <c:pt idx="1">
                  <c:v>0.45454545454545453</c:v>
                </c:pt>
                <c:pt idx="2">
                  <c:v>1</c:v>
                </c:pt>
                <c:pt idx="3">
                  <c:v>1.6439244663382606</c:v>
                </c:pt>
                <c:pt idx="4">
                  <c:v>4.0769230769230766</c:v>
                </c:pt>
              </c:numCache>
            </c:numRef>
          </c:val>
        </c:ser>
        <c:ser>
          <c:idx val="3"/>
          <c:order val="3"/>
          <c:tx>
            <c:strRef>
              <c:f>[3]Graph!$A$6</c:f>
              <c:strCache>
                <c:ptCount val="1"/>
                <c:pt idx="0">
                  <c:v>No-Laser</c:v>
                </c:pt>
              </c:strCache>
            </c:strRef>
          </c:tx>
          <c:spPr>
            <a:solidFill>
              <a:srgbClr val="00B050"/>
            </a:solidFill>
          </c:spPr>
          <c:errBars>
            <c:errBarType val="both"/>
            <c:errValType val="cust"/>
            <c:noEndCap val="1"/>
            <c:plus>
              <c:numRef>
                <c:f>[3]Graph!$H$6:$L$6</c:f>
                <c:numCache>
                  <c:formatCode>General</c:formatCode>
                  <c:ptCount val="5"/>
                  <c:pt idx="0">
                    <c:v>1.6197088596792499</c:v>
                  </c:pt>
                  <c:pt idx="1">
                    <c:v>1.1030142802134466</c:v>
                  </c:pt>
                  <c:pt idx="2">
                    <c:v>1.0540925533894598</c:v>
                  </c:pt>
                  <c:pt idx="3">
                    <c:v>1.711432148815722</c:v>
                  </c:pt>
                  <c:pt idx="4">
                    <c:v>0.95949722283856576</c:v>
                  </c:pt>
                </c:numCache>
              </c:numRef>
            </c:plus>
            <c:minus>
              <c:numRef>
                <c:f>[3]Graph!$H$6:$L$6</c:f>
                <c:numCache>
                  <c:formatCode>General</c:formatCode>
                  <c:ptCount val="5"/>
                  <c:pt idx="0">
                    <c:v>1.6197088596792499</c:v>
                  </c:pt>
                  <c:pt idx="1">
                    <c:v>1.1030142802134466</c:v>
                  </c:pt>
                  <c:pt idx="2">
                    <c:v>1.0540925533894598</c:v>
                  </c:pt>
                  <c:pt idx="3">
                    <c:v>1.711432148815722</c:v>
                  </c:pt>
                  <c:pt idx="4">
                    <c:v>0.95949722283856576</c:v>
                  </c:pt>
                </c:numCache>
              </c:numRef>
            </c:minus>
          </c:errBars>
          <c:cat>
            <c:strRef>
              <c:f>[3]Graph!$B$2:$F$2</c:f>
              <c:strCache>
                <c:ptCount val="5"/>
                <c:pt idx="0">
                  <c:v>Cost-benefit (Conflicting)</c:v>
                </c:pt>
                <c:pt idx="1">
                  <c:v>Benefit-benefit (Similar Rewards)</c:v>
                </c:pt>
                <c:pt idx="2">
                  <c:v>Benefit-benefit (Dissimilar Rewards)</c:v>
                </c:pt>
                <c:pt idx="3">
                  <c:v>Cost-cost</c:v>
                </c:pt>
                <c:pt idx="4">
                  <c:v>Cost-benefit (Non-Conflicting) </c:v>
                </c:pt>
              </c:strCache>
            </c:strRef>
          </c:cat>
          <c:val>
            <c:numRef>
              <c:f>[3]Graph!$B$6:$F$6</c:f>
              <c:numCache>
                <c:formatCode>General</c:formatCode>
                <c:ptCount val="5"/>
                <c:pt idx="0">
                  <c:v>-1.25</c:v>
                </c:pt>
                <c:pt idx="1">
                  <c:v>1.4285714285714286</c:v>
                </c:pt>
                <c:pt idx="2">
                  <c:v>1.6666666666666667</c:v>
                </c:pt>
                <c:pt idx="3">
                  <c:v>1.9</c:v>
                </c:pt>
                <c:pt idx="4">
                  <c:v>2.6666666666666665</c:v>
                </c:pt>
              </c:numCache>
            </c:numRef>
          </c:val>
        </c:ser>
        <c:axId val="72098176"/>
        <c:axId val="72099712"/>
      </c:barChart>
      <c:catAx>
        <c:axId val="72098176"/>
        <c:scaling>
          <c:orientation val="minMax"/>
        </c:scaling>
        <c:axPos val="b"/>
        <c:numFmt formatCode="General" sourceLinked="0"/>
        <c:majorTickMark val="cross"/>
        <c:minorTickMark val="in"/>
        <c:tickLblPos val="low"/>
        <c:txPr>
          <a:bodyPr/>
          <a:lstStyle/>
          <a:p>
            <a:pPr>
              <a:defRPr sz="1600">
                <a:latin typeface="Arial"/>
                <a:cs typeface="Arial"/>
              </a:defRPr>
            </a:pPr>
            <a:endParaRPr lang="en-US"/>
          </a:p>
        </c:txPr>
        <c:crossAx val="72099712"/>
        <c:crossesAt val="0"/>
        <c:auto val="1"/>
        <c:lblAlgn val="ctr"/>
        <c:lblOffset val="0"/>
      </c:catAx>
      <c:valAx>
        <c:axId val="72099712"/>
        <c:scaling>
          <c:orientation val="minMax"/>
          <c:max val="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 sz="200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2000" b="1">
                    <a:latin typeface="Arial" pitchFamily="34" charset="0"/>
                    <a:cs typeface="Arial" pitchFamily="34" charset="0"/>
                  </a:rPr>
                  <a:t>Percent change in choice of higher-reward  /  lower- cost </a:t>
                </a:r>
              </a:p>
            </c:rich>
          </c:tx>
          <c:layout>
            <c:manualLayout>
              <c:xMode val="edge"/>
              <c:yMode val="edge"/>
              <c:x val="3.4717447115970453E-3"/>
              <c:y val="0.11168072215275471"/>
            </c:manualLayout>
          </c:layout>
        </c:title>
        <c:numFmt formatCode="General" sourceLinked="0"/>
        <c:majorTickMark val="in"/>
        <c:tickLblPos val="low"/>
        <c:txPr>
          <a:bodyPr/>
          <a:lstStyle/>
          <a:p>
            <a:pPr>
              <a:defRPr sz="1600">
                <a:latin typeface="Arial"/>
                <a:cs typeface="Arial"/>
              </a:defRPr>
            </a:pPr>
            <a:endParaRPr lang="en-US"/>
          </a:p>
        </c:txPr>
        <c:crossAx val="7209817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37220859669829481"/>
          <c:y val="2.4718430476981371E-2"/>
          <c:w val="0.6266620770373027"/>
          <c:h val="0.1404162557741227"/>
        </c:manualLayout>
      </c:layout>
      <c:spPr>
        <a:noFill/>
      </c:spPr>
      <c:txPr>
        <a:bodyPr/>
        <a:lstStyle/>
        <a:p>
          <a:pPr>
            <a:defRPr sz="2800">
              <a:latin typeface="Arial"/>
              <a:cs typeface="Arial"/>
            </a:defRPr>
          </a:pPr>
          <a:endParaRPr lang="en-US"/>
        </a:p>
      </c:txPr>
    </c:legend>
    <c:plotVisOnly val="1"/>
    <c:dispBlanksAs val="gap"/>
  </c:chart>
  <c:printSettings>
    <c:headerFooter/>
    <c:pageMargins b="1" l="0.75000000000000266" r="0.7500000000000026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099518810148743E-2"/>
          <c:y val="7.5812239571748472E-2"/>
          <c:w val="0.62859623797025377"/>
          <c:h val="0.89545650014087219"/>
        </c:manualLayout>
      </c:layout>
      <c:barChart>
        <c:barDir val="col"/>
        <c:grouping val="clustered"/>
        <c:ser>
          <c:idx val="0"/>
          <c:order val="0"/>
          <c:tx>
            <c:v>Striosome input controlateral side </c:v>
          </c:tx>
          <c:errBars>
            <c:errBarType val="both"/>
            <c:errValType val="cust"/>
            <c:plus>
              <c:numRef>
                <c:f>([4]Sheet1!$H$25,[4]Sheet1!$H$35,[4]Sheet1!$H$38,[4]Sheet1!$H$49,[4]Sheet1!$H$54)</c:f>
                <c:numCache>
                  <c:formatCode>General</c:formatCode>
                  <c:ptCount val="5"/>
                  <c:pt idx="0">
                    <c:v>3.9717797388013376</c:v>
                  </c:pt>
                  <c:pt idx="1">
                    <c:v>1.6666666666666667</c:v>
                  </c:pt>
                  <c:pt idx="2">
                    <c:v>0</c:v>
                  </c:pt>
                  <c:pt idx="3">
                    <c:v>1.8708286933869707</c:v>
                  </c:pt>
                  <c:pt idx="4">
                    <c:v>0</c:v>
                  </c:pt>
                </c:numCache>
              </c:numRef>
            </c:plus>
            <c:minus>
              <c:numRef>
                <c:f>([4]Sheet1!$H$25,[4]Sheet1!$H$35,[4]Sheet1!$H$38,[4]Sheet1!$H$49,[4]Sheet1!$H$54)</c:f>
                <c:numCache>
                  <c:formatCode>General</c:formatCode>
                  <c:ptCount val="5"/>
                  <c:pt idx="0">
                    <c:v>3.9717797388013376</c:v>
                  </c:pt>
                  <c:pt idx="1">
                    <c:v>1.6666666666666667</c:v>
                  </c:pt>
                  <c:pt idx="2">
                    <c:v>0</c:v>
                  </c:pt>
                  <c:pt idx="3">
                    <c:v>1.8708286933869707</c:v>
                  </c:pt>
                  <c:pt idx="4">
                    <c:v>0</c:v>
                  </c:pt>
                </c:numCache>
              </c:numRef>
            </c:minus>
          </c:errBars>
          <c:val>
            <c:numRef>
              <c:f>([4]Sheet1!$H$24,[4]Sheet1!$H$34,[4]Sheet1!$H$38,[4]Sheet1!$H$48,[4]Sheet1!$H$54)</c:f>
              <c:numCache>
                <c:formatCode>General</c:formatCode>
                <c:ptCount val="5"/>
                <c:pt idx="0">
                  <c:v>24.814814814814813</c:v>
                </c:pt>
                <c:pt idx="1">
                  <c:v>3.3333333333333335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Control</c:v>
          </c:tx>
          <c:errBars>
            <c:errBarType val="both"/>
            <c:errValType val="cust"/>
            <c:plus>
              <c:numRef>
                <c:f>([4]Sheet1!$Q$26,[4]Sheet1!$Q$34,[4]Sheet1!$Q$40,[4]Sheet1!$Q$50,[4]Sheet1!$Q$56)</c:f>
                <c:numCache>
                  <c:formatCode>General</c:formatCode>
                  <c:ptCount val="5"/>
                  <c:pt idx="0">
                    <c:v>1.1636866703140785</c:v>
                  </c:pt>
                  <c:pt idx="1">
                    <c:v>1.1030142802134466</c:v>
                  </c:pt>
                  <c:pt idx="2">
                    <c:v>1.0540925533894598</c:v>
                  </c:pt>
                  <c:pt idx="3">
                    <c:v>0.95949722283856576</c:v>
                  </c:pt>
                  <c:pt idx="4">
                    <c:v>1.711432148815722</c:v>
                  </c:pt>
                </c:numCache>
              </c:numRef>
            </c:plus>
            <c:minus>
              <c:numRef>
                <c:f>([4]Sheet1!$Q$26,[4]Sheet1!$Q$34,[4]Sheet1!$Q$40,[4]Sheet1!$Q$50,[4]Sheet1!$Q$56)</c:f>
                <c:numCache>
                  <c:formatCode>General</c:formatCode>
                  <c:ptCount val="5"/>
                  <c:pt idx="0">
                    <c:v>1.1636866703140785</c:v>
                  </c:pt>
                  <c:pt idx="1">
                    <c:v>1.1030142802134466</c:v>
                  </c:pt>
                  <c:pt idx="2">
                    <c:v>1.0540925533894598</c:v>
                  </c:pt>
                  <c:pt idx="3">
                    <c:v>0.95949722283856576</c:v>
                  </c:pt>
                  <c:pt idx="4">
                    <c:v>1.711432148815722</c:v>
                  </c:pt>
                </c:numCache>
              </c:numRef>
            </c:minus>
          </c:errBars>
          <c:val>
            <c:numRef>
              <c:f>([4]Sheet1!$Q$24,[4]Sheet1!$Q$33,[4]Sheet1!$Q$39,[4]Sheet1!$Q$49,[4]Sheet1!$Q$55)</c:f>
              <c:numCache>
                <c:formatCode>General</c:formatCode>
                <c:ptCount val="5"/>
                <c:pt idx="0">
                  <c:v>-1.25</c:v>
                </c:pt>
                <c:pt idx="1">
                  <c:v>1.4285714285714286</c:v>
                </c:pt>
                <c:pt idx="2">
                  <c:v>1.6666666666666667</c:v>
                </c:pt>
                <c:pt idx="3">
                  <c:v>2.6666666666666665</c:v>
                </c:pt>
                <c:pt idx="4">
                  <c:v>1.9</c:v>
                </c:pt>
              </c:numCache>
            </c:numRef>
          </c:val>
        </c:ser>
        <c:axId val="72886528"/>
        <c:axId val="72888320"/>
      </c:barChart>
      <c:catAx>
        <c:axId val="72886528"/>
        <c:scaling>
          <c:orientation val="minMax"/>
        </c:scaling>
        <c:axPos val="b"/>
        <c:tickLblPos val="nextTo"/>
        <c:crossAx val="72888320"/>
        <c:crosses val="autoZero"/>
        <c:auto val="1"/>
        <c:lblAlgn val="ctr"/>
        <c:lblOffset val="100"/>
      </c:catAx>
      <c:valAx>
        <c:axId val="72888320"/>
        <c:scaling>
          <c:orientation val="minMax"/>
        </c:scaling>
        <c:axPos val="l"/>
        <c:majorGridlines/>
        <c:numFmt formatCode="General" sourceLinked="1"/>
        <c:tickLblPos val="nextTo"/>
        <c:crossAx val="7288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Benefit-benefit (Similar Rewards)</a:t>
            </a:r>
            <a:endParaRPr lang="en-US"/>
          </a:p>
          <a:p>
            <a:pPr>
              <a:defRPr/>
            </a:pPr>
            <a:r>
              <a:rPr lang="en-US" sz="1800" b="0" i="0" baseline="0"/>
              <a:t>Inhibition</a:t>
            </a:r>
            <a:r>
              <a:rPr lang="en-US" sz="1800" b="1" i="0" baseline="0"/>
              <a:t> of </a:t>
            </a:r>
            <a:r>
              <a:rPr lang="en-US" sz="1800" b="0" i="0" baseline="0"/>
              <a:t>PFC-PL terminals at VTA</a:t>
            </a:r>
            <a:r>
              <a:rPr lang="en-US" sz="1800" b="1" i="0" baseline="0"/>
              <a:t> 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Laser-On (VTA)</c:v>
          </c:tx>
          <c:errBars>
            <c:errBarType val="both"/>
            <c:errValType val="cust"/>
            <c:plus>
              <c:numRef>
                <c:f>[7]Sheet1!$G$43</c:f>
                <c:numCache>
                  <c:formatCode>General</c:formatCode>
                  <c:ptCount val="1"/>
                  <c:pt idx="0">
                    <c:v>2.6666666666666665</c:v>
                  </c:pt>
                </c:numCache>
              </c:numRef>
            </c:plus>
            <c:minus>
              <c:numRef>
                <c:f>[7]Sheet1!$G$43</c:f>
                <c:numCache>
                  <c:formatCode>General</c:formatCode>
                  <c:ptCount val="1"/>
                  <c:pt idx="0">
                    <c:v>2.6666666666666665</c:v>
                  </c:pt>
                </c:numCache>
              </c:numRef>
            </c:minus>
          </c:errBars>
          <c:val>
            <c:numRef>
              <c:f>[7]Sheet1!$G$42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v>No-Laser</c:v>
          </c:tx>
          <c:errBars>
            <c:errBarType val="both"/>
            <c:errValType val="cust"/>
            <c:plus>
              <c:numRef>
                <c:f>[7]Sheet1!$H$43</c:f>
                <c:numCache>
                  <c:formatCode>General</c:formatCode>
                  <c:ptCount val="1"/>
                  <c:pt idx="0">
                    <c:v>1.1030142802134466</c:v>
                  </c:pt>
                </c:numCache>
              </c:numRef>
            </c:plus>
            <c:minus>
              <c:numRef>
                <c:f>[7]Sheet1!$H$43</c:f>
                <c:numCache>
                  <c:formatCode>General</c:formatCode>
                  <c:ptCount val="1"/>
                  <c:pt idx="0">
                    <c:v>1.1030142802134466</c:v>
                  </c:pt>
                </c:numCache>
              </c:numRef>
            </c:minus>
          </c:errBars>
          <c:val>
            <c:numRef>
              <c:f>[7]Sheet1!$H$42</c:f>
              <c:numCache>
                <c:formatCode>General</c:formatCode>
                <c:ptCount val="1"/>
                <c:pt idx="0">
                  <c:v>1.4285714285714286</c:v>
                </c:pt>
              </c:numCache>
            </c:numRef>
          </c:val>
        </c:ser>
        <c:axId val="146003456"/>
        <c:axId val="146004992"/>
      </c:barChart>
      <c:catAx>
        <c:axId val="146003456"/>
        <c:scaling>
          <c:orientation val="minMax"/>
        </c:scaling>
        <c:axPos val="b"/>
        <c:tickLblPos val="nextTo"/>
        <c:crossAx val="146004992"/>
        <c:crosses val="autoZero"/>
        <c:auto val="1"/>
        <c:lblAlgn val="ctr"/>
        <c:lblOffset val="100"/>
      </c:catAx>
      <c:valAx>
        <c:axId val="146004992"/>
        <c:scaling>
          <c:orientation val="minMax"/>
          <c:max val="35"/>
        </c:scaling>
        <c:axPos val="l"/>
        <c:numFmt formatCode="General" sourceLinked="1"/>
        <c:tickLblPos val="nextTo"/>
        <c:crossAx val="14600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Cost-benefit (Conflicting)</a:t>
            </a:r>
            <a:endParaRPr lang="en-US"/>
          </a:p>
          <a:p>
            <a:pPr>
              <a:defRPr/>
            </a:pPr>
            <a:r>
              <a:rPr lang="en-US" sz="1800" b="0" i="0" u="none" strike="noStrike" baseline="0"/>
              <a:t>Inhibition</a:t>
            </a:r>
            <a:r>
              <a:rPr lang="en-US" sz="1800" b="1" i="0" u="none" strike="noStrike" baseline="0"/>
              <a:t> of </a:t>
            </a:r>
            <a:r>
              <a:rPr lang="en-US" sz="1800" b="0" i="0" baseline="0"/>
              <a:t>PFC-PL terminals at VTA</a:t>
            </a:r>
            <a:r>
              <a:rPr lang="en-US" sz="1800" b="1" i="0" baseline="0"/>
              <a:t> 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Laser-On</c:v>
          </c:tx>
          <c:errBars>
            <c:errBarType val="both"/>
            <c:errValType val="cust"/>
            <c:plus>
              <c:numRef>
                <c:f>[7]Sheet1!$G$58</c:f>
                <c:numCache>
                  <c:formatCode>General</c:formatCode>
                  <c:ptCount val="1"/>
                  <c:pt idx="0">
                    <c:v>1.0671873729054746</c:v>
                  </c:pt>
                </c:numCache>
              </c:numRef>
            </c:plus>
            <c:minus>
              <c:numRef>
                <c:f>[7]Sheet1!$G$58</c:f>
                <c:numCache>
                  <c:formatCode>General</c:formatCode>
                  <c:ptCount val="1"/>
                  <c:pt idx="0">
                    <c:v>1.0671873729054746</c:v>
                  </c:pt>
                </c:numCache>
              </c:numRef>
            </c:minus>
          </c:errBars>
          <c:val>
            <c:numRef>
              <c:f>[7]Sheet1!$G$57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</c:ser>
        <c:ser>
          <c:idx val="1"/>
          <c:order val="1"/>
          <c:tx>
            <c:v>No-Laser</c:v>
          </c:tx>
          <c:errBars>
            <c:errBarType val="both"/>
            <c:errValType val="cust"/>
            <c:plus>
              <c:numRef>
                <c:f>[7]Sheet1!$H$58</c:f>
                <c:numCache>
                  <c:formatCode>General</c:formatCode>
                  <c:ptCount val="1"/>
                  <c:pt idx="0">
                    <c:v>0.16277857417899122</c:v>
                  </c:pt>
                </c:numCache>
              </c:numRef>
            </c:plus>
            <c:minus>
              <c:numRef>
                <c:f>[7]Sheet1!$H$58</c:f>
                <c:numCache>
                  <c:formatCode>General</c:formatCode>
                  <c:ptCount val="1"/>
                  <c:pt idx="0">
                    <c:v>0.16277857417899122</c:v>
                  </c:pt>
                </c:numCache>
              </c:numRef>
            </c:minus>
          </c:errBars>
          <c:val>
            <c:numRef>
              <c:f>[7]Sheet1!$H$57</c:f>
              <c:numCache>
                <c:formatCode>General</c:formatCode>
                <c:ptCount val="1"/>
                <c:pt idx="0">
                  <c:v>1.2657928543924375</c:v>
                </c:pt>
              </c:numCache>
            </c:numRef>
          </c:val>
        </c:ser>
        <c:axId val="146068224"/>
        <c:axId val="146069760"/>
      </c:barChart>
      <c:catAx>
        <c:axId val="146068224"/>
        <c:scaling>
          <c:orientation val="minMax"/>
        </c:scaling>
        <c:axPos val="b"/>
        <c:tickLblPos val="nextTo"/>
        <c:crossAx val="146069760"/>
        <c:crosses val="autoZero"/>
        <c:auto val="1"/>
        <c:lblAlgn val="ctr"/>
        <c:lblOffset val="100"/>
      </c:catAx>
      <c:valAx>
        <c:axId val="146069760"/>
        <c:scaling>
          <c:orientation val="minMax"/>
          <c:max val="35"/>
        </c:scaling>
        <c:axPos val="l"/>
        <c:numFmt formatCode="General" sourceLinked="1"/>
        <c:tickLblPos val="nextTo"/>
        <c:crossAx val="146068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Cost-benefit (Conflicting)</a:t>
            </a:r>
            <a:endParaRPr lang="en-US"/>
          </a:p>
          <a:p>
            <a:pPr>
              <a:defRPr/>
            </a:pPr>
            <a:r>
              <a:rPr lang="en-US" sz="1800" b="0" i="0" u="none" strike="noStrike" baseline="0"/>
              <a:t>Inhibition</a:t>
            </a:r>
            <a:r>
              <a:rPr lang="en-US" sz="1800" b="1" i="0" u="none" strike="noStrike" baseline="0"/>
              <a:t> of </a:t>
            </a:r>
            <a:r>
              <a:rPr lang="en-US" sz="1800" b="0" i="0" baseline="0"/>
              <a:t>PFC-PL </a:t>
            </a:r>
            <a:r>
              <a:rPr lang="en-US" sz="1800" b="0" i="0" u="none" strike="noStrike" baseline="0"/>
              <a:t>terminals at </a:t>
            </a:r>
            <a:r>
              <a:rPr lang="en-US" sz="1800" b="0" i="0" baseline="0"/>
              <a:t>BLA</a:t>
            </a:r>
            <a:r>
              <a:rPr lang="en-US" sz="1800" b="1" i="0" baseline="0"/>
              <a:t> 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</c:v>
          </c:tx>
          <c:errBars>
            <c:errBarType val="both"/>
            <c:errValType val="cust"/>
            <c:plus>
              <c:numRef>
                <c:f>[7]Sheet1!$E$70:$F$70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2.9154759474226504</c:v>
                  </c:pt>
                </c:numCache>
              </c:numRef>
            </c:plus>
            <c:minus>
              <c:numRef>
                <c:f>[7]Sheet1!$E$70:$F$70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2.9154759474226504</c:v>
                  </c:pt>
                </c:numCache>
              </c:numRef>
            </c:minus>
          </c:errBars>
          <c:val>
            <c:numRef>
              <c:f>[7]Sheet1!$E$69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v>Laser-On</c:v>
          </c:tx>
          <c:errBars>
            <c:errBarType val="both"/>
            <c:errValType val="cust"/>
            <c:plus>
              <c:numRef>
                <c:f>[7]Sheet1!$F$70</c:f>
                <c:numCache>
                  <c:formatCode>General</c:formatCode>
                  <c:ptCount val="1"/>
                  <c:pt idx="0">
                    <c:v>2.9154759474226504</c:v>
                  </c:pt>
                </c:numCache>
              </c:numRef>
            </c:plus>
            <c:minus>
              <c:numRef>
                <c:f>[7]Sheet1!$F$70</c:f>
                <c:numCache>
                  <c:formatCode>General</c:formatCode>
                  <c:ptCount val="1"/>
                  <c:pt idx="0">
                    <c:v>2.9154759474226504</c:v>
                  </c:pt>
                </c:numCache>
              </c:numRef>
            </c:minus>
          </c:errBars>
          <c:val>
            <c:numRef>
              <c:f>[7]Sheet1!$F$69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axId val="146612608"/>
        <c:axId val="146614144"/>
      </c:barChart>
      <c:catAx>
        <c:axId val="146612608"/>
        <c:scaling>
          <c:orientation val="minMax"/>
        </c:scaling>
        <c:axPos val="b"/>
        <c:tickLblPos val="nextTo"/>
        <c:crossAx val="146614144"/>
        <c:crosses val="autoZero"/>
        <c:auto val="1"/>
        <c:lblAlgn val="ctr"/>
        <c:lblOffset val="100"/>
      </c:catAx>
      <c:valAx>
        <c:axId val="146614144"/>
        <c:scaling>
          <c:orientation val="minMax"/>
          <c:max val="100"/>
        </c:scaling>
        <c:axPos val="l"/>
        <c:numFmt formatCode="General" sourceLinked="1"/>
        <c:tickLblPos val="nextTo"/>
        <c:crossAx val="14661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Benefit-benefit (Similar Rewards)</a:t>
            </a:r>
            <a:endParaRPr lang="en-US" sz="1800" b="1" i="0" baseline="0"/>
          </a:p>
          <a:p>
            <a:pPr>
              <a:defRPr/>
            </a:pPr>
            <a:r>
              <a:rPr lang="en-US" sz="1800" b="0" i="0" baseline="0"/>
              <a:t>Inhibition</a:t>
            </a:r>
            <a:r>
              <a:rPr lang="en-US" sz="1800" b="1" i="0" baseline="0"/>
              <a:t> of </a:t>
            </a:r>
            <a:r>
              <a:rPr lang="en-US" sz="1800" b="0" i="0" baseline="0"/>
              <a:t>PFC-PL terminals at BLA</a:t>
            </a:r>
            <a:r>
              <a:rPr lang="en-US" sz="1800" b="1" i="0" baseline="0"/>
              <a:t>  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7.7738407699037684E-2"/>
          <c:y val="0.29653944298629326"/>
          <c:w val="0.71336023622047284"/>
          <c:h val="0.587480679498396"/>
        </c:manualLayout>
      </c:layout>
      <c:barChart>
        <c:barDir val="col"/>
        <c:grouping val="clustered"/>
        <c:ser>
          <c:idx val="0"/>
          <c:order val="0"/>
          <c:tx>
            <c:v>Baseline</c:v>
          </c:tx>
          <c:errBars>
            <c:errBarType val="both"/>
            <c:errValType val="cust"/>
            <c:plus>
              <c:numRef>
                <c:f>[7]Sheet1!$E$77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[7]Sheet1!$E$77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val>
            <c:numRef>
              <c:f>[7]Sheet1!$E$76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v>Laser_On</c:v>
          </c:tx>
          <c:errBars>
            <c:errBarType val="both"/>
            <c:errValType val="cust"/>
            <c:plus>
              <c:numRef>
                <c:f>[7]Sheet1!$F$77</c:f>
                <c:numCache>
                  <c:formatCode>General</c:formatCode>
                  <c:ptCount val="1"/>
                  <c:pt idx="0">
                    <c:v>3.3911649915626341</c:v>
                  </c:pt>
                </c:numCache>
              </c:numRef>
            </c:plus>
            <c:minus>
              <c:numRef>
                <c:f>[7]Sheet1!$F$77</c:f>
                <c:numCache>
                  <c:formatCode>General</c:formatCode>
                  <c:ptCount val="1"/>
                  <c:pt idx="0">
                    <c:v>3.3911649915626341</c:v>
                  </c:pt>
                </c:numCache>
              </c:numRef>
            </c:minus>
          </c:errBars>
          <c:val>
            <c:numRef>
              <c:f>[7]Sheet1!$F$76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axId val="146648064"/>
        <c:axId val="146653952"/>
      </c:barChart>
      <c:catAx>
        <c:axId val="146648064"/>
        <c:scaling>
          <c:orientation val="minMax"/>
        </c:scaling>
        <c:axPos val="b"/>
        <c:tickLblPos val="nextTo"/>
        <c:crossAx val="146653952"/>
        <c:crosses val="autoZero"/>
        <c:auto val="1"/>
        <c:lblAlgn val="ctr"/>
        <c:lblOffset val="100"/>
      </c:catAx>
      <c:valAx>
        <c:axId val="146653952"/>
        <c:scaling>
          <c:orientation val="minMax"/>
          <c:max val="100"/>
        </c:scaling>
        <c:axPos val="l"/>
        <c:numFmt formatCode="General" sourceLinked="1"/>
        <c:tickLblPos val="nextTo"/>
        <c:crossAx val="14664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106680</xdr:colOff>
      <xdr:row>1</xdr:row>
      <xdr:rowOff>7620</xdr:rowOff>
    </xdr:from>
    <xdr:to>
      <xdr:col>29</xdr:col>
      <xdr:colOff>190500</xdr:colOff>
      <xdr:row>13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11</xdr:row>
      <xdr:rowOff>106680</xdr:rowOff>
    </xdr:from>
    <xdr:to>
      <xdr:col>15</xdr:col>
      <xdr:colOff>15240</xdr:colOff>
      <xdr:row>30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1</xdr:row>
      <xdr:rowOff>144780</xdr:rowOff>
    </xdr:from>
    <xdr:to>
      <xdr:col>25</xdr:col>
      <xdr:colOff>312420</xdr:colOff>
      <xdr:row>15</xdr:row>
      <xdr:rowOff>30480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106680</xdr:rowOff>
    </xdr:from>
    <xdr:to>
      <xdr:col>7</xdr:col>
      <xdr:colOff>304800</xdr:colOff>
      <xdr:row>28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3</xdr:row>
      <xdr:rowOff>76200</xdr:rowOff>
    </xdr:from>
    <xdr:to>
      <xdr:col>19</xdr:col>
      <xdr:colOff>281940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0</xdr:rowOff>
    </xdr:from>
    <xdr:to>
      <xdr:col>13</xdr:col>
      <xdr:colOff>32385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17</xdr:row>
      <xdr:rowOff>53340</xdr:rowOff>
    </xdr:from>
    <xdr:to>
      <xdr:col>15</xdr:col>
      <xdr:colOff>373380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48</xdr:row>
      <xdr:rowOff>152400</xdr:rowOff>
    </xdr:from>
    <xdr:to>
      <xdr:col>17</xdr:col>
      <xdr:colOff>490628</xdr:colOff>
      <xdr:row>81</xdr:row>
      <xdr:rowOff>36994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8</xdr:row>
      <xdr:rowOff>114300</xdr:rowOff>
    </xdr:from>
    <xdr:to>
      <xdr:col>17</xdr:col>
      <xdr:colOff>220980</xdr:colOff>
      <xdr:row>23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129540</xdr:rowOff>
    </xdr:from>
    <xdr:to>
      <xdr:col>19</xdr:col>
      <xdr:colOff>114300</xdr:colOff>
      <xdr:row>16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17</xdr:row>
      <xdr:rowOff>83820</xdr:rowOff>
    </xdr:from>
    <xdr:to>
      <xdr:col>19</xdr:col>
      <xdr:colOff>114300</xdr:colOff>
      <xdr:row>32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3</xdr:row>
      <xdr:rowOff>68580</xdr:rowOff>
    </xdr:from>
    <xdr:to>
      <xdr:col>19</xdr:col>
      <xdr:colOff>220980</xdr:colOff>
      <xdr:row>18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19</xdr:row>
      <xdr:rowOff>175260</xdr:rowOff>
    </xdr:from>
    <xdr:to>
      <xdr:col>19</xdr:col>
      <xdr:colOff>53340</xdr:colOff>
      <xdr:row>34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4</xdr:row>
      <xdr:rowOff>15240</xdr:rowOff>
    </xdr:from>
    <xdr:to>
      <xdr:col>21</xdr:col>
      <xdr:colOff>106680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18</xdr:row>
      <xdr:rowOff>160020</xdr:rowOff>
    </xdr:from>
    <xdr:to>
      <xdr:col>21</xdr:col>
      <xdr:colOff>114300</xdr:colOff>
      <xdr:row>33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0</xdr:row>
      <xdr:rowOff>76200</xdr:rowOff>
    </xdr:from>
    <xdr:to>
      <xdr:col>26</xdr:col>
      <xdr:colOff>137160</xdr:colOff>
      <xdr:row>12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bechavior_experimentWithSD_Stress_final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cost-cost_dosegrap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Combined%20Statistics%20Sheet%20_final_withStat_new_figu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ures%20for%20paper%208-1-14/row_data_paper/controlater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1_and_3rowdata/bechavior_experiment_48rat1-3and%20S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l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esktop/Strio_PL_Paper/Figures%20for%20paper%208-1-14/row_data_paper/Pl_VTA_BLA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.1"/>
      <sheetName val="No.2"/>
      <sheetName val="No.4"/>
      <sheetName val="summary"/>
      <sheetName val="Light"/>
      <sheetName val="Template "/>
      <sheetName val="DM stat"/>
      <sheetName val="LA stat"/>
      <sheetName val="After Surgery"/>
      <sheetName val="Stress"/>
      <sheetName val="Sheet2"/>
      <sheetName val="Final"/>
      <sheetName val="full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0">
          <cell r="C120">
            <v>47.543978461538458</v>
          </cell>
          <cell r="D120">
            <v>32.423534591194972</v>
          </cell>
          <cell r="E120">
            <v>24.685319565217391</v>
          </cell>
          <cell r="F120">
            <v>18.279483870967741</v>
          </cell>
          <cell r="G120">
            <v>68.532046511627897</v>
          </cell>
          <cell r="H120">
            <v>64.901941176470586</v>
          </cell>
          <cell r="I120">
            <v>54.713016666666661</v>
          </cell>
          <cell r="J120">
            <v>50.517051851851846</v>
          </cell>
          <cell r="K120">
            <v>30.38055833333333</v>
          </cell>
          <cell r="L120">
            <v>18.272727272727273</v>
          </cell>
          <cell r="M120">
            <v>11.716930952142857</v>
          </cell>
          <cell r="N120">
            <v>3.4545444444444442</v>
          </cell>
          <cell r="O120">
            <v>57.5</v>
          </cell>
          <cell r="P120">
            <v>50.833333333333336</v>
          </cell>
          <cell r="Q120">
            <v>41.333333333333336</v>
          </cell>
          <cell r="R120">
            <v>30.753968253968253</v>
          </cell>
        </row>
        <row r="121">
          <cell r="C121">
            <v>1.6843977357199591</v>
          </cell>
          <cell r="D121">
            <v>1.7322300646748279</v>
          </cell>
          <cell r="E121">
            <v>1.5836231594071921</v>
          </cell>
          <cell r="F121">
            <v>2.9653570793961159</v>
          </cell>
          <cell r="G121">
            <v>2.9662267681784886</v>
          </cell>
          <cell r="H121">
            <v>3.5627956146396498</v>
          </cell>
          <cell r="I121">
            <v>3.9013834924904294</v>
          </cell>
          <cell r="J121">
            <v>4.5291132282189217</v>
          </cell>
          <cell r="K121">
            <v>4.5956871571636304</v>
          </cell>
          <cell r="L121">
            <v>4.7272727272727266</v>
          </cell>
          <cell r="M121">
            <v>3.4671281394660909</v>
          </cell>
          <cell r="N121">
            <v>1.3083044951292144</v>
          </cell>
          <cell r="O121">
            <v>3.1682611615646192</v>
          </cell>
          <cell r="P121">
            <v>3.5055167012860133</v>
          </cell>
          <cell r="Q121">
            <v>4.4041827161035663</v>
          </cell>
          <cell r="R121">
            <v>4.1323606614051043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 xml:space="preserve">High </v>
          </cell>
        </row>
        <row r="11">
          <cell r="O11">
            <v>10.84033613445378</v>
          </cell>
        </row>
        <row r="12">
          <cell r="O12">
            <v>3.2714925367954764</v>
          </cell>
        </row>
        <row r="18">
          <cell r="A18" t="str">
            <v xml:space="preserve">Medium </v>
          </cell>
        </row>
        <row r="29">
          <cell r="O29">
            <v>29.532505252749971</v>
          </cell>
        </row>
        <row r="30">
          <cell r="O30">
            <v>1.4928163534468766</v>
          </cell>
        </row>
        <row r="32">
          <cell r="A32" t="str">
            <v xml:space="preserve">Low </v>
          </cell>
        </row>
        <row r="40">
          <cell r="O40">
            <v>41.904761904761912</v>
          </cell>
        </row>
        <row r="41">
          <cell r="O41">
            <v>1.4285714285714024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aph"/>
      <sheetName val="TR"/>
      <sheetName val="CB"/>
      <sheetName val="Cost_T"/>
      <sheetName val="Statistical Tests"/>
      <sheetName val="Ncomb"/>
      <sheetName val="Cost_l"/>
      <sheetName val="PL TR"/>
      <sheetName val="PL Comb"/>
      <sheetName val="PL Negacomb"/>
      <sheetName val="No Laser"/>
      <sheetName val="TR After Cost-Cost"/>
      <sheetName val="Cost-Cost"/>
      <sheetName val="tr70statt"/>
    </sheetNames>
    <sheetDataSet>
      <sheetData sheetId="0">
        <row r="2">
          <cell r="B2" t="str">
            <v>Cost-benefit (Conflicting)</v>
          </cell>
          <cell r="C2" t="str">
            <v>Benefit-benefit (Similar Rewards)</v>
          </cell>
          <cell r="D2" t="str">
            <v>Benefit-benefit (Dissimilar Rewards)</v>
          </cell>
          <cell r="E2" t="str">
            <v>Cost-cost</v>
          </cell>
          <cell r="F2" t="str">
            <v xml:space="preserve">Cost-benefit (Non-Conflicting) </v>
          </cell>
        </row>
        <row r="3">
          <cell r="A3" t="str">
            <v xml:space="preserve">Striosome Input </v>
          </cell>
          <cell r="B3">
            <v>18.43152564102564</v>
          </cell>
          <cell r="C3">
            <v>1.5530303030303028</v>
          </cell>
          <cell r="D3">
            <v>0.9</v>
          </cell>
          <cell r="E3">
            <v>1.1111111111111112</v>
          </cell>
          <cell r="F3">
            <v>2.2307692307692308</v>
          </cell>
          <cell r="H3">
            <v>2.5251476198312672</v>
          </cell>
          <cell r="I3">
            <v>1.4255603186895396</v>
          </cell>
          <cell r="J3">
            <v>1.4255603186895396</v>
          </cell>
          <cell r="K3">
            <v>1.1111111111111112</v>
          </cell>
          <cell r="L3">
            <v>2.959456477632004</v>
          </cell>
        </row>
        <row r="4">
          <cell r="A4" t="str">
            <v xml:space="preserve">Matrix Input  </v>
          </cell>
          <cell r="B4">
            <v>14</v>
          </cell>
          <cell r="C4">
            <v>22.624401913875598</v>
          </cell>
          <cell r="D4">
            <v>12.800865800865802</v>
          </cell>
          <cell r="E4">
            <v>8.7746153846153838</v>
          </cell>
          <cell r="F4">
            <v>18.567375886000001</v>
          </cell>
          <cell r="H4">
            <v>1.4529663145135578</v>
          </cell>
          <cell r="I4">
            <v>2.5107276531192388</v>
          </cell>
          <cell r="J4">
            <v>1.0607886287488679</v>
          </cell>
          <cell r="K4">
            <v>3.7845012335546757</v>
          </cell>
          <cell r="L4">
            <v>1.4381141440952849</v>
          </cell>
        </row>
        <row r="5">
          <cell r="A5" t="str">
            <v xml:space="preserve">Control Virus  </v>
          </cell>
          <cell r="B5">
            <v>-2.3571428571428572</v>
          </cell>
          <cell r="C5">
            <v>0.45454545454545453</v>
          </cell>
          <cell r="D5">
            <v>1</v>
          </cell>
          <cell r="E5">
            <v>1.6439244663382606</v>
          </cell>
          <cell r="F5">
            <v>4.0769230769230766</v>
          </cell>
          <cell r="H5">
            <v>1.1560026942872461</v>
          </cell>
          <cell r="I5">
            <v>1.253095341099111</v>
          </cell>
          <cell r="J5">
            <v>0.93859063544890586</v>
          </cell>
          <cell r="K5">
            <v>1.1896581065062408</v>
          </cell>
          <cell r="L5">
            <v>0.93686286699718513</v>
          </cell>
        </row>
        <row r="6">
          <cell r="A6" t="str">
            <v>No-Laser</v>
          </cell>
          <cell r="B6">
            <v>-1.25</v>
          </cell>
          <cell r="C6">
            <v>1.4285714285714286</v>
          </cell>
          <cell r="D6">
            <v>1.6666666666666667</v>
          </cell>
          <cell r="E6">
            <v>1.9</v>
          </cell>
          <cell r="F6">
            <v>2.6666666666666665</v>
          </cell>
          <cell r="H6">
            <v>1.6197088596792499</v>
          </cell>
          <cell r="I6">
            <v>1.1030142802134466</v>
          </cell>
          <cell r="J6">
            <v>1.0540925533894598</v>
          </cell>
          <cell r="K6">
            <v>1.711432148815722</v>
          </cell>
          <cell r="L6">
            <v>0.95949722283856576</v>
          </cell>
        </row>
      </sheetData>
      <sheetData sheetId="1">
        <row r="16">
          <cell r="M16">
            <v>0.9</v>
          </cell>
        </row>
        <row r="17">
          <cell r="M17">
            <v>1.4255603186895396</v>
          </cell>
        </row>
        <row r="21">
          <cell r="F21">
            <v>1.5530303030303028</v>
          </cell>
        </row>
        <row r="47">
          <cell r="F47">
            <v>0.45454545454545453</v>
          </cell>
          <cell r="M47">
            <v>1</v>
          </cell>
        </row>
        <row r="48">
          <cell r="F48">
            <v>1.253095341099111</v>
          </cell>
          <cell r="M48">
            <v>0.93859063544890586</v>
          </cell>
        </row>
        <row r="64">
          <cell r="F64">
            <v>22.624401913875598</v>
          </cell>
        </row>
        <row r="65">
          <cell r="F65">
            <v>2.5107276531192388</v>
          </cell>
          <cell r="M65">
            <v>12.800865800865802</v>
          </cell>
        </row>
        <row r="66">
          <cell r="M66">
            <v>1.0607886287488679</v>
          </cell>
        </row>
      </sheetData>
      <sheetData sheetId="2">
        <row r="13">
          <cell r="F13">
            <v>1.1111111111111112</v>
          </cell>
        </row>
        <row r="31">
          <cell r="F31">
            <v>18.43152564102564</v>
          </cell>
        </row>
        <row r="32">
          <cell r="F32">
            <v>2.5251476198312672</v>
          </cell>
        </row>
        <row r="51">
          <cell r="F51">
            <v>-2.3571428571428572</v>
          </cell>
        </row>
        <row r="52">
          <cell r="F52">
            <v>1.1560026942872461</v>
          </cell>
        </row>
        <row r="67">
          <cell r="F67">
            <v>14</v>
          </cell>
        </row>
        <row r="68">
          <cell r="F68">
            <v>1.4529663145135578</v>
          </cell>
        </row>
        <row r="85">
          <cell r="A85" t="str">
            <v>Rat 16</v>
          </cell>
          <cell r="B85">
            <v>40981</v>
          </cell>
          <cell r="F85">
            <v>26.667000000000002</v>
          </cell>
          <cell r="G85">
            <v>47</v>
          </cell>
        </row>
        <row r="86">
          <cell r="A86" t="str">
            <v>Rat 21</v>
          </cell>
          <cell r="B86">
            <v>41611</v>
          </cell>
          <cell r="F86">
            <v>15</v>
          </cell>
          <cell r="G86">
            <v>55</v>
          </cell>
        </row>
        <row r="87">
          <cell r="A87" t="str">
            <v>Rat 21</v>
          </cell>
          <cell r="B87">
            <v>41617</v>
          </cell>
        </row>
        <row r="88">
          <cell r="A88" t="str">
            <v>Rat 22</v>
          </cell>
          <cell r="B88">
            <v>41185</v>
          </cell>
          <cell r="F88">
            <v>20</v>
          </cell>
          <cell r="G88">
            <v>40</v>
          </cell>
        </row>
        <row r="89">
          <cell r="A89" t="str">
            <v>Rat 22</v>
          </cell>
          <cell r="B89">
            <v>41196</v>
          </cell>
          <cell r="F89">
            <v>35</v>
          </cell>
          <cell r="G89">
            <v>20</v>
          </cell>
        </row>
        <row r="91">
          <cell r="A91" t="str">
            <v>Rat 22</v>
          </cell>
          <cell r="B91">
            <v>41246</v>
          </cell>
          <cell r="F91">
            <v>25</v>
          </cell>
          <cell r="G91">
            <v>70</v>
          </cell>
        </row>
        <row r="92">
          <cell r="F92">
            <v>30</v>
          </cell>
          <cell r="G92">
            <v>60</v>
          </cell>
        </row>
        <row r="93">
          <cell r="A93" t="str">
            <v>Rat 22</v>
          </cell>
          <cell r="B93">
            <v>41303</v>
          </cell>
          <cell r="F93">
            <v>10</v>
          </cell>
          <cell r="G93">
            <v>25</v>
          </cell>
        </row>
        <row r="95">
          <cell r="F95">
            <v>20</v>
          </cell>
          <cell r="G95">
            <v>35</v>
          </cell>
        </row>
        <row r="96">
          <cell r="A96" t="str">
            <v>Rat 22</v>
          </cell>
          <cell r="B96">
            <v>41332</v>
          </cell>
          <cell r="F96">
            <v>15</v>
          </cell>
          <cell r="G96">
            <v>35</v>
          </cell>
        </row>
        <row r="97">
          <cell r="A97" t="str">
            <v>Rat 22</v>
          </cell>
          <cell r="B97">
            <v>41395</v>
          </cell>
          <cell r="F97">
            <v>30</v>
          </cell>
          <cell r="G97">
            <v>45</v>
          </cell>
        </row>
        <row r="98">
          <cell r="A98" t="str">
            <v>Rat 22</v>
          </cell>
          <cell r="B98">
            <v>41416</v>
          </cell>
          <cell r="F98">
            <v>10</v>
          </cell>
          <cell r="G98">
            <v>25</v>
          </cell>
        </row>
        <row r="99">
          <cell r="A99" t="str">
            <v>Rat 25</v>
          </cell>
          <cell r="B99">
            <v>41303</v>
          </cell>
          <cell r="F99">
            <v>10</v>
          </cell>
          <cell r="G99">
            <v>25</v>
          </cell>
        </row>
        <row r="101">
          <cell r="A101" t="str">
            <v>Rat 25</v>
          </cell>
          <cell r="B101">
            <v>41324</v>
          </cell>
          <cell r="F101">
            <v>25</v>
          </cell>
          <cell r="G101">
            <v>40</v>
          </cell>
        </row>
        <row r="102">
          <cell r="A102" t="str">
            <v>Rat 25</v>
          </cell>
          <cell r="B102">
            <v>41332</v>
          </cell>
          <cell r="F102">
            <v>20</v>
          </cell>
          <cell r="G102">
            <v>35</v>
          </cell>
        </row>
        <row r="103">
          <cell r="A103" t="str">
            <v>Strio 15</v>
          </cell>
          <cell r="B103">
            <v>41527</v>
          </cell>
          <cell r="F103">
            <v>34.78</v>
          </cell>
          <cell r="G103">
            <v>55</v>
          </cell>
        </row>
        <row r="104">
          <cell r="A104" t="str">
            <v>Strio 15</v>
          </cell>
          <cell r="B104">
            <v>41545</v>
          </cell>
          <cell r="F104">
            <v>30</v>
          </cell>
          <cell r="G104">
            <v>45</v>
          </cell>
        </row>
        <row r="105">
          <cell r="A105" t="str">
            <v>Strio 15</v>
          </cell>
          <cell r="B105">
            <v>41552</v>
          </cell>
          <cell r="F105">
            <v>25</v>
          </cell>
          <cell r="G105">
            <v>40</v>
          </cell>
        </row>
        <row r="106">
          <cell r="A106" t="str">
            <v>Strio 15</v>
          </cell>
          <cell r="B106">
            <v>41559</v>
          </cell>
          <cell r="F106">
            <v>33.333333333333329</v>
          </cell>
          <cell r="G106">
            <v>60</v>
          </cell>
        </row>
        <row r="107">
          <cell r="A107" t="str">
            <v>Strio 15</v>
          </cell>
          <cell r="B107">
            <v>41566</v>
          </cell>
          <cell r="F107">
            <v>20</v>
          </cell>
          <cell r="G107">
            <v>50</v>
          </cell>
        </row>
        <row r="108">
          <cell r="A108" t="str">
            <v>Strio 15</v>
          </cell>
          <cell r="B108">
            <v>41573</v>
          </cell>
          <cell r="F108">
            <v>30</v>
          </cell>
          <cell r="G108">
            <v>50</v>
          </cell>
        </row>
        <row r="109">
          <cell r="A109" t="str">
            <v>Strio 14</v>
          </cell>
          <cell r="B109">
            <v>41562</v>
          </cell>
          <cell r="F109">
            <v>55</v>
          </cell>
          <cell r="G109">
            <v>80</v>
          </cell>
        </row>
        <row r="110">
          <cell r="A110" t="str">
            <v>Strio 15</v>
          </cell>
          <cell r="B110">
            <v>41580</v>
          </cell>
          <cell r="F110">
            <v>25</v>
          </cell>
          <cell r="G110">
            <v>50</v>
          </cell>
        </row>
        <row r="111">
          <cell r="A111" t="str">
            <v>Strio 15</v>
          </cell>
          <cell r="B111">
            <v>41585</v>
          </cell>
          <cell r="F111">
            <v>25</v>
          </cell>
          <cell r="G111">
            <v>40</v>
          </cell>
        </row>
        <row r="112">
          <cell r="A112" t="str">
            <v>Strio 14</v>
          </cell>
          <cell r="B112">
            <v>41585</v>
          </cell>
          <cell r="F112">
            <v>60</v>
          </cell>
          <cell r="G112">
            <v>65</v>
          </cell>
        </row>
      </sheetData>
      <sheetData sheetId="3">
        <row r="13">
          <cell r="F13">
            <v>1.1111111111111112</v>
          </cell>
        </row>
        <row r="14">
          <cell r="F14">
            <v>1.1111111111111112</v>
          </cell>
        </row>
        <row r="36">
          <cell r="F36">
            <v>1.6439244663382606</v>
          </cell>
        </row>
        <row r="37">
          <cell r="F37">
            <v>1.1896581065062408</v>
          </cell>
        </row>
        <row r="61">
          <cell r="F61">
            <v>8.7746153846153838</v>
          </cell>
        </row>
        <row r="62">
          <cell r="F62">
            <v>3.7845012335546757</v>
          </cell>
        </row>
      </sheetData>
      <sheetData sheetId="4">
        <row r="23">
          <cell r="F23">
            <v>2.2307692307692308</v>
          </cell>
        </row>
      </sheetData>
      <sheetData sheetId="5">
        <row r="23">
          <cell r="F23">
            <v>2.2307692307692308</v>
          </cell>
        </row>
        <row r="24">
          <cell r="F24">
            <v>2.959456477632004</v>
          </cell>
        </row>
        <row r="43">
          <cell r="F43">
            <v>18.567375886000001</v>
          </cell>
        </row>
        <row r="44">
          <cell r="F44">
            <v>1.4381141440952849</v>
          </cell>
        </row>
        <row r="62">
          <cell r="F62">
            <v>4.0769230769230766</v>
          </cell>
        </row>
        <row r="63">
          <cell r="F63">
            <v>0.93686286699718513</v>
          </cell>
        </row>
      </sheetData>
      <sheetData sheetId="6"/>
      <sheetData sheetId="7"/>
      <sheetData sheetId="8"/>
      <sheetData sheetId="9">
        <row r="50">
          <cell r="D50">
            <v>2.6666666666666665</v>
          </cell>
        </row>
      </sheetData>
      <sheetData sheetId="10">
        <row r="50">
          <cell r="D50">
            <v>2.6666666666666665</v>
          </cell>
        </row>
        <row r="51">
          <cell r="D51">
            <v>0.95949722283856576</v>
          </cell>
        </row>
        <row r="130">
          <cell r="D130">
            <v>1.4285714285714286</v>
          </cell>
          <cell r="J130">
            <v>1.6666666666666667</v>
          </cell>
        </row>
        <row r="131">
          <cell r="D131">
            <v>1.1030142802134466</v>
          </cell>
          <cell r="J131">
            <v>1.0540925533894598</v>
          </cell>
        </row>
        <row r="192">
          <cell r="D192">
            <v>-1.25</v>
          </cell>
        </row>
        <row r="193">
          <cell r="D193">
            <v>1.6197088596792499</v>
          </cell>
        </row>
        <row r="226">
          <cell r="D226">
            <v>1.9</v>
          </cell>
        </row>
        <row r="227">
          <cell r="D227">
            <v>1.711432148815722</v>
          </cell>
        </row>
      </sheetData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N17">
            <v>30</v>
          </cell>
        </row>
        <row r="24">
          <cell r="H24">
            <v>24.814814814814813</v>
          </cell>
          <cell r="Q24">
            <v>-1.25</v>
          </cell>
        </row>
        <row r="25">
          <cell r="H25">
            <v>3.9717797388013376</v>
          </cell>
        </row>
        <row r="26">
          <cell r="Q26">
            <v>1.1636866703140785</v>
          </cell>
        </row>
        <row r="33">
          <cell r="Q33">
            <v>1.4285714285714286</v>
          </cell>
        </row>
        <row r="34">
          <cell r="H34">
            <v>3.3333333333333335</v>
          </cell>
          <cell r="Q34">
            <v>1.1030142802134466</v>
          </cell>
        </row>
        <row r="35">
          <cell r="H35">
            <v>1.6666666666666667</v>
          </cell>
        </row>
        <row r="38">
          <cell r="H38">
            <v>0</v>
          </cell>
        </row>
        <row r="39">
          <cell r="Q39">
            <v>1.6666666666666667</v>
          </cell>
        </row>
        <row r="40">
          <cell r="N40">
            <v>17.5</v>
          </cell>
          <cell r="Q40">
            <v>1.0540925533894598</v>
          </cell>
        </row>
        <row r="41">
          <cell r="N41">
            <v>2.5</v>
          </cell>
        </row>
        <row r="43">
          <cell r="N43">
            <v>45.454545454545467</v>
          </cell>
        </row>
        <row r="48">
          <cell r="H48">
            <v>6</v>
          </cell>
        </row>
        <row r="49">
          <cell r="H49">
            <v>1.8708286933869707</v>
          </cell>
          <cell r="Q49">
            <v>2.6666666666666665</v>
          </cell>
        </row>
        <row r="50">
          <cell r="Q50">
            <v>0.95949722283856576</v>
          </cell>
        </row>
        <row r="54">
          <cell r="H54">
            <v>0</v>
          </cell>
        </row>
        <row r="55">
          <cell r="Q55">
            <v>1.9</v>
          </cell>
        </row>
        <row r="56">
          <cell r="Q56">
            <v>1.711432148815722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.1"/>
      <sheetName val="No.2"/>
      <sheetName val="No.4"/>
      <sheetName val="summary"/>
      <sheetName val="Light"/>
      <sheetName val="Template "/>
      <sheetName val="DM stat"/>
      <sheetName val="LA stat"/>
      <sheetName val="After Surgery"/>
      <sheetName val="Stress"/>
      <sheetName val="Sheet2"/>
      <sheetName val="Final"/>
      <sheetName val="full data"/>
    </sheetNames>
    <sheetDataSet>
      <sheetData sheetId="0" refreshError="1"/>
      <sheetData sheetId="1" refreshError="1"/>
      <sheetData sheetId="2">
        <row r="13">
          <cell r="J13">
            <v>51</v>
          </cell>
          <cell r="K13">
            <v>70</v>
          </cell>
        </row>
        <row r="17">
          <cell r="I17">
            <v>2.8867513459481291</v>
          </cell>
        </row>
        <row r="20">
          <cell r="J20">
            <v>43.75</v>
          </cell>
          <cell r="K20">
            <v>60</v>
          </cell>
        </row>
        <row r="21">
          <cell r="I21">
            <v>4.2695628191498329</v>
          </cell>
        </row>
        <row r="25">
          <cell r="J25">
            <v>32.5</v>
          </cell>
          <cell r="K25">
            <v>45</v>
          </cell>
        </row>
        <row r="26">
          <cell r="I26">
            <v>3.2274861218395139</v>
          </cell>
        </row>
        <row r="29">
          <cell r="J29">
            <v>27</v>
          </cell>
          <cell r="K29">
            <v>30</v>
          </cell>
        </row>
        <row r="30">
          <cell r="I30">
            <v>4.2654946306898971</v>
          </cell>
        </row>
        <row r="37">
          <cell r="J37">
            <v>21</v>
          </cell>
          <cell r="K37">
            <v>15</v>
          </cell>
        </row>
        <row r="38">
          <cell r="I38">
            <v>4.4721359549995796</v>
          </cell>
        </row>
        <row r="43">
          <cell r="J43">
            <v>11.25</v>
          </cell>
          <cell r="K43">
            <v>5</v>
          </cell>
        </row>
        <row r="44">
          <cell r="I44">
            <v>2.3935677693908453</v>
          </cell>
        </row>
        <row r="47">
          <cell r="J47">
            <v>3.3333333333333286</v>
          </cell>
          <cell r="K47">
            <v>0</v>
          </cell>
        </row>
        <row r="48">
          <cell r="I48">
            <v>1.443375672974117</v>
          </cell>
        </row>
      </sheetData>
      <sheetData sheetId="3">
        <row r="57">
          <cell r="D57">
            <v>0</v>
          </cell>
          <cell r="E57">
            <v>5</v>
          </cell>
          <cell r="F57">
            <v>15</v>
          </cell>
          <cell r="G57">
            <v>30</v>
          </cell>
          <cell r="H57">
            <v>45</v>
          </cell>
          <cell r="I57">
            <v>50</v>
          </cell>
          <cell r="J57">
            <v>60</v>
          </cell>
          <cell r="K57">
            <v>70</v>
          </cell>
          <cell r="L57">
            <v>75</v>
          </cell>
        </row>
        <row r="58">
          <cell r="C58" t="str">
            <v>Rat#1</v>
          </cell>
          <cell r="D58">
            <v>4</v>
          </cell>
          <cell r="E58">
            <v>11</v>
          </cell>
          <cell r="F58">
            <v>25</v>
          </cell>
          <cell r="G58">
            <v>36.19047619047619</v>
          </cell>
          <cell r="H58">
            <v>43.333333333333336</v>
          </cell>
          <cell r="I58">
            <v>45</v>
          </cell>
          <cell r="J58">
            <v>48.666666666666671</v>
          </cell>
          <cell r="K58">
            <v>50</v>
          </cell>
          <cell r="L58">
            <v>50</v>
          </cell>
        </row>
        <row r="59">
          <cell r="C59" t="str">
            <v>Rat#2</v>
          </cell>
          <cell r="D59">
            <v>0</v>
          </cell>
          <cell r="E59">
            <v>15</v>
          </cell>
          <cell r="F59">
            <v>23.75</v>
          </cell>
          <cell r="G59">
            <v>33.333333333333343</v>
          </cell>
          <cell r="H59">
            <v>42.5</v>
          </cell>
          <cell r="I59">
            <v>44</v>
          </cell>
          <cell r="J59">
            <v>47.5</v>
          </cell>
          <cell r="K59">
            <v>51</v>
          </cell>
          <cell r="L59">
            <v>50</v>
          </cell>
        </row>
        <row r="60">
          <cell r="C60" t="str">
            <v>Rat#4</v>
          </cell>
          <cell r="D60">
            <v>5</v>
          </cell>
          <cell r="E60">
            <v>15</v>
          </cell>
          <cell r="F60">
            <v>20</v>
          </cell>
          <cell r="G60">
            <v>29.333333333333343</v>
          </cell>
          <cell r="H60">
            <v>35</v>
          </cell>
          <cell r="I60">
            <v>39.375</v>
          </cell>
          <cell r="J60">
            <v>43.75</v>
          </cell>
          <cell r="K60">
            <v>48.333333333333336</v>
          </cell>
          <cell r="L60">
            <v>50</v>
          </cell>
        </row>
        <row r="61">
          <cell r="C61" t="str">
            <v>Rat#5</v>
          </cell>
          <cell r="D61">
            <v>0</v>
          </cell>
          <cell r="E61">
            <v>15</v>
          </cell>
          <cell r="F61">
            <v>21</v>
          </cell>
          <cell r="G61">
            <v>33</v>
          </cell>
          <cell r="H61">
            <v>40</v>
          </cell>
          <cell r="I61">
            <v>42</v>
          </cell>
          <cell r="J61">
            <v>44</v>
          </cell>
          <cell r="K61">
            <v>48</v>
          </cell>
          <cell r="L61">
            <v>49.7</v>
          </cell>
        </row>
        <row r="62">
          <cell r="C62" t="str">
            <v>Rat#11</v>
          </cell>
          <cell r="D62">
            <v>1</v>
          </cell>
          <cell r="E62">
            <v>12</v>
          </cell>
          <cell r="F62">
            <v>24</v>
          </cell>
          <cell r="G62">
            <v>39</v>
          </cell>
          <cell r="H62">
            <v>42</v>
          </cell>
          <cell r="I62">
            <v>45</v>
          </cell>
          <cell r="J62">
            <v>47</v>
          </cell>
          <cell r="K62">
            <v>49</v>
          </cell>
          <cell r="L62">
            <v>49.5</v>
          </cell>
        </row>
        <row r="63">
          <cell r="C63" t="str">
            <v>Rat#13</v>
          </cell>
          <cell r="D63">
            <v>2</v>
          </cell>
          <cell r="E63">
            <v>15</v>
          </cell>
          <cell r="F63">
            <v>28</v>
          </cell>
          <cell r="G63">
            <v>35</v>
          </cell>
          <cell r="H63">
            <v>43</v>
          </cell>
          <cell r="I63">
            <v>45</v>
          </cell>
          <cell r="J63">
            <v>47</v>
          </cell>
          <cell r="K63">
            <v>49</v>
          </cell>
          <cell r="L63">
            <v>49</v>
          </cell>
        </row>
        <row r="64">
          <cell r="C64" t="str">
            <v>Rat#32</v>
          </cell>
          <cell r="D64">
            <v>0</v>
          </cell>
          <cell r="E64">
            <v>10</v>
          </cell>
          <cell r="F64">
            <v>20</v>
          </cell>
          <cell r="G64">
            <v>25</v>
          </cell>
          <cell r="H64">
            <v>28</v>
          </cell>
          <cell r="I64">
            <v>35</v>
          </cell>
          <cell r="J64">
            <v>40</v>
          </cell>
          <cell r="K64">
            <v>45</v>
          </cell>
          <cell r="L64">
            <v>48</v>
          </cell>
        </row>
        <row r="65">
          <cell r="C65" t="str">
            <v>Mat8</v>
          </cell>
          <cell r="D65">
            <v>0</v>
          </cell>
          <cell r="E65">
            <v>3</v>
          </cell>
          <cell r="F65">
            <v>12</v>
          </cell>
          <cell r="G65">
            <v>18</v>
          </cell>
          <cell r="H65">
            <v>24</v>
          </cell>
          <cell r="I65">
            <v>33</v>
          </cell>
          <cell r="J65">
            <v>40</v>
          </cell>
          <cell r="K65">
            <v>44</v>
          </cell>
          <cell r="L65">
            <v>51</v>
          </cell>
        </row>
        <row r="69">
          <cell r="C69" t="str">
            <v>Rat#16</v>
          </cell>
          <cell r="D69">
            <v>0</v>
          </cell>
          <cell r="E69">
            <v>17</v>
          </cell>
          <cell r="F69">
            <v>22</v>
          </cell>
          <cell r="G69">
            <v>30</v>
          </cell>
          <cell r="H69">
            <v>33</v>
          </cell>
          <cell r="I69">
            <v>37</v>
          </cell>
          <cell r="J69">
            <v>42</v>
          </cell>
          <cell r="K69">
            <v>47</v>
          </cell>
          <cell r="L69">
            <v>50</v>
          </cell>
        </row>
        <row r="70">
          <cell r="C70" t="str">
            <v>Rat#17</v>
          </cell>
          <cell r="D70">
            <v>0</v>
          </cell>
          <cell r="E70">
            <v>15</v>
          </cell>
          <cell r="F70">
            <v>21</v>
          </cell>
          <cell r="G70">
            <v>29</v>
          </cell>
          <cell r="H70">
            <v>32</v>
          </cell>
          <cell r="I70">
            <v>34</v>
          </cell>
          <cell r="J70">
            <v>40</v>
          </cell>
          <cell r="K70">
            <v>45</v>
          </cell>
          <cell r="L70">
            <v>51</v>
          </cell>
        </row>
        <row r="71">
          <cell r="C71" t="str">
            <v>Rat#33</v>
          </cell>
          <cell r="D71">
            <v>0</v>
          </cell>
          <cell r="E71">
            <v>5</v>
          </cell>
          <cell r="F71">
            <v>15</v>
          </cell>
          <cell r="G71">
            <v>22</v>
          </cell>
          <cell r="H71">
            <v>28</v>
          </cell>
          <cell r="I71">
            <v>33</v>
          </cell>
          <cell r="J71">
            <v>40</v>
          </cell>
          <cell r="K71">
            <v>42</v>
          </cell>
          <cell r="L71">
            <v>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anel_A"/>
      <sheetName val="panel_B"/>
      <sheetName val="panel c"/>
      <sheetName val="panel d"/>
      <sheetName val="panel f "/>
      <sheetName val="PanelsG-K"/>
    </sheetNames>
    <sheetDataSet>
      <sheetData sheetId="0"/>
      <sheetData sheetId="1">
        <row r="1">
          <cell r="A1" t="str">
            <v>Benefit-benefit</v>
          </cell>
          <cell r="E1" t="str">
            <v>Cost-benefit (Conflicting)</v>
          </cell>
          <cell r="I1" t="str">
            <v xml:space="preserve">Cost-benefit (Non-Conflicting) </v>
          </cell>
          <cell r="M1" t="str">
            <v>Cost-benefit (Conflicting-weak conflict)</v>
          </cell>
        </row>
        <row r="10">
          <cell r="A10">
            <v>11.25</v>
          </cell>
          <cell r="B10">
            <v>21.25</v>
          </cell>
          <cell r="C10">
            <v>32.5</v>
          </cell>
          <cell r="D10">
            <v>46.25</v>
          </cell>
          <cell r="E10">
            <v>37.5</v>
          </cell>
          <cell r="F10">
            <v>51.875</v>
          </cell>
          <cell r="G10">
            <v>67.5</v>
          </cell>
          <cell r="H10">
            <v>78.75</v>
          </cell>
          <cell r="I10">
            <v>1</v>
          </cell>
          <cell r="J10">
            <v>5</v>
          </cell>
          <cell r="K10">
            <v>11.25</v>
          </cell>
          <cell r="L10">
            <v>23.75</v>
          </cell>
          <cell r="M10">
            <v>25</v>
          </cell>
          <cell r="N10">
            <v>35</v>
          </cell>
          <cell r="O10">
            <v>46.875</v>
          </cell>
          <cell r="P10">
            <v>62.5</v>
          </cell>
        </row>
        <row r="11">
          <cell r="A11">
            <v>1.25</v>
          </cell>
          <cell r="B11">
            <v>4.5069390943299865</v>
          </cell>
          <cell r="C11">
            <v>4.1187723552395701</v>
          </cell>
          <cell r="D11">
            <v>2.6305214040457563</v>
          </cell>
          <cell r="E11">
            <v>4.4320263021395911</v>
          </cell>
          <cell r="F11">
            <v>6.3342535359064094</v>
          </cell>
          <cell r="G11">
            <v>4.7245559126153402</v>
          </cell>
          <cell r="H11">
            <v>2.059386177619785</v>
          </cell>
          <cell r="I11">
            <v>1</v>
          </cell>
          <cell r="J11">
            <v>1.1019463300386794</v>
          </cell>
          <cell r="K11">
            <v>2.7950849718747368</v>
          </cell>
          <cell r="L11">
            <v>4.7949005650348395</v>
          </cell>
          <cell r="M11">
            <v>4.6291004988627567</v>
          </cell>
          <cell r="N11">
            <v>2.988071523335984</v>
          </cell>
          <cell r="O11">
            <v>4.2191633395395209</v>
          </cell>
          <cell r="P11">
            <v>5.6694670951384074</v>
          </cell>
        </row>
      </sheetData>
      <sheetData sheetId="2"/>
      <sheetData sheetId="3"/>
      <sheetData sheetId="4">
        <row r="1">
          <cell r="C1">
            <v>0.5</v>
          </cell>
          <cell r="D1">
            <v>1</v>
          </cell>
          <cell r="E1">
            <v>1.5</v>
          </cell>
          <cell r="F1">
            <v>2</v>
          </cell>
          <cell r="G1">
            <v>2.5</v>
          </cell>
        </row>
        <row r="2">
          <cell r="A2" t="str">
            <v xml:space="preserve">Laser </v>
          </cell>
          <cell r="B2">
            <v>0.5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 t="str">
            <v xml:space="preserve">Laser </v>
          </cell>
          <cell r="B3">
            <v>1</v>
          </cell>
          <cell r="C3">
            <v>33.333333333333329</v>
          </cell>
          <cell r="D3">
            <v>20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 xml:space="preserve">Laser </v>
          </cell>
          <cell r="B4">
            <v>2</v>
          </cell>
          <cell r="C4">
            <v>71.428571428571431</v>
          </cell>
          <cell r="D4">
            <v>50</v>
          </cell>
          <cell r="E4">
            <v>25</v>
          </cell>
          <cell r="F4">
            <v>5.8823529411764701</v>
          </cell>
          <cell r="G4">
            <v>0</v>
          </cell>
        </row>
        <row r="5">
          <cell r="A5" t="str">
            <v xml:space="preserve">Laser </v>
          </cell>
          <cell r="B5">
            <v>4</v>
          </cell>
          <cell r="C5">
            <v>83.333333333333343</v>
          </cell>
          <cell r="D5">
            <v>66.666666666666657</v>
          </cell>
          <cell r="E5">
            <v>50</v>
          </cell>
          <cell r="F5">
            <v>20</v>
          </cell>
          <cell r="G5">
            <v>6.25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L15" t="str">
            <v>No-Laser</v>
          </cell>
        </row>
        <row r="16">
          <cell r="K16">
            <v>23.333333333333332</v>
          </cell>
          <cell r="L16">
            <v>1.4285714285714286</v>
          </cell>
        </row>
        <row r="17">
          <cell r="K17">
            <v>7.9232428826698094</v>
          </cell>
          <cell r="L17">
            <v>1.1030142802134466</v>
          </cell>
        </row>
        <row r="27">
          <cell r="H27">
            <v>100</v>
          </cell>
          <cell r="I27">
            <v>23.333333333333332</v>
          </cell>
        </row>
        <row r="28">
          <cell r="H28">
            <v>0</v>
          </cell>
          <cell r="I28">
            <v>5.2704627669472996</v>
          </cell>
        </row>
        <row r="42">
          <cell r="G42">
            <v>24</v>
          </cell>
          <cell r="H42">
            <v>1.4285714285714286</v>
          </cell>
        </row>
        <row r="43">
          <cell r="G43">
            <v>2.6666666666666665</v>
          </cell>
          <cell r="H43">
            <v>1.1030142802134466</v>
          </cell>
        </row>
        <row r="57">
          <cell r="G57">
            <v>-1.5</v>
          </cell>
          <cell r="H57">
            <v>1.2657928543924375</v>
          </cell>
        </row>
        <row r="58">
          <cell r="G58">
            <v>1.0671873729054746</v>
          </cell>
          <cell r="H58">
            <v>0.16277857417899122</v>
          </cell>
        </row>
        <row r="69">
          <cell r="E69">
            <v>100</v>
          </cell>
          <cell r="F69">
            <v>11</v>
          </cell>
        </row>
        <row r="70">
          <cell r="E70">
            <v>0</v>
          </cell>
          <cell r="F70">
            <v>2.9154759474226504</v>
          </cell>
        </row>
        <row r="76">
          <cell r="E76">
            <v>100</v>
          </cell>
          <cell r="F76">
            <v>13</v>
          </cell>
        </row>
        <row r="77">
          <cell r="E77">
            <v>0</v>
          </cell>
          <cell r="F77">
            <v>3.3911649915626341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2"/>
  <sheetViews>
    <sheetView topLeftCell="A73" workbookViewId="0">
      <selection activeCell="E27" sqref="E27:E28"/>
    </sheetView>
  </sheetViews>
  <sheetFormatPr defaultRowHeight="14.4"/>
  <cols>
    <col min="1" max="2" width="8.88671875" style="20"/>
    <col min="3" max="6" width="8.88671875" style="1"/>
    <col min="7" max="10" width="8.88671875" style="2"/>
    <col min="11" max="14" width="8.88671875" style="14"/>
    <col min="15" max="18" width="8.88671875" style="17"/>
  </cols>
  <sheetData>
    <row r="1" spans="2:18" ht="15.6">
      <c r="C1" s="21"/>
      <c r="D1" s="21"/>
      <c r="E1" s="21"/>
      <c r="F1" s="21"/>
      <c r="G1" s="22"/>
      <c r="H1" s="22"/>
      <c r="I1" s="22"/>
      <c r="J1" s="22"/>
      <c r="K1" s="23"/>
      <c r="L1" s="23"/>
      <c r="M1" s="23"/>
      <c r="N1" s="23"/>
      <c r="O1" s="24"/>
      <c r="P1" s="24"/>
      <c r="Q1" s="24"/>
      <c r="R1" s="24"/>
    </row>
    <row r="2" spans="2:18" ht="15.6">
      <c r="C2" s="21" t="s">
        <v>17</v>
      </c>
      <c r="D2" s="21"/>
      <c r="E2" s="21"/>
      <c r="F2" s="21"/>
      <c r="G2" s="22" t="s">
        <v>0</v>
      </c>
      <c r="H2" s="22"/>
      <c r="I2" s="22"/>
      <c r="J2" s="22"/>
      <c r="K2" s="23" t="s">
        <v>4</v>
      </c>
      <c r="M2" s="23"/>
      <c r="N2" s="23"/>
      <c r="O2" s="17" t="s">
        <v>19</v>
      </c>
      <c r="P2" s="24"/>
      <c r="Q2" s="24"/>
      <c r="R2" s="24"/>
    </row>
    <row r="3" spans="2:18">
      <c r="B3" s="20" t="s">
        <v>14</v>
      </c>
      <c r="C3" s="9">
        <v>70</v>
      </c>
      <c r="D3" s="9">
        <v>30</v>
      </c>
      <c r="E3" s="9">
        <v>15</v>
      </c>
      <c r="F3" s="9">
        <v>5</v>
      </c>
      <c r="G3" s="12">
        <v>70</v>
      </c>
      <c r="H3" s="12">
        <v>30</v>
      </c>
      <c r="I3" s="12">
        <v>15</v>
      </c>
      <c r="J3" s="12">
        <v>5</v>
      </c>
      <c r="K3" s="15">
        <v>70</v>
      </c>
      <c r="L3" s="15">
        <v>30</v>
      </c>
      <c r="M3" s="15">
        <v>15</v>
      </c>
      <c r="N3" s="15">
        <v>5</v>
      </c>
      <c r="O3" s="18">
        <v>70</v>
      </c>
      <c r="P3" s="18">
        <v>30</v>
      </c>
      <c r="Q3" s="18">
        <v>15</v>
      </c>
      <c r="R3" s="18">
        <v>5</v>
      </c>
    </row>
    <row r="4" spans="2:18">
      <c r="B4" s="20">
        <v>1</v>
      </c>
      <c r="C4" s="1" t="s">
        <v>15</v>
      </c>
      <c r="D4" s="1">
        <v>40</v>
      </c>
      <c r="E4" s="1">
        <v>15</v>
      </c>
      <c r="F4" s="1">
        <v>15</v>
      </c>
      <c r="G4" s="2">
        <v>30</v>
      </c>
      <c r="H4" s="2">
        <v>70</v>
      </c>
      <c r="I4" s="2">
        <v>85</v>
      </c>
      <c r="J4" s="2">
        <v>95</v>
      </c>
      <c r="O4" s="17">
        <v>65</v>
      </c>
      <c r="P4" s="17">
        <v>30</v>
      </c>
      <c r="Q4" s="17">
        <v>50</v>
      </c>
      <c r="R4" s="17">
        <v>75</v>
      </c>
    </row>
    <row r="5" spans="2:18">
      <c r="C5" s="1">
        <v>40</v>
      </c>
      <c r="D5" s="1">
        <v>46.666666666666664</v>
      </c>
      <c r="E5" s="1">
        <v>40</v>
      </c>
      <c r="F5" s="1">
        <v>5</v>
      </c>
      <c r="G5" s="2">
        <v>85</v>
      </c>
      <c r="H5" s="2">
        <v>55</v>
      </c>
      <c r="I5" s="2">
        <v>85</v>
      </c>
      <c r="J5" s="2">
        <v>85</v>
      </c>
      <c r="O5" s="17">
        <v>50</v>
      </c>
      <c r="P5" s="17">
        <v>30</v>
      </c>
      <c r="Q5" s="17">
        <v>55</v>
      </c>
      <c r="R5" s="17">
        <v>37.5</v>
      </c>
    </row>
    <row r="6" spans="2:18">
      <c r="C6" s="1">
        <v>40</v>
      </c>
      <c r="D6" s="1">
        <v>13.333333333333329</v>
      </c>
      <c r="E6" s="1">
        <v>20</v>
      </c>
      <c r="F6" s="1">
        <v>5</v>
      </c>
      <c r="G6" s="2">
        <v>95</v>
      </c>
      <c r="H6" s="2">
        <v>70</v>
      </c>
      <c r="I6" s="2">
        <v>80</v>
      </c>
      <c r="J6" s="2">
        <v>65</v>
      </c>
      <c r="O6" s="17">
        <v>70</v>
      </c>
      <c r="P6" s="17">
        <v>50</v>
      </c>
      <c r="Q6" s="17">
        <v>55</v>
      </c>
      <c r="R6" s="17">
        <v>23.80952380952381</v>
      </c>
    </row>
    <row r="7" spans="2:18">
      <c r="C7" s="1">
        <v>55</v>
      </c>
      <c r="D7" s="1">
        <v>46.666666666666664</v>
      </c>
      <c r="E7" s="1">
        <v>45</v>
      </c>
      <c r="F7" s="1">
        <v>25</v>
      </c>
      <c r="G7" s="2">
        <v>75</v>
      </c>
      <c r="H7" s="2">
        <v>75</v>
      </c>
      <c r="I7" s="2">
        <v>75</v>
      </c>
      <c r="J7" s="2">
        <v>65</v>
      </c>
      <c r="O7" s="17">
        <v>70</v>
      </c>
      <c r="P7" s="17">
        <v>80</v>
      </c>
      <c r="Q7" s="17">
        <v>35</v>
      </c>
      <c r="R7" s="17">
        <v>40</v>
      </c>
    </row>
    <row r="8" spans="2:18">
      <c r="C8" s="1">
        <v>55</v>
      </c>
      <c r="D8" s="1">
        <v>40</v>
      </c>
      <c r="E8" s="1">
        <v>25</v>
      </c>
      <c r="G8" s="2">
        <v>90</v>
      </c>
      <c r="H8" s="2">
        <v>85</v>
      </c>
      <c r="I8" s="2">
        <v>35</v>
      </c>
      <c r="J8" s="2">
        <v>55</v>
      </c>
      <c r="P8" s="17">
        <v>75</v>
      </c>
      <c r="Q8" s="17">
        <v>30</v>
      </c>
      <c r="R8" s="17">
        <v>20</v>
      </c>
    </row>
    <row r="9" spans="2:18">
      <c r="D9" s="1">
        <v>20</v>
      </c>
      <c r="E9" s="1">
        <v>20</v>
      </c>
      <c r="J9" s="2">
        <v>40</v>
      </c>
      <c r="P9" s="17">
        <v>80</v>
      </c>
    </row>
    <row r="10" spans="2:18">
      <c r="D10" s="1">
        <v>46.666666666666664</v>
      </c>
      <c r="P10" s="17">
        <v>65</v>
      </c>
    </row>
    <row r="11" spans="2:18">
      <c r="P11" s="17">
        <v>70</v>
      </c>
    </row>
    <row r="14" spans="2:18">
      <c r="C14" s="9"/>
      <c r="D14" s="9"/>
      <c r="E14" s="9"/>
      <c r="F14" s="9"/>
      <c r="O14" s="19">
        <v>55</v>
      </c>
      <c r="P14" s="19">
        <v>55</v>
      </c>
      <c r="Q14" s="19">
        <v>10</v>
      </c>
      <c r="R14" s="19">
        <v>50</v>
      </c>
    </row>
    <row r="15" spans="2:18">
      <c r="B15" s="20">
        <v>2</v>
      </c>
      <c r="C15" s="1">
        <v>55</v>
      </c>
      <c r="D15" s="1">
        <v>26.666666666666671</v>
      </c>
      <c r="E15" s="1">
        <v>20</v>
      </c>
      <c r="F15" s="9">
        <v>15</v>
      </c>
      <c r="G15" s="13">
        <v>65</v>
      </c>
      <c r="H15" s="13">
        <v>75</v>
      </c>
      <c r="I15" s="13">
        <v>40</v>
      </c>
      <c r="J15" s="13">
        <v>40</v>
      </c>
      <c r="O15" s="19">
        <v>65</v>
      </c>
      <c r="P15" s="19">
        <v>50</v>
      </c>
      <c r="Q15" s="19">
        <v>45</v>
      </c>
      <c r="R15" s="19">
        <v>25</v>
      </c>
    </row>
    <row r="16" spans="2:18">
      <c r="C16" s="1">
        <v>45</v>
      </c>
      <c r="D16" s="1">
        <v>53.333333333333336</v>
      </c>
      <c r="E16" s="1">
        <v>15</v>
      </c>
      <c r="F16" s="1">
        <v>15</v>
      </c>
      <c r="G16" s="13">
        <v>60</v>
      </c>
      <c r="H16" s="13">
        <v>50</v>
      </c>
      <c r="I16" s="13">
        <v>30</v>
      </c>
      <c r="J16" s="13">
        <v>45</v>
      </c>
      <c r="O16" s="19">
        <v>55</v>
      </c>
      <c r="P16" s="19">
        <v>40</v>
      </c>
      <c r="Q16" s="19">
        <v>20</v>
      </c>
      <c r="R16" s="19">
        <v>35</v>
      </c>
    </row>
    <row r="17" spans="2:18">
      <c r="C17" s="1">
        <v>40</v>
      </c>
      <c r="D17" s="1">
        <v>6.6666666666666714</v>
      </c>
      <c r="E17" s="1">
        <v>35</v>
      </c>
      <c r="F17" s="1">
        <v>15</v>
      </c>
      <c r="G17" s="13">
        <v>75</v>
      </c>
      <c r="H17" s="13">
        <v>80</v>
      </c>
      <c r="I17" s="13">
        <v>55</v>
      </c>
      <c r="J17" s="13">
        <v>90</v>
      </c>
      <c r="O17" s="19">
        <v>45</v>
      </c>
      <c r="P17" s="19">
        <v>35</v>
      </c>
      <c r="Q17" s="19">
        <v>55</v>
      </c>
      <c r="R17" s="19">
        <v>30</v>
      </c>
    </row>
    <row r="18" spans="2:18">
      <c r="C18" s="1">
        <v>50</v>
      </c>
      <c r="D18" s="1">
        <v>26.666666666666671</v>
      </c>
      <c r="E18" s="1">
        <v>25</v>
      </c>
      <c r="F18" s="1">
        <v>25</v>
      </c>
      <c r="G18" s="13">
        <v>80</v>
      </c>
      <c r="H18" s="13">
        <v>75</v>
      </c>
      <c r="I18" s="13">
        <v>65</v>
      </c>
      <c r="J18" s="13">
        <v>50</v>
      </c>
      <c r="P18" s="19">
        <v>40</v>
      </c>
      <c r="Q18" s="19">
        <v>70</v>
      </c>
      <c r="R18" s="19">
        <v>15</v>
      </c>
    </row>
    <row r="19" spans="2:18">
      <c r="C19" s="1">
        <v>35</v>
      </c>
      <c r="D19" s="1">
        <v>33.333333333333343</v>
      </c>
      <c r="E19" s="1">
        <v>25</v>
      </c>
      <c r="G19" s="13">
        <v>90</v>
      </c>
      <c r="I19" s="13">
        <v>60</v>
      </c>
      <c r="J19" s="13">
        <v>30</v>
      </c>
      <c r="P19" s="19">
        <v>65</v>
      </c>
      <c r="Q19" s="19">
        <v>65</v>
      </c>
    </row>
    <row r="20" spans="2:18">
      <c r="D20" s="1">
        <v>13.333333333333329</v>
      </c>
      <c r="G20" s="13">
        <v>95</v>
      </c>
      <c r="J20" s="13">
        <v>25</v>
      </c>
      <c r="P20" s="19">
        <v>70</v>
      </c>
    </row>
    <row r="21" spans="2:18">
      <c r="D21" s="1">
        <v>40</v>
      </c>
      <c r="P21" s="19">
        <v>70</v>
      </c>
    </row>
    <row r="22" spans="2:18">
      <c r="D22" s="1">
        <v>40</v>
      </c>
    </row>
    <row r="25" spans="2:18">
      <c r="B25" s="20">
        <v>4</v>
      </c>
      <c r="C25" s="1">
        <v>70</v>
      </c>
      <c r="D25" s="1">
        <v>25</v>
      </c>
      <c r="E25" s="1">
        <v>15</v>
      </c>
      <c r="F25" s="1">
        <v>15</v>
      </c>
      <c r="G25" s="13">
        <v>70</v>
      </c>
      <c r="H25" s="2">
        <v>55</v>
      </c>
      <c r="I25" s="2">
        <v>26.666666666666671</v>
      </c>
      <c r="J25" s="2">
        <v>55</v>
      </c>
      <c r="O25" s="17">
        <v>75</v>
      </c>
      <c r="P25" s="19">
        <v>40</v>
      </c>
      <c r="Q25" s="17">
        <v>40</v>
      </c>
      <c r="R25" s="17">
        <v>20</v>
      </c>
    </row>
    <row r="26" spans="2:18">
      <c r="C26" s="1">
        <v>50</v>
      </c>
      <c r="D26" s="1">
        <v>30</v>
      </c>
      <c r="E26" s="1">
        <v>35</v>
      </c>
      <c r="F26" s="1">
        <v>15</v>
      </c>
      <c r="G26" s="13">
        <v>90</v>
      </c>
      <c r="H26" s="2">
        <v>35</v>
      </c>
      <c r="I26" s="2">
        <v>80</v>
      </c>
      <c r="J26" s="2">
        <v>75</v>
      </c>
      <c r="O26" s="17">
        <v>50</v>
      </c>
      <c r="P26" s="17">
        <v>35</v>
      </c>
      <c r="Q26" s="17">
        <v>25</v>
      </c>
      <c r="R26" s="17">
        <v>35</v>
      </c>
    </row>
    <row r="27" spans="2:18">
      <c r="C27" s="1">
        <v>50</v>
      </c>
      <c r="D27" s="1">
        <v>35</v>
      </c>
      <c r="E27" s="1">
        <v>15</v>
      </c>
      <c r="F27" s="1">
        <v>5</v>
      </c>
      <c r="G27" s="13">
        <v>90</v>
      </c>
      <c r="H27" s="2">
        <v>70</v>
      </c>
      <c r="I27" s="2">
        <v>65</v>
      </c>
      <c r="J27" s="2">
        <v>65</v>
      </c>
      <c r="O27" s="17">
        <v>45</v>
      </c>
      <c r="P27" s="17">
        <v>50</v>
      </c>
      <c r="Q27" s="17">
        <v>30</v>
      </c>
      <c r="R27" s="17">
        <v>25</v>
      </c>
    </row>
    <row r="28" spans="2:18">
      <c r="C28" s="1">
        <v>45</v>
      </c>
      <c r="D28" s="1">
        <v>40</v>
      </c>
      <c r="E28" s="1">
        <v>15</v>
      </c>
      <c r="F28" s="1">
        <v>10</v>
      </c>
      <c r="G28" s="2">
        <v>50</v>
      </c>
      <c r="H28" s="2">
        <v>70</v>
      </c>
      <c r="I28" s="2">
        <v>30</v>
      </c>
      <c r="J28" s="2">
        <v>65</v>
      </c>
      <c r="O28" s="17">
        <v>45</v>
      </c>
      <c r="P28" s="17">
        <v>50</v>
      </c>
      <c r="Q28" s="17">
        <v>35</v>
      </c>
      <c r="R28" s="17">
        <v>15</v>
      </c>
    </row>
    <row r="29" spans="2:18">
      <c r="C29" s="1">
        <v>40</v>
      </c>
      <c r="D29" s="9"/>
      <c r="E29" s="1">
        <v>25</v>
      </c>
      <c r="F29" s="9">
        <v>100</v>
      </c>
      <c r="H29" s="2">
        <v>65</v>
      </c>
      <c r="J29" s="2">
        <v>30</v>
      </c>
      <c r="P29" s="17">
        <v>45</v>
      </c>
      <c r="R29" s="17">
        <v>15</v>
      </c>
    </row>
    <row r="30" spans="2:18">
      <c r="D30" s="9"/>
      <c r="E30" s="9"/>
      <c r="F30" s="9"/>
      <c r="H30" s="2">
        <v>75</v>
      </c>
      <c r="J30" s="2">
        <v>25</v>
      </c>
    </row>
    <row r="31" spans="2:18">
      <c r="J31" s="2">
        <v>20</v>
      </c>
    </row>
    <row r="32" spans="2:18">
      <c r="J32" s="2">
        <v>20</v>
      </c>
      <c r="P32" s="17">
        <v>40</v>
      </c>
    </row>
    <row r="33" spans="2:16">
      <c r="B33" s="20">
        <v>1</v>
      </c>
      <c r="C33" s="1">
        <v>35</v>
      </c>
      <c r="D33" s="1">
        <v>28.000000000000004</v>
      </c>
      <c r="E33" s="1">
        <v>31.707000000000001</v>
      </c>
      <c r="F33" s="1">
        <v>10</v>
      </c>
      <c r="G33" s="2">
        <v>90.322999999999993</v>
      </c>
      <c r="I33" s="2">
        <v>78.378</v>
      </c>
      <c r="J33" s="2">
        <v>41.026000000000003</v>
      </c>
      <c r="P33" s="17">
        <v>30</v>
      </c>
    </row>
    <row r="34" spans="2:16">
      <c r="C34" s="1">
        <v>52.173999999999999</v>
      </c>
      <c r="D34" s="1">
        <v>26.471</v>
      </c>
      <c r="E34" s="1">
        <v>40.625</v>
      </c>
      <c r="F34" s="1">
        <v>15</v>
      </c>
      <c r="G34" s="2">
        <v>73.684000000000012</v>
      </c>
      <c r="I34" s="2">
        <v>60</v>
      </c>
      <c r="P34" s="17">
        <v>25</v>
      </c>
    </row>
    <row r="35" spans="2:16">
      <c r="C35" s="1">
        <v>63.332999999999998</v>
      </c>
      <c r="D35" s="1">
        <v>32.353000000000002</v>
      </c>
      <c r="E35" s="1">
        <v>34.211000000000006</v>
      </c>
      <c r="F35" s="1">
        <v>17.646999999999998</v>
      </c>
      <c r="G35" s="2">
        <v>92.308000000000007</v>
      </c>
      <c r="I35" s="2">
        <v>34.211000000000006</v>
      </c>
    </row>
    <row r="36" spans="2:16">
      <c r="C36" s="1">
        <v>38.094999999999999</v>
      </c>
      <c r="D36" s="1">
        <v>52.5</v>
      </c>
      <c r="E36" s="1">
        <v>34.483000000000004</v>
      </c>
      <c r="F36" s="1">
        <v>20.455000000000002</v>
      </c>
      <c r="I36" s="2">
        <v>46.666999999999994</v>
      </c>
    </row>
    <row r="37" spans="2:16">
      <c r="C37" s="1">
        <v>51.350999999999999</v>
      </c>
      <c r="E37" s="1">
        <v>43.636000000000003</v>
      </c>
      <c r="I37" s="2">
        <v>45.161000000000001</v>
      </c>
    </row>
    <row r="38" spans="2:16">
      <c r="C38" s="1">
        <v>44.444000000000003</v>
      </c>
      <c r="E38" s="1">
        <v>24.138000000000002</v>
      </c>
    </row>
    <row r="39" spans="2:16">
      <c r="C39" s="1">
        <v>17.646999999999998</v>
      </c>
    </row>
    <row r="41" spans="2:16">
      <c r="B41" s="20">
        <v>2</v>
      </c>
    </row>
    <row r="42" spans="2:16">
      <c r="C42" s="1">
        <v>80</v>
      </c>
      <c r="G42" s="2">
        <v>37.036999999999999</v>
      </c>
    </row>
    <row r="43" spans="2:16">
      <c r="C43" s="1">
        <v>70.587999999999994</v>
      </c>
    </row>
    <row r="44" spans="2:16">
      <c r="C44" s="1">
        <v>67.5</v>
      </c>
    </row>
    <row r="45" spans="2:16">
      <c r="C45" s="1">
        <v>50</v>
      </c>
    </row>
    <row r="48" spans="2:16">
      <c r="B48" s="20">
        <v>4</v>
      </c>
    </row>
    <row r="49" spans="2:14">
      <c r="C49" s="1">
        <v>62.5</v>
      </c>
      <c r="D49" s="1">
        <v>28.571000000000002</v>
      </c>
      <c r="E49" s="1">
        <v>30.952000000000002</v>
      </c>
      <c r="G49" s="2">
        <v>66.667000000000002</v>
      </c>
    </row>
    <row r="50" spans="2:14">
      <c r="C50" s="1">
        <v>53.125</v>
      </c>
      <c r="D50" s="1">
        <v>36.667000000000002</v>
      </c>
      <c r="E50" s="1">
        <v>29.73</v>
      </c>
      <c r="G50" s="2">
        <v>38.462000000000003</v>
      </c>
    </row>
    <row r="51" spans="2:14">
      <c r="C51" s="1">
        <v>30</v>
      </c>
      <c r="D51" s="1">
        <v>29.411999999999999</v>
      </c>
      <c r="E51" s="1">
        <v>37.5</v>
      </c>
      <c r="G51" s="2">
        <v>33.332999999999998</v>
      </c>
    </row>
    <row r="52" spans="2:14">
      <c r="C52" s="1">
        <v>50</v>
      </c>
      <c r="E52" s="1">
        <v>34.483000000000004</v>
      </c>
      <c r="G52" s="2">
        <v>50</v>
      </c>
    </row>
    <row r="53" spans="2:14">
      <c r="E53" s="1">
        <v>30</v>
      </c>
      <c r="G53" s="2">
        <v>64.150999999999996</v>
      </c>
    </row>
    <row r="54" spans="2:14">
      <c r="G54" s="2">
        <v>40.426000000000002</v>
      </c>
    </row>
    <row r="55" spans="2:14">
      <c r="G55" s="2">
        <v>34.042999999999999</v>
      </c>
    </row>
    <row r="56" spans="2:14">
      <c r="G56" s="2">
        <v>53.571000000000005</v>
      </c>
    </row>
    <row r="57" spans="2:14">
      <c r="G57" s="2">
        <v>87.5</v>
      </c>
    </row>
    <row r="61" spans="2:14">
      <c r="B61" s="20">
        <v>5</v>
      </c>
      <c r="C61" s="1">
        <v>20</v>
      </c>
      <c r="D61" s="1">
        <v>28.571000000000002</v>
      </c>
      <c r="E61" s="1">
        <v>14.634</v>
      </c>
      <c r="F61" s="1">
        <v>16.128999999999998</v>
      </c>
      <c r="G61" s="2">
        <v>70</v>
      </c>
      <c r="H61" s="2">
        <v>33.332999999999998</v>
      </c>
      <c r="I61" s="2">
        <v>37.143000000000001</v>
      </c>
      <c r="J61" s="2">
        <v>37.5</v>
      </c>
      <c r="K61" s="14">
        <v>8.5714000000000006</v>
      </c>
      <c r="L61" s="14">
        <v>8</v>
      </c>
      <c r="M61" s="14">
        <v>0</v>
      </c>
      <c r="N61" s="14">
        <v>9.0908999999999995</v>
      </c>
    </row>
    <row r="62" spans="2:14">
      <c r="C62" s="1">
        <v>53.332999999999998</v>
      </c>
      <c r="D62" s="1">
        <v>15</v>
      </c>
      <c r="E62" s="1">
        <v>19.443999999999999</v>
      </c>
      <c r="F62" s="1">
        <v>15.384999999999998</v>
      </c>
      <c r="G62" s="2">
        <v>64.706000000000003</v>
      </c>
      <c r="I62" s="2">
        <v>24</v>
      </c>
      <c r="J62" s="2">
        <v>7.4074</v>
      </c>
      <c r="K62" s="14">
        <v>42.423999999999999</v>
      </c>
      <c r="L62" s="14">
        <v>0</v>
      </c>
      <c r="M62" s="14">
        <v>3.7037</v>
      </c>
    </row>
    <row r="63" spans="2:14">
      <c r="C63" s="1">
        <v>29.032000000000004</v>
      </c>
      <c r="E63" s="1">
        <v>42.104999999999997</v>
      </c>
      <c r="G63" s="2">
        <v>62.5</v>
      </c>
      <c r="I63" s="2">
        <v>7.1429000000000009</v>
      </c>
      <c r="K63" s="14">
        <v>16</v>
      </c>
      <c r="M63" s="14">
        <v>4</v>
      </c>
    </row>
    <row r="64" spans="2:14">
      <c r="C64" s="1">
        <v>68.75</v>
      </c>
      <c r="E64" s="1">
        <v>8.6957000000000004</v>
      </c>
      <c r="G64" s="2">
        <v>60</v>
      </c>
      <c r="I64" s="2">
        <v>10</v>
      </c>
      <c r="K64" s="14">
        <v>0</v>
      </c>
    </row>
    <row r="65" spans="2:11">
      <c r="C65" s="1">
        <v>47.5</v>
      </c>
      <c r="G65" s="2">
        <v>30</v>
      </c>
    </row>
    <row r="66" spans="2:11">
      <c r="C66" s="1">
        <v>42.856999999999999</v>
      </c>
    </row>
    <row r="67" spans="2:11">
      <c r="C67" s="1">
        <v>58.332999999999998</v>
      </c>
    </row>
    <row r="68" spans="2:11">
      <c r="C68" s="1">
        <v>28.205000000000002</v>
      </c>
    </row>
    <row r="69" spans="2:11">
      <c r="C69" s="1">
        <v>60</v>
      </c>
    </row>
    <row r="70" spans="2:11">
      <c r="C70" s="1">
        <v>30.435000000000002</v>
      </c>
    </row>
    <row r="74" spans="2:11">
      <c r="B74" s="20">
        <v>11</v>
      </c>
    </row>
    <row r="76" spans="2:11">
      <c r="C76" s="1">
        <v>32</v>
      </c>
      <c r="D76" s="1">
        <v>13.636000000000001</v>
      </c>
      <c r="E76" s="1">
        <v>34.483000000000004</v>
      </c>
      <c r="F76" s="1">
        <v>12</v>
      </c>
      <c r="G76" s="2">
        <v>88</v>
      </c>
      <c r="H76" s="2">
        <v>65</v>
      </c>
      <c r="I76" s="2">
        <v>44.444000000000003</v>
      </c>
      <c r="J76" s="2">
        <v>85.713999999999999</v>
      </c>
      <c r="K76" s="14">
        <v>24.138000000000002</v>
      </c>
    </row>
    <row r="77" spans="2:11">
      <c r="C77" s="1">
        <v>29.032000000000004</v>
      </c>
      <c r="D77" s="1">
        <v>20</v>
      </c>
      <c r="E77" s="1">
        <v>35.293999999999997</v>
      </c>
      <c r="F77" s="1">
        <v>25.713999999999999</v>
      </c>
      <c r="G77" s="2">
        <v>60.870000000000005</v>
      </c>
      <c r="I77" s="2">
        <v>75</v>
      </c>
      <c r="J77" s="2">
        <v>47.368000000000002</v>
      </c>
    </row>
    <row r="78" spans="2:11">
      <c r="C78" s="1">
        <v>41.378999999999998</v>
      </c>
      <c r="E78" s="1">
        <v>19</v>
      </c>
      <c r="F78" s="1">
        <v>20</v>
      </c>
      <c r="G78" s="2">
        <v>90.908999999999992</v>
      </c>
      <c r="I78" s="2">
        <v>60</v>
      </c>
    </row>
    <row r="79" spans="2:11">
      <c r="C79" s="1">
        <v>72</v>
      </c>
      <c r="E79" s="1">
        <v>14.285999999999998</v>
      </c>
      <c r="F79" s="1">
        <v>15</v>
      </c>
      <c r="G79" s="2">
        <v>76.667000000000002</v>
      </c>
      <c r="I79" s="2">
        <v>70</v>
      </c>
    </row>
    <row r="80" spans="2:11">
      <c r="E80" s="1">
        <v>44.118000000000002</v>
      </c>
      <c r="G80" s="2">
        <v>72.414000000000001</v>
      </c>
    </row>
    <row r="81" spans="1:14">
      <c r="G81" s="2">
        <v>76</v>
      </c>
    </row>
    <row r="82" spans="1:14">
      <c r="G82" s="2">
        <v>76</v>
      </c>
    </row>
    <row r="87" spans="1:14">
      <c r="B87" s="20">
        <v>13</v>
      </c>
    </row>
    <row r="89" spans="1:14">
      <c r="C89" s="1">
        <v>76.19</v>
      </c>
      <c r="D89" s="1">
        <v>32</v>
      </c>
      <c r="E89" s="1">
        <v>15</v>
      </c>
      <c r="F89" s="1">
        <v>26.667000000000002</v>
      </c>
      <c r="G89" s="2">
        <v>68.570999999999998</v>
      </c>
      <c r="I89" s="2">
        <v>61.29</v>
      </c>
      <c r="J89" s="2">
        <v>69.230999999999995</v>
      </c>
      <c r="K89" s="14">
        <v>4</v>
      </c>
      <c r="L89" s="14">
        <v>8</v>
      </c>
      <c r="M89" s="14">
        <v>0</v>
      </c>
      <c r="N89" s="14">
        <v>4</v>
      </c>
    </row>
    <row r="90" spans="1:14">
      <c r="C90" s="1">
        <v>5.5556000000000001</v>
      </c>
      <c r="D90" s="1">
        <v>21.951000000000001</v>
      </c>
      <c r="E90" s="1">
        <v>10</v>
      </c>
      <c r="F90" s="1">
        <v>12</v>
      </c>
      <c r="G90" s="2">
        <v>86.667000000000002</v>
      </c>
      <c r="I90" s="2">
        <v>64</v>
      </c>
      <c r="J90" s="2">
        <v>35.713999999999999</v>
      </c>
      <c r="K90" s="14">
        <v>50</v>
      </c>
      <c r="N90" s="14">
        <v>4</v>
      </c>
    </row>
    <row r="91" spans="1:14">
      <c r="D91" s="1">
        <v>46.428999999999995</v>
      </c>
      <c r="F91" s="1">
        <v>26.667000000000002</v>
      </c>
      <c r="G91" s="2">
        <v>62.068999999999996</v>
      </c>
      <c r="I91" s="2">
        <v>66.667000000000002</v>
      </c>
      <c r="K91" s="14">
        <v>0</v>
      </c>
      <c r="N91" s="14">
        <v>4</v>
      </c>
    </row>
    <row r="92" spans="1:14">
      <c r="D92" s="1">
        <v>21.053000000000001</v>
      </c>
      <c r="F92" s="1">
        <v>28.000000000000004</v>
      </c>
      <c r="I92" s="2">
        <v>30</v>
      </c>
    </row>
    <row r="93" spans="1:14">
      <c r="D93" s="1">
        <v>87.5</v>
      </c>
      <c r="F93" s="1">
        <v>11</v>
      </c>
      <c r="I93" s="2">
        <v>58.064999999999998</v>
      </c>
    </row>
    <row r="94" spans="1:14">
      <c r="I94" s="2">
        <v>80.951999999999998</v>
      </c>
    </row>
    <row r="95" spans="1:14">
      <c r="I95" s="2">
        <v>95.454999999999998</v>
      </c>
    </row>
    <row r="96" spans="1:14" ht="15.6">
      <c r="A96" s="20" t="s">
        <v>18</v>
      </c>
      <c r="K96" s="16">
        <v>20</v>
      </c>
      <c r="L96" s="16">
        <v>10</v>
      </c>
      <c r="M96" s="16">
        <v>32</v>
      </c>
      <c r="N96" s="16">
        <v>10</v>
      </c>
    </row>
    <row r="97" spans="3:14" ht="15.6">
      <c r="K97" s="16">
        <v>55</v>
      </c>
      <c r="L97" s="16">
        <v>50</v>
      </c>
      <c r="M97" s="16">
        <v>30</v>
      </c>
      <c r="N97" s="16">
        <v>0</v>
      </c>
    </row>
    <row r="98" spans="3:14" ht="15.6">
      <c r="C98" s="10">
        <v>55</v>
      </c>
      <c r="D98" s="11">
        <v>25</v>
      </c>
      <c r="E98" s="11">
        <v>18</v>
      </c>
      <c r="F98" s="9">
        <v>10</v>
      </c>
      <c r="K98" s="16">
        <v>55</v>
      </c>
      <c r="L98" s="16">
        <v>43</v>
      </c>
      <c r="M98" s="16">
        <v>33.333333330000002</v>
      </c>
      <c r="N98" s="16">
        <v>0</v>
      </c>
    </row>
    <row r="99" spans="3:14" ht="15.6">
      <c r="C99" s="1">
        <v>55</v>
      </c>
      <c r="D99" s="11">
        <v>25</v>
      </c>
      <c r="E99" s="11">
        <v>16</v>
      </c>
      <c r="F99" s="1">
        <v>12</v>
      </c>
      <c r="K99" s="16">
        <v>60</v>
      </c>
      <c r="L99" s="16">
        <v>10</v>
      </c>
      <c r="M99" s="16">
        <v>13</v>
      </c>
      <c r="N99" s="16">
        <v>0</v>
      </c>
    </row>
    <row r="100" spans="3:14" ht="15.6">
      <c r="C100" s="1">
        <v>45</v>
      </c>
      <c r="D100" s="11">
        <v>30</v>
      </c>
      <c r="E100" s="11">
        <v>18</v>
      </c>
      <c r="F100" s="1">
        <v>8</v>
      </c>
      <c r="K100" s="16">
        <v>65</v>
      </c>
      <c r="L100" s="16">
        <v>10</v>
      </c>
      <c r="M100" s="16">
        <v>7</v>
      </c>
      <c r="N100" s="16">
        <v>0</v>
      </c>
    </row>
    <row r="101" spans="3:14" ht="15.6">
      <c r="C101" s="1">
        <v>45</v>
      </c>
      <c r="D101" s="11">
        <v>30</v>
      </c>
      <c r="E101" s="11">
        <v>16</v>
      </c>
      <c r="K101" s="16">
        <v>65</v>
      </c>
      <c r="L101" s="16">
        <v>15</v>
      </c>
      <c r="M101" s="16">
        <v>7</v>
      </c>
    </row>
    <row r="102" spans="3:14" ht="15.6">
      <c r="C102" s="1">
        <v>40</v>
      </c>
      <c r="D102" s="11">
        <v>35</v>
      </c>
      <c r="E102" s="9">
        <v>15</v>
      </c>
      <c r="K102" s="16">
        <v>60</v>
      </c>
      <c r="L102" s="14">
        <v>27</v>
      </c>
      <c r="M102" s="16">
        <v>27</v>
      </c>
    </row>
    <row r="103" spans="3:14" ht="15.6">
      <c r="C103" s="1">
        <v>45</v>
      </c>
      <c r="D103" s="11">
        <v>30</v>
      </c>
      <c r="E103" s="9">
        <v>12</v>
      </c>
      <c r="K103" s="16">
        <v>60</v>
      </c>
      <c r="L103" s="14">
        <v>20</v>
      </c>
      <c r="M103" s="16">
        <v>7</v>
      </c>
    </row>
    <row r="104" spans="3:14" ht="15.6">
      <c r="C104" s="1">
        <v>50</v>
      </c>
      <c r="D104" s="11">
        <v>40</v>
      </c>
      <c r="E104" s="9">
        <v>11</v>
      </c>
      <c r="K104" s="16">
        <v>30</v>
      </c>
      <c r="M104" s="16">
        <v>0</v>
      </c>
    </row>
    <row r="105" spans="3:14" ht="15.6">
      <c r="C105" s="1">
        <v>45</v>
      </c>
      <c r="D105" s="11">
        <v>35</v>
      </c>
      <c r="E105" s="9">
        <v>11</v>
      </c>
      <c r="K105" s="16">
        <v>25</v>
      </c>
      <c r="M105" s="16">
        <v>0</v>
      </c>
    </row>
    <row r="106" spans="3:14" ht="15.6">
      <c r="C106" s="1">
        <v>45</v>
      </c>
      <c r="D106" s="11">
        <v>25</v>
      </c>
      <c r="E106" s="9"/>
    </row>
    <row r="107" spans="3:14" ht="15.6">
      <c r="C107" s="1">
        <v>50</v>
      </c>
      <c r="D107" s="11">
        <v>30</v>
      </c>
      <c r="K107" s="16">
        <v>13</v>
      </c>
    </row>
    <row r="108" spans="3:14" ht="15.6">
      <c r="C108" s="10">
        <v>55</v>
      </c>
      <c r="D108" s="11">
        <v>30</v>
      </c>
      <c r="K108" s="16">
        <v>20</v>
      </c>
    </row>
    <row r="109" spans="3:14" ht="15.6">
      <c r="C109" s="1">
        <v>50</v>
      </c>
      <c r="D109" s="11">
        <v>30</v>
      </c>
      <c r="K109" s="16">
        <v>15</v>
      </c>
    </row>
    <row r="110" spans="3:14" ht="15.6">
      <c r="C110" s="1">
        <v>40</v>
      </c>
      <c r="D110" s="11">
        <v>35</v>
      </c>
      <c r="K110" s="16">
        <v>13</v>
      </c>
    </row>
    <row r="111" spans="3:14" ht="15.6">
      <c r="C111" s="1">
        <v>45</v>
      </c>
      <c r="D111" s="11">
        <v>35</v>
      </c>
      <c r="K111" s="16">
        <v>13</v>
      </c>
    </row>
    <row r="112" spans="3:14" ht="15.6">
      <c r="C112" s="1">
        <v>45</v>
      </c>
      <c r="D112" s="11">
        <v>30</v>
      </c>
      <c r="K112" s="16">
        <v>15</v>
      </c>
    </row>
    <row r="113" spans="1:18" ht="15.6">
      <c r="C113" s="1">
        <v>50</v>
      </c>
      <c r="D113" s="11">
        <v>45</v>
      </c>
    </row>
    <row r="114" spans="1:18" ht="15.6">
      <c r="C114" s="1">
        <v>50</v>
      </c>
      <c r="D114" s="11">
        <v>30</v>
      </c>
    </row>
    <row r="115" spans="1:18" ht="15.6">
      <c r="C115" s="1">
        <v>50</v>
      </c>
      <c r="D115" s="11">
        <v>35</v>
      </c>
    </row>
    <row r="116" spans="1:18">
      <c r="C116" s="1">
        <v>50</v>
      </c>
    </row>
    <row r="117" spans="1:18">
      <c r="C117" s="1">
        <v>50</v>
      </c>
    </row>
    <row r="118" spans="1:18">
      <c r="C118" s="9"/>
    </row>
    <row r="120" spans="1:18">
      <c r="A120" s="20" t="s">
        <v>16</v>
      </c>
      <c r="C120" s="9">
        <f>AVERAGE(C4:C117)</f>
        <v>47.543978461538458</v>
      </c>
      <c r="D120" s="9">
        <f t="shared" ref="D120:R120" si="0">AVERAGE(D4:D118)</f>
        <v>32.423534591194972</v>
      </c>
      <c r="E120" s="9">
        <f t="shared" si="0"/>
        <v>24.685319565217391</v>
      </c>
      <c r="F120" s="9">
        <f t="shared" si="0"/>
        <v>18.279483870967741</v>
      </c>
      <c r="G120" s="12">
        <f>AVERAGE(G4:G118)</f>
        <v>68.532046511627897</v>
      </c>
      <c r="H120" s="12">
        <f t="shared" si="0"/>
        <v>64.901941176470586</v>
      </c>
      <c r="I120" s="12">
        <f t="shared" si="0"/>
        <v>54.713016666666661</v>
      </c>
      <c r="J120" s="12">
        <f t="shared" si="0"/>
        <v>50.517051851851846</v>
      </c>
      <c r="K120" s="15">
        <f t="shared" si="0"/>
        <v>30.38055833333333</v>
      </c>
      <c r="L120" s="15">
        <f t="shared" si="0"/>
        <v>18.272727272727273</v>
      </c>
      <c r="M120" s="15">
        <f t="shared" si="0"/>
        <v>11.716930952142857</v>
      </c>
      <c r="N120" s="15">
        <f t="shared" si="0"/>
        <v>3.4545444444444442</v>
      </c>
      <c r="O120" s="18">
        <f t="shared" si="0"/>
        <v>57.5</v>
      </c>
      <c r="P120" s="18">
        <f t="shared" si="0"/>
        <v>50.833333333333336</v>
      </c>
      <c r="Q120" s="18">
        <f t="shared" si="0"/>
        <v>41.333333333333336</v>
      </c>
      <c r="R120" s="18">
        <f t="shared" si="0"/>
        <v>30.753968253968253</v>
      </c>
    </row>
    <row r="121" spans="1:18">
      <c r="C121" s="9">
        <f>STDEV(C4:C117)/SQRT(COUNT(C4:C117))</f>
        <v>1.6843977357199591</v>
      </c>
      <c r="D121" s="9">
        <f t="shared" ref="D121:R121" si="1">STDEV(D4:D118)/SQRT(COUNT(D4:D118))</f>
        <v>1.7322300646748279</v>
      </c>
      <c r="E121" s="9">
        <f t="shared" si="1"/>
        <v>1.5836231594071921</v>
      </c>
      <c r="F121" s="9">
        <f t="shared" si="1"/>
        <v>2.9653570793961159</v>
      </c>
      <c r="G121" s="12">
        <f t="shared" si="1"/>
        <v>2.9662267681784886</v>
      </c>
      <c r="H121" s="12">
        <f t="shared" si="1"/>
        <v>3.5627956146396498</v>
      </c>
      <c r="I121" s="12">
        <f t="shared" si="1"/>
        <v>3.9013834924904294</v>
      </c>
      <c r="J121" s="12">
        <f t="shared" si="1"/>
        <v>4.5291132282189217</v>
      </c>
      <c r="K121" s="15">
        <f t="shared" si="1"/>
        <v>4.5956871571636304</v>
      </c>
      <c r="L121" s="15">
        <f t="shared" si="1"/>
        <v>4.7272727272727266</v>
      </c>
      <c r="M121" s="15">
        <f t="shared" si="1"/>
        <v>3.4671281394660909</v>
      </c>
      <c r="N121" s="15">
        <f t="shared" si="1"/>
        <v>1.3083044951292144</v>
      </c>
      <c r="O121" s="18">
        <f t="shared" si="1"/>
        <v>3.1682611615646192</v>
      </c>
      <c r="P121" s="18">
        <f t="shared" si="1"/>
        <v>3.5055167012860133</v>
      </c>
      <c r="Q121" s="18">
        <f t="shared" si="1"/>
        <v>4.4041827161035663</v>
      </c>
      <c r="R121" s="18">
        <f t="shared" si="1"/>
        <v>4.1323606614051043</v>
      </c>
    </row>
    <row r="122" spans="1:18">
      <c r="C122" s="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V131"/>
  <sheetViews>
    <sheetView workbookViewId="0">
      <selection activeCell="Q22" sqref="Q22"/>
    </sheetView>
  </sheetViews>
  <sheetFormatPr defaultRowHeight="14.4"/>
  <cols>
    <col min="1" max="1" width="10.33203125" style="109" customWidth="1"/>
    <col min="2" max="2" width="14.33203125" customWidth="1"/>
    <col min="4" max="4" width="10" style="110" customWidth="1"/>
    <col min="6" max="6" width="9.6640625" bestFit="1" customWidth="1"/>
    <col min="7" max="7" width="12.44140625" style="110" customWidth="1"/>
    <col min="8" max="8" width="13.109375" style="110" customWidth="1"/>
    <col min="9" max="9" width="9.109375" style="110" customWidth="1"/>
    <col min="10" max="10" width="9.109375" style="1" customWidth="1"/>
    <col min="11" max="11" width="4.33203125" style="3" customWidth="1"/>
    <col min="12" max="25" width="5" style="3" customWidth="1"/>
    <col min="26" max="100" width="8.88671875" style="3"/>
    <col min="257" max="257" width="10.33203125" customWidth="1"/>
    <col min="258" max="258" width="14.33203125" customWidth="1"/>
    <col min="260" max="260" width="10" customWidth="1"/>
    <col min="262" max="262" width="9.6640625" bestFit="1" customWidth="1"/>
    <col min="263" max="263" width="12.44140625" customWidth="1"/>
    <col min="264" max="264" width="13.109375" customWidth="1"/>
    <col min="265" max="266" width="9.109375" customWidth="1"/>
    <col min="267" max="267" width="4.33203125" customWidth="1"/>
    <col min="268" max="281" width="5" customWidth="1"/>
    <col min="513" max="513" width="10.33203125" customWidth="1"/>
    <col min="514" max="514" width="14.33203125" customWidth="1"/>
    <col min="516" max="516" width="10" customWidth="1"/>
    <col min="518" max="518" width="9.6640625" bestFit="1" customWidth="1"/>
    <col min="519" max="519" width="12.44140625" customWidth="1"/>
    <col min="520" max="520" width="13.109375" customWidth="1"/>
    <col min="521" max="522" width="9.109375" customWidth="1"/>
    <col min="523" max="523" width="4.33203125" customWidth="1"/>
    <col min="524" max="537" width="5" customWidth="1"/>
    <col min="769" max="769" width="10.33203125" customWidth="1"/>
    <col min="770" max="770" width="14.33203125" customWidth="1"/>
    <col min="772" max="772" width="10" customWidth="1"/>
    <col min="774" max="774" width="9.6640625" bestFit="1" customWidth="1"/>
    <col min="775" max="775" width="12.44140625" customWidth="1"/>
    <col min="776" max="776" width="13.109375" customWidth="1"/>
    <col min="777" max="778" width="9.109375" customWidth="1"/>
    <col min="779" max="779" width="4.33203125" customWidth="1"/>
    <col min="780" max="793" width="5" customWidth="1"/>
    <col min="1025" max="1025" width="10.33203125" customWidth="1"/>
    <col min="1026" max="1026" width="14.33203125" customWidth="1"/>
    <col min="1028" max="1028" width="10" customWidth="1"/>
    <col min="1030" max="1030" width="9.6640625" bestFit="1" customWidth="1"/>
    <col min="1031" max="1031" width="12.44140625" customWidth="1"/>
    <col min="1032" max="1032" width="13.109375" customWidth="1"/>
    <col min="1033" max="1034" width="9.109375" customWidth="1"/>
    <col min="1035" max="1035" width="4.33203125" customWidth="1"/>
    <col min="1036" max="1049" width="5" customWidth="1"/>
    <col min="1281" max="1281" width="10.33203125" customWidth="1"/>
    <col min="1282" max="1282" width="14.33203125" customWidth="1"/>
    <col min="1284" max="1284" width="10" customWidth="1"/>
    <col min="1286" max="1286" width="9.6640625" bestFit="1" customWidth="1"/>
    <col min="1287" max="1287" width="12.44140625" customWidth="1"/>
    <col min="1288" max="1288" width="13.109375" customWidth="1"/>
    <col min="1289" max="1290" width="9.109375" customWidth="1"/>
    <col min="1291" max="1291" width="4.33203125" customWidth="1"/>
    <col min="1292" max="1305" width="5" customWidth="1"/>
    <col min="1537" max="1537" width="10.33203125" customWidth="1"/>
    <col min="1538" max="1538" width="14.33203125" customWidth="1"/>
    <col min="1540" max="1540" width="10" customWidth="1"/>
    <col min="1542" max="1542" width="9.6640625" bestFit="1" customWidth="1"/>
    <col min="1543" max="1543" width="12.44140625" customWidth="1"/>
    <col min="1544" max="1544" width="13.109375" customWidth="1"/>
    <col min="1545" max="1546" width="9.109375" customWidth="1"/>
    <col min="1547" max="1547" width="4.33203125" customWidth="1"/>
    <col min="1548" max="1561" width="5" customWidth="1"/>
    <col min="1793" max="1793" width="10.33203125" customWidth="1"/>
    <col min="1794" max="1794" width="14.33203125" customWidth="1"/>
    <col min="1796" max="1796" width="10" customWidth="1"/>
    <col min="1798" max="1798" width="9.6640625" bestFit="1" customWidth="1"/>
    <col min="1799" max="1799" width="12.44140625" customWidth="1"/>
    <col min="1800" max="1800" width="13.109375" customWidth="1"/>
    <col min="1801" max="1802" width="9.109375" customWidth="1"/>
    <col min="1803" max="1803" width="4.33203125" customWidth="1"/>
    <col min="1804" max="1817" width="5" customWidth="1"/>
    <col min="2049" max="2049" width="10.33203125" customWidth="1"/>
    <col min="2050" max="2050" width="14.33203125" customWidth="1"/>
    <col min="2052" max="2052" width="10" customWidth="1"/>
    <col min="2054" max="2054" width="9.6640625" bestFit="1" customWidth="1"/>
    <col min="2055" max="2055" width="12.44140625" customWidth="1"/>
    <col min="2056" max="2056" width="13.109375" customWidth="1"/>
    <col min="2057" max="2058" width="9.109375" customWidth="1"/>
    <col min="2059" max="2059" width="4.33203125" customWidth="1"/>
    <col min="2060" max="2073" width="5" customWidth="1"/>
    <col min="2305" max="2305" width="10.33203125" customWidth="1"/>
    <col min="2306" max="2306" width="14.33203125" customWidth="1"/>
    <col min="2308" max="2308" width="10" customWidth="1"/>
    <col min="2310" max="2310" width="9.6640625" bestFit="1" customWidth="1"/>
    <col min="2311" max="2311" width="12.44140625" customWidth="1"/>
    <col min="2312" max="2312" width="13.109375" customWidth="1"/>
    <col min="2313" max="2314" width="9.109375" customWidth="1"/>
    <col min="2315" max="2315" width="4.33203125" customWidth="1"/>
    <col min="2316" max="2329" width="5" customWidth="1"/>
    <col min="2561" max="2561" width="10.33203125" customWidth="1"/>
    <col min="2562" max="2562" width="14.33203125" customWidth="1"/>
    <col min="2564" max="2564" width="10" customWidth="1"/>
    <col min="2566" max="2566" width="9.6640625" bestFit="1" customWidth="1"/>
    <col min="2567" max="2567" width="12.44140625" customWidth="1"/>
    <col min="2568" max="2568" width="13.109375" customWidth="1"/>
    <col min="2569" max="2570" width="9.109375" customWidth="1"/>
    <col min="2571" max="2571" width="4.33203125" customWidth="1"/>
    <col min="2572" max="2585" width="5" customWidth="1"/>
    <col min="2817" max="2817" width="10.33203125" customWidth="1"/>
    <col min="2818" max="2818" width="14.33203125" customWidth="1"/>
    <col min="2820" max="2820" width="10" customWidth="1"/>
    <col min="2822" max="2822" width="9.6640625" bestFit="1" customWidth="1"/>
    <col min="2823" max="2823" width="12.44140625" customWidth="1"/>
    <col min="2824" max="2824" width="13.109375" customWidth="1"/>
    <col min="2825" max="2826" width="9.109375" customWidth="1"/>
    <col min="2827" max="2827" width="4.33203125" customWidth="1"/>
    <col min="2828" max="2841" width="5" customWidth="1"/>
    <col min="3073" max="3073" width="10.33203125" customWidth="1"/>
    <col min="3074" max="3074" width="14.33203125" customWidth="1"/>
    <col min="3076" max="3076" width="10" customWidth="1"/>
    <col min="3078" max="3078" width="9.6640625" bestFit="1" customWidth="1"/>
    <col min="3079" max="3079" width="12.44140625" customWidth="1"/>
    <col min="3080" max="3080" width="13.109375" customWidth="1"/>
    <col min="3081" max="3082" width="9.109375" customWidth="1"/>
    <col min="3083" max="3083" width="4.33203125" customWidth="1"/>
    <col min="3084" max="3097" width="5" customWidth="1"/>
    <col min="3329" max="3329" width="10.33203125" customWidth="1"/>
    <col min="3330" max="3330" width="14.33203125" customWidth="1"/>
    <col min="3332" max="3332" width="10" customWidth="1"/>
    <col min="3334" max="3334" width="9.6640625" bestFit="1" customWidth="1"/>
    <col min="3335" max="3335" width="12.44140625" customWidth="1"/>
    <col min="3336" max="3336" width="13.109375" customWidth="1"/>
    <col min="3337" max="3338" width="9.109375" customWidth="1"/>
    <col min="3339" max="3339" width="4.33203125" customWidth="1"/>
    <col min="3340" max="3353" width="5" customWidth="1"/>
    <col min="3585" max="3585" width="10.33203125" customWidth="1"/>
    <col min="3586" max="3586" width="14.33203125" customWidth="1"/>
    <col min="3588" max="3588" width="10" customWidth="1"/>
    <col min="3590" max="3590" width="9.6640625" bestFit="1" customWidth="1"/>
    <col min="3591" max="3591" width="12.44140625" customWidth="1"/>
    <col min="3592" max="3592" width="13.109375" customWidth="1"/>
    <col min="3593" max="3594" width="9.109375" customWidth="1"/>
    <col min="3595" max="3595" width="4.33203125" customWidth="1"/>
    <col min="3596" max="3609" width="5" customWidth="1"/>
    <col min="3841" max="3841" width="10.33203125" customWidth="1"/>
    <col min="3842" max="3842" width="14.33203125" customWidth="1"/>
    <col min="3844" max="3844" width="10" customWidth="1"/>
    <col min="3846" max="3846" width="9.6640625" bestFit="1" customWidth="1"/>
    <col min="3847" max="3847" width="12.44140625" customWidth="1"/>
    <col min="3848" max="3848" width="13.109375" customWidth="1"/>
    <col min="3849" max="3850" width="9.109375" customWidth="1"/>
    <col min="3851" max="3851" width="4.33203125" customWidth="1"/>
    <col min="3852" max="3865" width="5" customWidth="1"/>
    <col min="4097" max="4097" width="10.33203125" customWidth="1"/>
    <col min="4098" max="4098" width="14.33203125" customWidth="1"/>
    <col min="4100" max="4100" width="10" customWidth="1"/>
    <col min="4102" max="4102" width="9.6640625" bestFit="1" customWidth="1"/>
    <col min="4103" max="4103" width="12.44140625" customWidth="1"/>
    <col min="4104" max="4104" width="13.109375" customWidth="1"/>
    <col min="4105" max="4106" width="9.109375" customWidth="1"/>
    <col min="4107" max="4107" width="4.33203125" customWidth="1"/>
    <col min="4108" max="4121" width="5" customWidth="1"/>
    <col min="4353" max="4353" width="10.33203125" customWidth="1"/>
    <col min="4354" max="4354" width="14.33203125" customWidth="1"/>
    <col min="4356" max="4356" width="10" customWidth="1"/>
    <col min="4358" max="4358" width="9.6640625" bestFit="1" customWidth="1"/>
    <col min="4359" max="4359" width="12.44140625" customWidth="1"/>
    <col min="4360" max="4360" width="13.109375" customWidth="1"/>
    <col min="4361" max="4362" width="9.109375" customWidth="1"/>
    <col min="4363" max="4363" width="4.33203125" customWidth="1"/>
    <col min="4364" max="4377" width="5" customWidth="1"/>
    <col min="4609" max="4609" width="10.33203125" customWidth="1"/>
    <col min="4610" max="4610" width="14.33203125" customWidth="1"/>
    <col min="4612" max="4612" width="10" customWidth="1"/>
    <col min="4614" max="4614" width="9.6640625" bestFit="1" customWidth="1"/>
    <col min="4615" max="4615" width="12.44140625" customWidth="1"/>
    <col min="4616" max="4616" width="13.109375" customWidth="1"/>
    <col min="4617" max="4618" width="9.109375" customWidth="1"/>
    <col min="4619" max="4619" width="4.33203125" customWidth="1"/>
    <col min="4620" max="4633" width="5" customWidth="1"/>
    <col min="4865" max="4865" width="10.33203125" customWidth="1"/>
    <col min="4866" max="4866" width="14.33203125" customWidth="1"/>
    <col min="4868" max="4868" width="10" customWidth="1"/>
    <col min="4870" max="4870" width="9.6640625" bestFit="1" customWidth="1"/>
    <col min="4871" max="4871" width="12.44140625" customWidth="1"/>
    <col min="4872" max="4872" width="13.109375" customWidth="1"/>
    <col min="4873" max="4874" width="9.109375" customWidth="1"/>
    <col min="4875" max="4875" width="4.33203125" customWidth="1"/>
    <col min="4876" max="4889" width="5" customWidth="1"/>
    <col min="5121" max="5121" width="10.33203125" customWidth="1"/>
    <col min="5122" max="5122" width="14.33203125" customWidth="1"/>
    <col min="5124" max="5124" width="10" customWidth="1"/>
    <col min="5126" max="5126" width="9.6640625" bestFit="1" customWidth="1"/>
    <col min="5127" max="5127" width="12.44140625" customWidth="1"/>
    <col min="5128" max="5128" width="13.109375" customWidth="1"/>
    <col min="5129" max="5130" width="9.109375" customWidth="1"/>
    <col min="5131" max="5131" width="4.33203125" customWidth="1"/>
    <col min="5132" max="5145" width="5" customWidth="1"/>
    <col min="5377" max="5377" width="10.33203125" customWidth="1"/>
    <col min="5378" max="5378" width="14.33203125" customWidth="1"/>
    <col min="5380" max="5380" width="10" customWidth="1"/>
    <col min="5382" max="5382" width="9.6640625" bestFit="1" customWidth="1"/>
    <col min="5383" max="5383" width="12.44140625" customWidth="1"/>
    <col min="5384" max="5384" width="13.109375" customWidth="1"/>
    <col min="5385" max="5386" width="9.109375" customWidth="1"/>
    <col min="5387" max="5387" width="4.33203125" customWidth="1"/>
    <col min="5388" max="5401" width="5" customWidth="1"/>
    <col min="5633" max="5633" width="10.33203125" customWidth="1"/>
    <col min="5634" max="5634" width="14.33203125" customWidth="1"/>
    <col min="5636" max="5636" width="10" customWidth="1"/>
    <col min="5638" max="5638" width="9.6640625" bestFit="1" customWidth="1"/>
    <col min="5639" max="5639" width="12.44140625" customWidth="1"/>
    <col min="5640" max="5640" width="13.109375" customWidth="1"/>
    <col min="5641" max="5642" width="9.109375" customWidth="1"/>
    <col min="5643" max="5643" width="4.33203125" customWidth="1"/>
    <col min="5644" max="5657" width="5" customWidth="1"/>
    <col min="5889" max="5889" width="10.33203125" customWidth="1"/>
    <col min="5890" max="5890" width="14.33203125" customWidth="1"/>
    <col min="5892" max="5892" width="10" customWidth="1"/>
    <col min="5894" max="5894" width="9.6640625" bestFit="1" customWidth="1"/>
    <col min="5895" max="5895" width="12.44140625" customWidth="1"/>
    <col min="5896" max="5896" width="13.109375" customWidth="1"/>
    <col min="5897" max="5898" width="9.109375" customWidth="1"/>
    <col min="5899" max="5899" width="4.33203125" customWidth="1"/>
    <col min="5900" max="5913" width="5" customWidth="1"/>
    <col min="6145" max="6145" width="10.33203125" customWidth="1"/>
    <col min="6146" max="6146" width="14.33203125" customWidth="1"/>
    <col min="6148" max="6148" width="10" customWidth="1"/>
    <col min="6150" max="6150" width="9.6640625" bestFit="1" customWidth="1"/>
    <col min="6151" max="6151" width="12.44140625" customWidth="1"/>
    <col min="6152" max="6152" width="13.109375" customWidth="1"/>
    <col min="6153" max="6154" width="9.109375" customWidth="1"/>
    <col min="6155" max="6155" width="4.33203125" customWidth="1"/>
    <col min="6156" max="6169" width="5" customWidth="1"/>
    <col min="6401" max="6401" width="10.33203125" customWidth="1"/>
    <col min="6402" max="6402" width="14.33203125" customWidth="1"/>
    <col min="6404" max="6404" width="10" customWidth="1"/>
    <col min="6406" max="6406" width="9.6640625" bestFit="1" customWidth="1"/>
    <col min="6407" max="6407" width="12.44140625" customWidth="1"/>
    <col min="6408" max="6408" width="13.109375" customWidth="1"/>
    <col min="6409" max="6410" width="9.109375" customWidth="1"/>
    <col min="6411" max="6411" width="4.33203125" customWidth="1"/>
    <col min="6412" max="6425" width="5" customWidth="1"/>
    <col min="6657" max="6657" width="10.33203125" customWidth="1"/>
    <col min="6658" max="6658" width="14.33203125" customWidth="1"/>
    <col min="6660" max="6660" width="10" customWidth="1"/>
    <col min="6662" max="6662" width="9.6640625" bestFit="1" customWidth="1"/>
    <col min="6663" max="6663" width="12.44140625" customWidth="1"/>
    <col min="6664" max="6664" width="13.109375" customWidth="1"/>
    <col min="6665" max="6666" width="9.109375" customWidth="1"/>
    <col min="6667" max="6667" width="4.33203125" customWidth="1"/>
    <col min="6668" max="6681" width="5" customWidth="1"/>
    <col min="6913" max="6913" width="10.33203125" customWidth="1"/>
    <col min="6914" max="6914" width="14.33203125" customWidth="1"/>
    <col min="6916" max="6916" width="10" customWidth="1"/>
    <col min="6918" max="6918" width="9.6640625" bestFit="1" customWidth="1"/>
    <col min="6919" max="6919" width="12.44140625" customWidth="1"/>
    <col min="6920" max="6920" width="13.109375" customWidth="1"/>
    <col min="6921" max="6922" width="9.109375" customWidth="1"/>
    <col min="6923" max="6923" width="4.33203125" customWidth="1"/>
    <col min="6924" max="6937" width="5" customWidth="1"/>
    <col min="7169" max="7169" width="10.33203125" customWidth="1"/>
    <col min="7170" max="7170" width="14.33203125" customWidth="1"/>
    <col min="7172" max="7172" width="10" customWidth="1"/>
    <col min="7174" max="7174" width="9.6640625" bestFit="1" customWidth="1"/>
    <col min="7175" max="7175" width="12.44140625" customWidth="1"/>
    <col min="7176" max="7176" width="13.109375" customWidth="1"/>
    <col min="7177" max="7178" width="9.109375" customWidth="1"/>
    <col min="7179" max="7179" width="4.33203125" customWidth="1"/>
    <col min="7180" max="7193" width="5" customWidth="1"/>
    <col min="7425" max="7425" width="10.33203125" customWidth="1"/>
    <col min="7426" max="7426" width="14.33203125" customWidth="1"/>
    <col min="7428" max="7428" width="10" customWidth="1"/>
    <col min="7430" max="7430" width="9.6640625" bestFit="1" customWidth="1"/>
    <col min="7431" max="7431" width="12.44140625" customWidth="1"/>
    <col min="7432" max="7432" width="13.109375" customWidth="1"/>
    <col min="7433" max="7434" width="9.109375" customWidth="1"/>
    <col min="7435" max="7435" width="4.33203125" customWidth="1"/>
    <col min="7436" max="7449" width="5" customWidth="1"/>
    <col min="7681" max="7681" width="10.33203125" customWidth="1"/>
    <col min="7682" max="7682" width="14.33203125" customWidth="1"/>
    <col min="7684" max="7684" width="10" customWidth="1"/>
    <col min="7686" max="7686" width="9.6640625" bestFit="1" customWidth="1"/>
    <col min="7687" max="7687" width="12.44140625" customWidth="1"/>
    <col min="7688" max="7688" width="13.109375" customWidth="1"/>
    <col min="7689" max="7690" width="9.109375" customWidth="1"/>
    <col min="7691" max="7691" width="4.33203125" customWidth="1"/>
    <col min="7692" max="7705" width="5" customWidth="1"/>
    <col min="7937" max="7937" width="10.33203125" customWidth="1"/>
    <col min="7938" max="7938" width="14.33203125" customWidth="1"/>
    <col min="7940" max="7940" width="10" customWidth="1"/>
    <col min="7942" max="7942" width="9.6640625" bestFit="1" customWidth="1"/>
    <col min="7943" max="7943" width="12.44140625" customWidth="1"/>
    <col min="7944" max="7944" width="13.109375" customWidth="1"/>
    <col min="7945" max="7946" width="9.109375" customWidth="1"/>
    <col min="7947" max="7947" width="4.33203125" customWidth="1"/>
    <col min="7948" max="7961" width="5" customWidth="1"/>
    <col min="8193" max="8193" width="10.33203125" customWidth="1"/>
    <col min="8194" max="8194" width="14.33203125" customWidth="1"/>
    <col min="8196" max="8196" width="10" customWidth="1"/>
    <col min="8198" max="8198" width="9.6640625" bestFit="1" customWidth="1"/>
    <col min="8199" max="8199" width="12.44140625" customWidth="1"/>
    <col min="8200" max="8200" width="13.109375" customWidth="1"/>
    <col min="8201" max="8202" width="9.109375" customWidth="1"/>
    <col min="8203" max="8203" width="4.33203125" customWidth="1"/>
    <col min="8204" max="8217" width="5" customWidth="1"/>
    <col min="8449" max="8449" width="10.33203125" customWidth="1"/>
    <col min="8450" max="8450" width="14.33203125" customWidth="1"/>
    <col min="8452" max="8452" width="10" customWidth="1"/>
    <col min="8454" max="8454" width="9.6640625" bestFit="1" customWidth="1"/>
    <col min="8455" max="8455" width="12.44140625" customWidth="1"/>
    <col min="8456" max="8456" width="13.109375" customWidth="1"/>
    <col min="8457" max="8458" width="9.109375" customWidth="1"/>
    <col min="8459" max="8459" width="4.33203125" customWidth="1"/>
    <col min="8460" max="8473" width="5" customWidth="1"/>
    <col min="8705" max="8705" width="10.33203125" customWidth="1"/>
    <col min="8706" max="8706" width="14.33203125" customWidth="1"/>
    <col min="8708" max="8708" width="10" customWidth="1"/>
    <col min="8710" max="8710" width="9.6640625" bestFit="1" customWidth="1"/>
    <col min="8711" max="8711" width="12.44140625" customWidth="1"/>
    <col min="8712" max="8712" width="13.109375" customWidth="1"/>
    <col min="8713" max="8714" width="9.109375" customWidth="1"/>
    <col min="8715" max="8715" width="4.33203125" customWidth="1"/>
    <col min="8716" max="8729" width="5" customWidth="1"/>
    <col min="8961" max="8961" width="10.33203125" customWidth="1"/>
    <col min="8962" max="8962" width="14.33203125" customWidth="1"/>
    <col min="8964" max="8964" width="10" customWidth="1"/>
    <col min="8966" max="8966" width="9.6640625" bestFit="1" customWidth="1"/>
    <col min="8967" max="8967" width="12.44140625" customWidth="1"/>
    <col min="8968" max="8968" width="13.109375" customWidth="1"/>
    <col min="8969" max="8970" width="9.109375" customWidth="1"/>
    <col min="8971" max="8971" width="4.33203125" customWidth="1"/>
    <col min="8972" max="8985" width="5" customWidth="1"/>
    <col min="9217" max="9217" width="10.33203125" customWidth="1"/>
    <col min="9218" max="9218" width="14.33203125" customWidth="1"/>
    <col min="9220" max="9220" width="10" customWidth="1"/>
    <col min="9222" max="9222" width="9.6640625" bestFit="1" customWidth="1"/>
    <col min="9223" max="9223" width="12.44140625" customWidth="1"/>
    <col min="9224" max="9224" width="13.109375" customWidth="1"/>
    <col min="9225" max="9226" width="9.109375" customWidth="1"/>
    <col min="9227" max="9227" width="4.33203125" customWidth="1"/>
    <col min="9228" max="9241" width="5" customWidth="1"/>
    <col min="9473" max="9473" width="10.33203125" customWidth="1"/>
    <col min="9474" max="9474" width="14.33203125" customWidth="1"/>
    <col min="9476" max="9476" width="10" customWidth="1"/>
    <col min="9478" max="9478" width="9.6640625" bestFit="1" customWidth="1"/>
    <col min="9479" max="9479" width="12.44140625" customWidth="1"/>
    <col min="9480" max="9480" width="13.109375" customWidth="1"/>
    <col min="9481" max="9482" width="9.109375" customWidth="1"/>
    <col min="9483" max="9483" width="4.33203125" customWidth="1"/>
    <col min="9484" max="9497" width="5" customWidth="1"/>
    <col min="9729" max="9729" width="10.33203125" customWidth="1"/>
    <col min="9730" max="9730" width="14.33203125" customWidth="1"/>
    <col min="9732" max="9732" width="10" customWidth="1"/>
    <col min="9734" max="9734" width="9.6640625" bestFit="1" customWidth="1"/>
    <col min="9735" max="9735" width="12.44140625" customWidth="1"/>
    <col min="9736" max="9736" width="13.109375" customWidth="1"/>
    <col min="9737" max="9738" width="9.109375" customWidth="1"/>
    <col min="9739" max="9739" width="4.33203125" customWidth="1"/>
    <col min="9740" max="9753" width="5" customWidth="1"/>
    <col min="9985" max="9985" width="10.33203125" customWidth="1"/>
    <col min="9986" max="9986" width="14.33203125" customWidth="1"/>
    <col min="9988" max="9988" width="10" customWidth="1"/>
    <col min="9990" max="9990" width="9.6640625" bestFit="1" customWidth="1"/>
    <col min="9991" max="9991" width="12.44140625" customWidth="1"/>
    <col min="9992" max="9992" width="13.109375" customWidth="1"/>
    <col min="9993" max="9994" width="9.109375" customWidth="1"/>
    <col min="9995" max="9995" width="4.33203125" customWidth="1"/>
    <col min="9996" max="10009" width="5" customWidth="1"/>
    <col min="10241" max="10241" width="10.33203125" customWidth="1"/>
    <col min="10242" max="10242" width="14.33203125" customWidth="1"/>
    <col min="10244" max="10244" width="10" customWidth="1"/>
    <col min="10246" max="10246" width="9.6640625" bestFit="1" customWidth="1"/>
    <col min="10247" max="10247" width="12.44140625" customWidth="1"/>
    <col min="10248" max="10248" width="13.109375" customWidth="1"/>
    <col min="10249" max="10250" width="9.109375" customWidth="1"/>
    <col min="10251" max="10251" width="4.33203125" customWidth="1"/>
    <col min="10252" max="10265" width="5" customWidth="1"/>
    <col min="10497" max="10497" width="10.33203125" customWidth="1"/>
    <col min="10498" max="10498" width="14.33203125" customWidth="1"/>
    <col min="10500" max="10500" width="10" customWidth="1"/>
    <col min="10502" max="10502" width="9.6640625" bestFit="1" customWidth="1"/>
    <col min="10503" max="10503" width="12.44140625" customWidth="1"/>
    <col min="10504" max="10504" width="13.109375" customWidth="1"/>
    <col min="10505" max="10506" width="9.109375" customWidth="1"/>
    <col min="10507" max="10507" width="4.33203125" customWidth="1"/>
    <col min="10508" max="10521" width="5" customWidth="1"/>
    <col min="10753" max="10753" width="10.33203125" customWidth="1"/>
    <col min="10754" max="10754" width="14.33203125" customWidth="1"/>
    <col min="10756" max="10756" width="10" customWidth="1"/>
    <col min="10758" max="10758" width="9.6640625" bestFit="1" customWidth="1"/>
    <col min="10759" max="10759" width="12.44140625" customWidth="1"/>
    <col min="10760" max="10760" width="13.109375" customWidth="1"/>
    <col min="10761" max="10762" width="9.109375" customWidth="1"/>
    <col min="10763" max="10763" width="4.33203125" customWidth="1"/>
    <col min="10764" max="10777" width="5" customWidth="1"/>
    <col min="11009" max="11009" width="10.33203125" customWidth="1"/>
    <col min="11010" max="11010" width="14.33203125" customWidth="1"/>
    <col min="11012" max="11012" width="10" customWidth="1"/>
    <col min="11014" max="11014" width="9.6640625" bestFit="1" customWidth="1"/>
    <col min="11015" max="11015" width="12.44140625" customWidth="1"/>
    <col min="11016" max="11016" width="13.109375" customWidth="1"/>
    <col min="11017" max="11018" width="9.109375" customWidth="1"/>
    <col min="11019" max="11019" width="4.33203125" customWidth="1"/>
    <col min="11020" max="11033" width="5" customWidth="1"/>
    <col min="11265" max="11265" width="10.33203125" customWidth="1"/>
    <col min="11266" max="11266" width="14.33203125" customWidth="1"/>
    <col min="11268" max="11268" width="10" customWidth="1"/>
    <col min="11270" max="11270" width="9.6640625" bestFit="1" customWidth="1"/>
    <col min="11271" max="11271" width="12.44140625" customWidth="1"/>
    <col min="11272" max="11272" width="13.109375" customWidth="1"/>
    <col min="11273" max="11274" width="9.109375" customWidth="1"/>
    <col min="11275" max="11275" width="4.33203125" customWidth="1"/>
    <col min="11276" max="11289" width="5" customWidth="1"/>
    <col min="11521" max="11521" width="10.33203125" customWidth="1"/>
    <col min="11522" max="11522" width="14.33203125" customWidth="1"/>
    <col min="11524" max="11524" width="10" customWidth="1"/>
    <col min="11526" max="11526" width="9.6640625" bestFit="1" customWidth="1"/>
    <col min="11527" max="11527" width="12.44140625" customWidth="1"/>
    <col min="11528" max="11528" width="13.109375" customWidth="1"/>
    <col min="11529" max="11530" width="9.109375" customWidth="1"/>
    <col min="11531" max="11531" width="4.33203125" customWidth="1"/>
    <col min="11532" max="11545" width="5" customWidth="1"/>
    <col min="11777" max="11777" width="10.33203125" customWidth="1"/>
    <col min="11778" max="11778" width="14.33203125" customWidth="1"/>
    <col min="11780" max="11780" width="10" customWidth="1"/>
    <col min="11782" max="11782" width="9.6640625" bestFit="1" customWidth="1"/>
    <col min="11783" max="11783" width="12.44140625" customWidth="1"/>
    <col min="11784" max="11784" width="13.109375" customWidth="1"/>
    <col min="11785" max="11786" width="9.109375" customWidth="1"/>
    <col min="11787" max="11787" width="4.33203125" customWidth="1"/>
    <col min="11788" max="11801" width="5" customWidth="1"/>
    <col min="12033" max="12033" width="10.33203125" customWidth="1"/>
    <col min="12034" max="12034" width="14.33203125" customWidth="1"/>
    <col min="12036" max="12036" width="10" customWidth="1"/>
    <col min="12038" max="12038" width="9.6640625" bestFit="1" customWidth="1"/>
    <col min="12039" max="12039" width="12.44140625" customWidth="1"/>
    <col min="12040" max="12040" width="13.109375" customWidth="1"/>
    <col min="12041" max="12042" width="9.109375" customWidth="1"/>
    <col min="12043" max="12043" width="4.33203125" customWidth="1"/>
    <col min="12044" max="12057" width="5" customWidth="1"/>
    <col min="12289" max="12289" width="10.33203125" customWidth="1"/>
    <col min="12290" max="12290" width="14.33203125" customWidth="1"/>
    <col min="12292" max="12292" width="10" customWidth="1"/>
    <col min="12294" max="12294" width="9.6640625" bestFit="1" customWidth="1"/>
    <col min="12295" max="12295" width="12.44140625" customWidth="1"/>
    <col min="12296" max="12296" width="13.109375" customWidth="1"/>
    <col min="12297" max="12298" width="9.109375" customWidth="1"/>
    <col min="12299" max="12299" width="4.33203125" customWidth="1"/>
    <col min="12300" max="12313" width="5" customWidth="1"/>
    <col min="12545" max="12545" width="10.33203125" customWidth="1"/>
    <col min="12546" max="12546" width="14.33203125" customWidth="1"/>
    <col min="12548" max="12548" width="10" customWidth="1"/>
    <col min="12550" max="12550" width="9.6640625" bestFit="1" customWidth="1"/>
    <col min="12551" max="12551" width="12.44140625" customWidth="1"/>
    <col min="12552" max="12552" width="13.109375" customWidth="1"/>
    <col min="12553" max="12554" width="9.109375" customWidth="1"/>
    <col min="12555" max="12555" width="4.33203125" customWidth="1"/>
    <col min="12556" max="12569" width="5" customWidth="1"/>
    <col min="12801" max="12801" width="10.33203125" customWidth="1"/>
    <col min="12802" max="12802" width="14.33203125" customWidth="1"/>
    <col min="12804" max="12804" width="10" customWidth="1"/>
    <col min="12806" max="12806" width="9.6640625" bestFit="1" customWidth="1"/>
    <col min="12807" max="12807" width="12.44140625" customWidth="1"/>
    <col min="12808" max="12808" width="13.109375" customWidth="1"/>
    <col min="12809" max="12810" width="9.109375" customWidth="1"/>
    <col min="12811" max="12811" width="4.33203125" customWidth="1"/>
    <col min="12812" max="12825" width="5" customWidth="1"/>
    <col min="13057" max="13057" width="10.33203125" customWidth="1"/>
    <col min="13058" max="13058" width="14.33203125" customWidth="1"/>
    <col min="13060" max="13060" width="10" customWidth="1"/>
    <col min="13062" max="13062" width="9.6640625" bestFit="1" customWidth="1"/>
    <col min="13063" max="13063" width="12.44140625" customWidth="1"/>
    <col min="13064" max="13064" width="13.109375" customWidth="1"/>
    <col min="13065" max="13066" width="9.109375" customWidth="1"/>
    <col min="13067" max="13067" width="4.33203125" customWidth="1"/>
    <col min="13068" max="13081" width="5" customWidth="1"/>
    <col min="13313" max="13313" width="10.33203125" customWidth="1"/>
    <col min="13314" max="13314" width="14.33203125" customWidth="1"/>
    <col min="13316" max="13316" width="10" customWidth="1"/>
    <col min="13318" max="13318" width="9.6640625" bestFit="1" customWidth="1"/>
    <col min="13319" max="13319" width="12.44140625" customWidth="1"/>
    <col min="13320" max="13320" width="13.109375" customWidth="1"/>
    <col min="13321" max="13322" width="9.109375" customWidth="1"/>
    <col min="13323" max="13323" width="4.33203125" customWidth="1"/>
    <col min="13324" max="13337" width="5" customWidth="1"/>
    <col min="13569" max="13569" width="10.33203125" customWidth="1"/>
    <col min="13570" max="13570" width="14.33203125" customWidth="1"/>
    <col min="13572" max="13572" width="10" customWidth="1"/>
    <col min="13574" max="13574" width="9.6640625" bestFit="1" customWidth="1"/>
    <col min="13575" max="13575" width="12.44140625" customWidth="1"/>
    <col min="13576" max="13576" width="13.109375" customWidth="1"/>
    <col min="13577" max="13578" width="9.109375" customWidth="1"/>
    <col min="13579" max="13579" width="4.33203125" customWidth="1"/>
    <col min="13580" max="13593" width="5" customWidth="1"/>
    <col min="13825" max="13825" width="10.33203125" customWidth="1"/>
    <col min="13826" max="13826" width="14.33203125" customWidth="1"/>
    <col min="13828" max="13828" width="10" customWidth="1"/>
    <col min="13830" max="13830" width="9.6640625" bestFit="1" customWidth="1"/>
    <col min="13831" max="13831" width="12.44140625" customWidth="1"/>
    <col min="13832" max="13832" width="13.109375" customWidth="1"/>
    <col min="13833" max="13834" width="9.109375" customWidth="1"/>
    <col min="13835" max="13835" width="4.33203125" customWidth="1"/>
    <col min="13836" max="13849" width="5" customWidth="1"/>
    <col min="14081" max="14081" width="10.33203125" customWidth="1"/>
    <col min="14082" max="14082" width="14.33203125" customWidth="1"/>
    <col min="14084" max="14084" width="10" customWidth="1"/>
    <col min="14086" max="14086" width="9.6640625" bestFit="1" customWidth="1"/>
    <col min="14087" max="14087" width="12.44140625" customWidth="1"/>
    <col min="14088" max="14088" width="13.109375" customWidth="1"/>
    <col min="14089" max="14090" width="9.109375" customWidth="1"/>
    <col min="14091" max="14091" width="4.33203125" customWidth="1"/>
    <col min="14092" max="14105" width="5" customWidth="1"/>
    <col min="14337" max="14337" width="10.33203125" customWidth="1"/>
    <col min="14338" max="14338" width="14.33203125" customWidth="1"/>
    <col min="14340" max="14340" width="10" customWidth="1"/>
    <col min="14342" max="14342" width="9.6640625" bestFit="1" customWidth="1"/>
    <col min="14343" max="14343" width="12.44140625" customWidth="1"/>
    <col min="14344" max="14344" width="13.109375" customWidth="1"/>
    <col min="14345" max="14346" width="9.109375" customWidth="1"/>
    <col min="14347" max="14347" width="4.33203125" customWidth="1"/>
    <col min="14348" max="14361" width="5" customWidth="1"/>
    <col min="14593" max="14593" width="10.33203125" customWidth="1"/>
    <col min="14594" max="14594" width="14.33203125" customWidth="1"/>
    <col min="14596" max="14596" width="10" customWidth="1"/>
    <col min="14598" max="14598" width="9.6640625" bestFit="1" customWidth="1"/>
    <col min="14599" max="14599" width="12.44140625" customWidth="1"/>
    <col min="14600" max="14600" width="13.109375" customWidth="1"/>
    <col min="14601" max="14602" width="9.109375" customWidth="1"/>
    <col min="14603" max="14603" width="4.33203125" customWidth="1"/>
    <col min="14604" max="14617" width="5" customWidth="1"/>
    <col min="14849" max="14849" width="10.33203125" customWidth="1"/>
    <col min="14850" max="14850" width="14.33203125" customWidth="1"/>
    <col min="14852" max="14852" width="10" customWidth="1"/>
    <col min="14854" max="14854" width="9.6640625" bestFit="1" customWidth="1"/>
    <col min="14855" max="14855" width="12.44140625" customWidth="1"/>
    <col min="14856" max="14856" width="13.109375" customWidth="1"/>
    <col min="14857" max="14858" width="9.109375" customWidth="1"/>
    <col min="14859" max="14859" width="4.33203125" customWidth="1"/>
    <col min="14860" max="14873" width="5" customWidth="1"/>
    <col min="15105" max="15105" width="10.33203125" customWidth="1"/>
    <col min="15106" max="15106" width="14.33203125" customWidth="1"/>
    <col min="15108" max="15108" width="10" customWidth="1"/>
    <col min="15110" max="15110" width="9.6640625" bestFit="1" customWidth="1"/>
    <col min="15111" max="15111" width="12.44140625" customWidth="1"/>
    <col min="15112" max="15112" width="13.109375" customWidth="1"/>
    <col min="15113" max="15114" width="9.109375" customWidth="1"/>
    <col min="15115" max="15115" width="4.33203125" customWidth="1"/>
    <col min="15116" max="15129" width="5" customWidth="1"/>
    <col min="15361" max="15361" width="10.33203125" customWidth="1"/>
    <col min="15362" max="15362" width="14.33203125" customWidth="1"/>
    <col min="15364" max="15364" width="10" customWidth="1"/>
    <col min="15366" max="15366" width="9.6640625" bestFit="1" customWidth="1"/>
    <col min="15367" max="15367" width="12.44140625" customWidth="1"/>
    <col min="15368" max="15368" width="13.109375" customWidth="1"/>
    <col min="15369" max="15370" width="9.109375" customWidth="1"/>
    <col min="15371" max="15371" width="4.33203125" customWidth="1"/>
    <col min="15372" max="15385" width="5" customWidth="1"/>
    <col min="15617" max="15617" width="10.33203125" customWidth="1"/>
    <col min="15618" max="15618" width="14.33203125" customWidth="1"/>
    <col min="15620" max="15620" width="10" customWidth="1"/>
    <col min="15622" max="15622" width="9.6640625" bestFit="1" customWidth="1"/>
    <col min="15623" max="15623" width="12.44140625" customWidth="1"/>
    <col min="15624" max="15624" width="13.109375" customWidth="1"/>
    <col min="15625" max="15626" width="9.109375" customWidth="1"/>
    <col min="15627" max="15627" width="4.33203125" customWidth="1"/>
    <col min="15628" max="15641" width="5" customWidth="1"/>
    <col min="15873" max="15873" width="10.33203125" customWidth="1"/>
    <col min="15874" max="15874" width="14.33203125" customWidth="1"/>
    <col min="15876" max="15876" width="10" customWidth="1"/>
    <col min="15878" max="15878" width="9.6640625" bestFit="1" customWidth="1"/>
    <col min="15879" max="15879" width="12.44140625" customWidth="1"/>
    <col min="15880" max="15880" width="13.109375" customWidth="1"/>
    <col min="15881" max="15882" width="9.109375" customWidth="1"/>
    <col min="15883" max="15883" width="4.33203125" customWidth="1"/>
    <col min="15884" max="15897" width="5" customWidth="1"/>
    <col min="16129" max="16129" width="10.33203125" customWidth="1"/>
    <col min="16130" max="16130" width="14.33203125" customWidth="1"/>
    <col min="16132" max="16132" width="10" customWidth="1"/>
    <col min="16134" max="16134" width="9.6640625" bestFit="1" customWidth="1"/>
    <col min="16135" max="16135" width="12.44140625" customWidth="1"/>
    <col min="16136" max="16136" width="13.109375" customWidth="1"/>
    <col min="16137" max="16138" width="9.109375" customWidth="1"/>
    <col min="16139" max="16139" width="4.33203125" customWidth="1"/>
    <col min="16140" max="16153" width="5" customWidth="1"/>
  </cols>
  <sheetData>
    <row r="1" spans="1:100">
      <c r="A1" s="73" t="s">
        <v>49</v>
      </c>
      <c r="B1" s="20" t="s">
        <v>50</v>
      </c>
      <c r="C1" s="74"/>
      <c r="D1" s="75"/>
      <c r="E1" s="74"/>
      <c r="F1" s="20"/>
      <c r="G1" s="76">
        <v>1</v>
      </c>
      <c r="H1" s="76"/>
      <c r="I1" s="76"/>
      <c r="K1" s="20"/>
      <c r="L1" s="20"/>
    </row>
    <row r="2" spans="1:100">
      <c r="A2" s="77"/>
      <c r="B2" s="77"/>
      <c r="C2" s="78" t="s">
        <v>51</v>
      </c>
      <c r="D2" s="78" t="s">
        <v>52</v>
      </c>
      <c r="E2" s="78"/>
      <c r="F2" s="77" t="s">
        <v>53</v>
      </c>
      <c r="G2" s="79"/>
      <c r="H2" s="76"/>
      <c r="I2" s="80" t="s">
        <v>54</v>
      </c>
      <c r="J2" s="80" t="s">
        <v>55</v>
      </c>
      <c r="K2" s="1" t="s">
        <v>56</v>
      </c>
      <c r="L2" s="1"/>
      <c r="M2" s="1"/>
    </row>
    <row r="3" spans="1:100">
      <c r="A3" s="77" t="s">
        <v>57</v>
      </c>
      <c r="B3" s="78" t="s">
        <v>58</v>
      </c>
      <c r="C3" s="78"/>
      <c r="D3" s="79" t="s">
        <v>59</v>
      </c>
      <c r="E3" s="78"/>
      <c r="F3" s="78" t="s">
        <v>59</v>
      </c>
      <c r="G3" s="79"/>
      <c r="H3" s="76"/>
      <c r="I3" s="76"/>
      <c r="K3" s="20"/>
      <c r="L3" s="20"/>
    </row>
    <row r="4" spans="1:100" s="85" customFormat="1">
      <c r="A4" s="81">
        <v>40578</v>
      </c>
      <c r="B4" s="82" t="s">
        <v>60</v>
      </c>
      <c r="C4" s="82" t="s">
        <v>61</v>
      </c>
      <c r="D4" s="83" t="s">
        <v>62</v>
      </c>
      <c r="E4" s="82">
        <v>4</v>
      </c>
      <c r="F4" s="83">
        <v>30</v>
      </c>
      <c r="G4" s="82"/>
      <c r="H4" s="84"/>
      <c r="I4" s="20">
        <f>AVERAGE(F4:F8)</f>
        <v>49</v>
      </c>
      <c r="J4" s="1">
        <f>100-I4</f>
        <v>51</v>
      </c>
      <c r="K4" s="1">
        <v>70</v>
      </c>
      <c r="L4" s="20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s="85" customFormat="1">
      <c r="A5" s="81">
        <v>40579</v>
      </c>
      <c r="B5" s="82" t="s">
        <v>60</v>
      </c>
      <c r="C5" s="82" t="s">
        <v>63</v>
      </c>
      <c r="D5" s="83" t="s">
        <v>64</v>
      </c>
      <c r="E5" s="82">
        <v>2</v>
      </c>
      <c r="F5" s="83">
        <v>50</v>
      </c>
      <c r="G5" s="82"/>
      <c r="H5" s="84"/>
      <c r="I5" s="1">
        <f>STDEV(F4:F8)/SQRT(5)</f>
        <v>5.0990195135927845</v>
      </c>
      <c r="J5" s="86"/>
      <c r="K5" s="20"/>
      <c r="L5" s="20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s="85" customFormat="1">
      <c r="A6" s="81">
        <v>40580</v>
      </c>
      <c r="B6" s="82" t="s">
        <v>60</v>
      </c>
      <c r="C6" s="82" t="s">
        <v>62</v>
      </c>
      <c r="D6" s="83" t="s">
        <v>61</v>
      </c>
      <c r="E6" s="82">
        <v>3</v>
      </c>
      <c r="F6" s="83">
        <v>50</v>
      </c>
      <c r="G6" s="82"/>
      <c r="H6" s="84"/>
      <c r="I6" s="20"/>
      <c r="J6" s="1"/>
      <c r="K6" s="20"/>
      <c r="L6" s="2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s="85" customFormat="1">
      <c r="A7" s="81">
        <v>40581</v>
      </c>
      <c r="B7" s="82" t="s">
        <v>60</v>
      </c>
      <c r="C7" s="82" t="s">
        <v>61</v>
      </c>
      <c r="D7" s="83" t="s">
        <v>62</v>
      </c>
      <c r="E7" s="82">
        <v>4</v>
      </c>
      <c r="F7" s="83">
        <v>55</v>
      </c>
      <c r="G7" s="82"/>
      <c r="H7" s="84"/>
      <c r="I7" s="20"/>
      <c r="J7" s="86"/>
      <c r="K7" s="20"/>
      <c r="L7" s="2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s="85" customFormat="1">
      <c r="A8" s="81">
        <v>40588</v>
      </c>
      <c r="B8" s="82" t="s">
        <v>60</v>
      </c>
      <c r="C8" s="82" t="s">
        <v>63</v>
      </c>
      <c r="D8" s="83" t="s">
        <v>64</v>
      </c>
      <c r="E8" s="82">
        <v>2</v>
      </c>
      <c r="F8" s="83">
        <v>60</v>
      </c>
      <c r="G8" s="82"/>
      <c r="H8" s="84"/>
      <c r="I8" s="20"/>
      <c r="J8" s="86"/>
      <c r="K8" s="20"/>
      <c r="L8" s="20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s="89" customFormat="1">
      <c r="A9" s="81">
        <v>40571</v>
      </c>
      <c r="B9" s="87" t="s">
        <v>65</v>
      </c>
      <c r="C9" s="87" t="s">
        <v>66</v>
      </c>
      <c r="D9" s="87" t="s">
        <v>64</v>
      </c>
      <c r="E9" s="87"/>
      <c r="F9" s="88">
        <v>60</v>
      </c>
      <c r="G9" s="88"/>
      <c r="H9" s="76"/>
      <c r="I9" s="76"/>
      <c r="J9" s="1">
        <f>100-I9</f>
        <v>100</v>
      </c>
      <c r="K9" s="1">
        <v>60</v>
      </c>
      <c r="L9" s="20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s="89" customFormat="1">
      <c r="A10" s="81">
        <v>40572</v>
      </c>
      <c r="B10" s="87" t="s">
        <v>65</v>
      </c>
      <c r="C10" s="87" t="s">
        <v>67</v>
      </c>
      <c r="D10" s="87" t="s">
        <v>62</v>
      </c>
      <c r="E10" s="87"/>
      <c r="F10" s="88">
        <v>45</v>
      </c>
      <c r="G10" s="88"/>
      <c r="H10" s="76"/>
      <c r="I10" s="80">
        <f>STDEV(F9:F12)/SQRT(4)</f>
        <v>4.2695628191498329</v>
      </c>
      <c r="J10" s="1"/>
      <c r="K10" s="20"/>
      <c r="L10" s="2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s="89" customFormat="1">
      <c r="A11" s="81">
        <v>40573</v>
      </c>
      <c r="B11" s="87" t="s">
        <v>65</v>
      </c>
      <c r="C11" s="87" t="s">
        <v>62</v>
      </c>
      <c r="D11" s="87" t="s">
        <v>67</v>
      </c>
      <c r="E11" s="87"/>
      <c r="F11" s="88">
        <v>55</v>
      </c>
      <c r="G11" s="88"/>
      <c r="H11" s="90"/>
      <c r="I11" s="90"/>
      <c r="J11" s="86"/>
      <c r="K11" s="20"/>
      <c r="L11" s="2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s="89" customFormat="1">
      <c r="A12" s="81">
        <v>40574</v>
      </c>
      <c r="B12" s="87" t="s">
        <v>65</v>
      </c>
      <c r="C12" s="87" t="s">
        <v>64</v>
      </c>
      <c r="D12" s="87" t="s">
        <v>66</v>
      </c>
      <c r="E12" s="87"/>
      <c r="F12" s="88">
        <v>65</v>
      </c>
      <c r="G12" s="88"/>
      <c r="H12" s="90"/>
      <c r="I12" s="90"/>
      <c r="J12" s="86"/>
      <c r="K12" s="20"/>
      <c r="L12" s="20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s="94" customFormat="1">
      <c r="A13" s="81"/>
      <c r="B13" s="91"/>
      <c r="C13" s="91"/>
      <c r="D13" s="91"/>
      <c r="E13" s="91"/>
      <c r="F13" s="92"/>
      <c r="G13" s="92"/>
      <c r="H13" s="76"/>
      <c r="I13" s="76"/>
      <c r="J13" s="1"/>
      <c r="K13" s="20"/>
      <c r="L13" s="20"/>
      <c r="M13" s="3"/>
      <c r="N13" s="3"/>
      <c r="O13" s="3"/>
      <c r="P13" s="3"/>
      <c r="Q13" s="3"/>
      <c r="R13" s="3"/>
      <c r="S13" s="93"/>
      <c r="T13" s="93"/>
      <c r="U13" s="93"/>
      <c r="V13" s="9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s="89" customFormat="1">
      <c r="A14" s="81">
        <v>40584</v>
      </c>
      <c r="B14" s="95" t="s">
        <v>68</v>
      </c>
      <c r="C14" s="96" t="s">
        <v>64</v>
      </c>
      <c r="D14" s="96" t="s">
        <v>69</v>
      </c>
      <c r="E14" s="96">
        <v>1</v>
      </c>
      <c r="F14" s="97">
        <v>75</v>
      </c>
      <c r="G14" s="96"/>
      <c r="H14" s="84"/>
      <c r="I14" s="76">
        <f>AVERAGE(F14:F17)</f>
        <v>67.5</v>
      </c>
      <c r="J14" s="1">
        <f>100-I14</f>
        <v>32.5</v>
      </c>
      <c r="K14" s="1">
        <v>45</v>
      </c>
      <c r="L14" s="2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s="89" customFormat="1">
      <c r="A15" s="81">
        <v>40586</v>
      </c>
      <c r="B15" s="95" t="s">
        <v>68</v>
      </c>
      <c r="C15" s="96" t="s">
        <v>69</v>
      </c>
      <c r="D15" s="96" t="s">
        <v>64</v>
      </c>
      <c r="E15" s="96">
        <v>2</v>
      </c>
      <c r="F15" s="97">
        <v>70</v>
      </c>
      <c r="G15" s="96"/>
      <c r="H15" s="84"/>
      <c r="I15" s="80">
        <f>STDEV(F14:F17)/SQRT(4)</f>
        <v>3.2274861218395139</v>
      </c>
      <c r="J15" s="1"/>
      <c r="K15" s="20"/>
      <c r="L15" s="2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s="89" customFormat="1">
      <c r="A16" s="81">
        <v>40586</v>
      </c>
      <c r="B16" s="95" t="s">
        <v>68</v>
      </c>
      <c r="C16" s="96" t="s">
        <v>70</v>
      </c>
      <c r="D16" s="96" t="s">
        <v>62</v>
      </c>
      <c r="E16" s="96">
        <v>4</v>
      </c>
      <c r="F16" s="97">
        <v>65</v>
      </c>
      <c r="G16" s="96"/>
      <c r="H16" s="84"/>
      <c r="I16" s="20"/>
      <c r="J16" s="1"/>
      <c r="K16" s="20"/>
      <c r="L16" s="2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s="89" customFormat="1">
      <c r="A17" s="81">
        <v>40588</v>
      </c>
      <c r="B17" s="95" t="s">
        <v>68</v>
      </c>
      <c r="C17" s="96" t="s">
        <v>62</v>
      </c>
      <c r="D17" s="96" t="s">
        <v>70</v>
      </c>
      <c r="E17" s="96">
        <v>3</v>
      </c>
      <c r="F17" s="97">
        <v>60</v>
      </c>
      <c r="G17" s="96"/>
      <c r="H17" s="84"/>
      <c r="I17" s="20"/>
      <c r="J17" s="1"/>
      <c r="K17" s="20"/>
      <c r="L17" s="20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s="85" customFormat="1">
      <c r="A18" s="81"/>
      <c r="B18" s="91"/>
      <c r="C18" s="91"/>
      <c r="D18" s="91"/>
      <c r="E18" s="91"/>
      <c r="F18" s="98"/>
      <c r="G18" s="92"/>
      <c r="H18" s="76"/>
      <c r="I18" s="90">
        <f>AVERAGE(F18:F24)</f>
        <v>73</v>
      </c>
      <c r="J18" s="1">
        <f>100-I18</f>
        <v>27</v>
      </c>
      <c r="K18" s="1">
        <v>30</v>
      </c>
      <c r="L18" s="20"/>
      <c r="M18" s="3"/>
      <c r="N18" s="3"/>
      <c r="O18" s="3"/>
      <c r="P18" s="3"/>
      <c r="Q18" s="3"/>
      <c r="R18" s="93"/>
      <c r="S18" s="93"/>
      <c r="T18" s="9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s="85" customFormat="1">
      <c r="A19" s="81"/>
      <c r="B19" s="91"/>
      <c r="C19" s="91"/>
      <c r="D19" s="91"/>
      <c r="E19" s="91"/>
      <c r="F19" s="98"/>
      <c r="G19" s="92"/>
      <c r="H19" s="76"/>
      <c r="I19" s="99">
        <f>STDEV(F18:F24)/SQRT(5)</f>
        <v>3.8151743807531879</v>
      </c>
      <c r="J19" s="86"/>
      <c r="K19" s="20"/>
      <c r="L19" s="20"/>
      <c r="M19" s="3"/>
      <c r="N19" s="3"/>
      <c r="O19" s="3"/>
      <c r="P19" s="3"/>
      <c r="Q19" s="3"/>
      <c r="R19" s="93"/>
      <c r="S19" s="93"/>
      <c r="T19" s="9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s="85" customFormat="1">
      <c r="A20" s="81">
        <v>40564</v>
      </c>
      <c r="B20" s="87" t="s">
        <v>71</v>
      </c>
      <c r="C20" s="87" t="s">
        <v>72</v>
      </c>
      <c r="D20" s="87" t="s">
        <v>62</v>
      </c>
      <c r="E20" s="87"/>
      <c r="F20" s="88">
        <f>10/15*100</f>
        <v>66.666666666666657</v>
      </c>
      <c r="G20" s="27"/>
      <c r="H20" s="76"/>
      <c r="I20" s="90"/>
      <c r="J20" s="86"/>
      <c r="K20" s="20"/>
      <c r="L20" s="20"/>
      <c r="M20" s="3"/>
      <c r="N20" s="3"/>
      <c r="O20" s="3"/>
      <c r="P20" s="3"/>
      <c r="Q20" s="3"/>
      <c r="R20" s="93"/>
      <c r="S20" s="93"/>
      <c r="T20" s="9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s="85" customFormat="1">
      <c r="A21" s="81">
        <v>40564</v>
      </c>
      <c r="B21" s="87" t="s">
        <v>71</v>
      </c>
      <c r="C21" s="87" t="s">
        <v>64</v>
      </c>
      <c r="D21" s="87" t="s">
        <v>73</v>
      </c>
      <c r="E21" s="87"/>
      <c r="F21" s="88">
        <f>11/15*100</f>
        <v>73.333333333333329</v>
      </c>
      <c r="G21" s="88"/>
      <c r="H21" s="76"/>
      <c r="I21" s="90"/>
      <c r="J21" s="86"/>
      <c r="K21" s="20"/>
      <c r="L21" s="20"/>
      <c r="M21" s="3"/>
      <c r="N21" s="3"/>
      <c r="O21" s="3"/>
      <c r="P21" s="3"/>
      <c r="Q21" s="3"/>
      <c r="R21" s="93"/>
      <c r="S21" s="93"/>
      <c r="T21" s="9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s="85" customFormat="1">
      <c r="A22" s="81">
        <v>40565</v>
      </c>
      <c r="B22" s="87" t="s">
        <v>71</v>
      </c>
      <c r="C22" s="87" t="s">
        <v>62</v>
      </c>
      <c r="D22" s="87" t="s">
        <v>72</v>
      </c>
      <c r="E22" s="87"/>
      <c r="F22" s="88">
        <f>11/15*100</f>
        <v>73.333333333333329</v>
      </c>
      <c r="G22" s="88"/>
      <c r="H22" s="76"/>
      <c r="I22" s="90"/>
      <c r="J22" s="86"/>
      <c r="K22" s="20"/>
      <c r="L22" s="20"/>
      <c r="M22" s="3"/>
      <c r="N22" s="3"/>
      <c r="O22" s="3"/>
      <c r="P22" s="3"/>
      <c r="Q22" s="3"/>
      <c r="R22" s="93"/>
      <c r="S22" s="93"/>
      <c r="T22" s="9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s="85" customFormat="1">
      <c r="A23" s="81">
        <v>40566</v>
      </c>
      <c r="B23" s="87" t="s">
        <v>71</v>
      </c>
      <c r="C23" s="87" t="s">
        <v>62</v>
      </c>
      <c r="D23" s="87" t="s">
        <v>72</v>
      </c>
      <c r="E23" s="87"/>
      <c r="F23" s="88">
        <f>13/15*100</f>
        <v>86.666666666666671</v>
      </c>
      <c r="G23" s="88"/>
      <c r="H23" s="76"/>
      <c r="I23" s="90"/>
      <c r="J23" s="86"/>
      <c r="K23" s="20"/>
      <c r="L23" s="20"/>
      <c r="M23" s="3"/>
      <c r="N23" s="3"/>
      <c r="O23" s="3"/>
      <c r="P23" s="3"/>
      <c r="Q23" s="3"/>
      <c r="R23" s="93"/>
      <c r="S23" s="93"/>
      <c r="T23" s="9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s="85" customFormat="1">
      <c r="A24" s="81">
        <v>40587</v>
      </c>
      <c r="B24" s="87" t="s">
        <v>71</v>
      </c>
      <c r="C24" s="87" t="s">
        <v>72</v>
      </c>
      <c r="D24" s="87" t="s">
        <v>62</v>
      </c>
      <c r="E24" s="87"/>
      <c r="F24" s="88">
        <v>65</v>
      </c>
      <c r="G24" s="88"/>
      <c r="H24" s="76"/>
      <c r="I24" s="90"/>
      <c r="J24" s="86"/>
      <c r="K24" s="20"/>
      <c r="L24" s="20"/>
      <c r="M24" s="3"/>
      <c r="N24" s="3"/>
      <c r="O24" s="3"/>
      <c r="P24" s="3"/>
      <c r="Q24" s="3"/>
      <c r="R24" s="93"/>
      <c r="S24" s="93"/>
      <c r="T24" s="9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s="85" customFormat="1">
      <c r="A25" s="81"/>
      <c r="B25" s="91"/>
      <c r="C25" s="91"/>
      <c r="D25" s="91"/>
      <c r="E25" s="91"/>
      <c r="F25" s="92"/>
      <c r="G25" s="92"/>
      <c r="H25" s="76"/>
      <c r="I25" s="90"/>
      <c r="J25" s="86"/>
      <c r="K25" s="20"/>
      <c r="L25" s="20"/>
      <c r="M25" s="3"/>
      <c r="N25" s="3"/>
      <c r="O25" s="3"/>
      <c r="P25" s="3"/>
      <c r="Q25" s="3"/>
      <c r="R25" s="93"/>
      <c r="S25" s="93"/>
      <c r="T25" s="9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s="89" customFormat="1">
      <c r="A26" s="81">
        <v>40567</v>
      </c>
      <c r="B26" s="100" t="s">
        <v>74</v>
      </c>
      <c r="C26" s="100" t="s">
        <v>62</v>
      </c>
      <c r="D26" s="100" t="s">
        <v>75</v>
      </c>
      <c r="E26" s="100">
        <v>3</v>
      </c>
      <c r="F26" s="101">
        <f>17/20*100</f>
        <v>85</v>
      </c>
      <c r="G26" s="101"/>
      <c r="H26" s="76"/>
      <c r="I26" s="90">
        <f>AVERAGE(F26:F30)</f>
        <v>79</v>
      </c>
      <c r="J26" s="1">
        <f>100-I26</f>
        <v>21</v>
      </c>
      <c r="K26" s="1">
        <v>15</v>
      </c>
      <c r="L26" s="20"/>
      <c r="M26" s="3"/>
      <c r="N26" s="3"/>
      <c r="O26" s="3"/>
      <c r="P26" s="3"/>
      <c r="Q26" s="3"/>
      <c r="R26" s="93"/>
      <c r="S26" s="93"/>
      <c r="T26" s="9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s="89" customFormat="1">
      <c r="A27" s="81">
        <v>40568</v>
      </c>
      <c r="B27" s="100" t="s">
        <v>74</v>
      </c>
      <c r="C27" s="100" t="s">
        <v>76</v>
      </c>
      <c r="D27" s="100" t="s">
        <v>64</v>
      </c>
      <c r="E27" s="100">
        <v>2</v>
      </c>
      <c r="F27" s="101">
        <f>13/20*100</f>
        <v>65</v>
      </c>
      <c r="G27" s="101"/>
      <c r="H27" s="76"/>
      <c r="I27" s="99">
        <f>STDEV(F26:F30)/SQRT(5)</f>
        <v>4</v>
      </c>
      <c r="J27" s="86"/>
      <c r="K27" s="20"/>
      <c r="L27" s="20"/>
      <c r="M27" s="3"/>
      <c r="N27" s="3"/>
      <c r="O27" s="3"/>
      <c r="P27" s="3"/>
      <c r="Q27" s="3"/>
      <c r="R27" s="93"/>
      <c r="S27" s="93"/>
      <c r="T27" s="9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s="89" customFormat="1">
      <c r="A28" s="81">
        <v>40569</v>
      </c>
      <c r="B28" s="100" t="s">
        <v>74</v>
      </c>
      <c r="C28" s="100" t="s">
        <v>75</v>
      </c>
      <c r="D28" s="100" t="s">
        <v>62</v>
      </c>
      <c r="E28" s="100">
        <v>4</v>
      </c>
      <c r="F28" s="101">
        <v>85</v>
      </c>
      <c r="G28" s="101"/>
      <c r="H28" s="76"/>
      <c r="I28" s="90"/>
      <c r="J28" s="86"/>
      <c r="K28" s="20"/>
      <c r="L28" s="2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s="89" customFormat="1">
      <c r="A29" s="81">
        <v>40570</v>
      </c>
      <c r="B29" s="100" t="s">
        <v>74</v>
      </c>
      <c r="C29" s="100" t="s">
        <v>64</v>
      </c>
      <c r="D29" s="100" t="s">
        <v>76</v>
      </c>
      <c r="E29" s="100">
        <v>1</v>
      </c>
      <c r="F29" s="101">
        <v>85</v>
      </c>
      <c r="G29" s="101"/>
      <c r="H29" s="76"/>
      <c r="I29" s="76"/>
      <c r="J29" s="1"/>
      <c r="K29" s="20"/>
      <c r="L29" s="20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s="89" customFormat="1">
      <c r="A30" s="81">
        <v>40570</v>
      </c>
      <c r="B30" s="100" t="s">
        <v>74</v>
      </c>
      <c r="C30" s="100" t="s">
        <v>62</v>
      </c>
      <c r="D30" s="100" t="s">
        <v>75</v>
      </c>
      <c r="E30" s="100">
        <v>3</v>
      </c>
      <c r="F30" s="101">
        <v>75</v>
      </c>
      <c r="G30" s="101"/>
      <c r="H30" s="76"/>
      <c r="I30" s="76"/>
      <c r="J30" s="1"/>
      <c r="K30" s="20"/>
      <c r="L30" s="20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s="89" customFormat="1">
      <c r="A31" s="81"/>
      <c r="B31" s="91"/>
      <c r="C31" s="91"/>
      <c r="D31" s="91"/>
      <c r="E31" s="91"/>
      <c r="F31" s="92"/>
      <c r="G31" s="92"/>
      <c r="H31" s="76"/>
      <c r="I31" s="76"/>
      <c r="J31" s="1" t="s">
        <v>9</v>
      </c>
      <c r="K31" s="20"/>
      <c r="L31" s="20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s="85" customFormat="1">
      <c r="A32" s="81">
        <v>40575</v>
      </c>
      <c r="B32" s="102" t="s">
        <v>77</v>
      </c>
      <c r="C32" s="103" t="s">
        <v>62</v>
      </c>
      <c r="D32" s="104" t="s">
        <v>78</v>
      </c>
      <c r="E32" s="103">
        <v>3</v>
      </c>
      <c r="F32" s="104">
        <v>85</v>
      </c>
      <c r="G32" s="104"/>
      <c r="H32" s="90"/>
      <c r="I32" s="90">
        <f>AVERAGE(F32:F35)</f>
        <v>88.75</v>
      </c>
      <c r="J32" s="1">
        <f>100-I32</f>
        <v>11.25</v>
      </c>
      <c r="K32" s="1">
        <v>5</v>
      </c>
      <c r="L32" s="20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s="85" customFormat="1">
      <c r="A33" s="81">
        <v>40576</v>
      </c>
      <c r="B33" s="102" t="s">
        <v>77</v>
      </c>
      <c r="C33" s="103" t="s">
        <v>79</v>
      </c>
      <c r="D33" s="104" t="s">
        <v>64</v>
      </c>
      <c r="E33" s="103">
        <v>2</v>
      </c>
      <c r="F33" s="104">
        <v>85</v>
      </c>
      <c r="G33" s="104"/>
      <c r="H33" s="90" t="s">
        <v>10</v>
      </c>
      <c r="I33" s="99">
        <f>STDEV(F32:F35)/SQRT(4)</f>
        <v>2.3935677693908453</v>
      </c>
      <c r="J33" s="86"/>
      <c r="K33" s="20"/>
      <c r="L33" s="20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s="85" customFormat="1">
      <c r="A34" s="81">
        <v>40582</v>
      </c>
      <c r="B34" s="102" t="s">
        <v>77</v>
      </c>
      <c r="C34" s="103" t="s">
        <v>64</v>
      </c>
      <c r="D34" s="104" t="s">
        <v>79</v>
      </c>
      <c r="E34" s="103">
        <v>1</v>
      </c>
      <c r="F34" s="104">
        <v>95</v>
      </c>
      <c r="G34" s="104"/>
      <c r="H34" s="90"/>
      <c r="I34" s="90"/>
      <c r="J34" s="86"/>
      <c r="K34" s="20"/>
      <c r="L34" s="20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s="89" customFormat="1">
      <c r="A35" s="81">
        <v>40585</v>
      </c>
      <c r="B35" s="102" t="s">
        <v>77</v>
      </c>
      <c r="C35" s="103" t="s">
        <v>62</v>
      </c>
      <c r="D35" s="103" t="s">
        <v>78</v>
      </c>
      <c r="E35" s="103">
        <v>3</v>
      </c>
      <c r="F35" s="104">
        <v>90</v>
      </c>
      <c r="G35" s="103"/>
      <c r="H35" s="84"/>
      <c r="I35" s="84"/>
      <c r="J35" s="1"/>
      <c r="K35" s="20"/>
      <c r="L35" s="20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s="94" customFormat="1">
      <c r="A36" s="81">
        <v>40557</v>
      </c>
      <c r="B36" s="105" t="s">
        <v>80</v>
      </c>
      <c r="C36" s="105" t="s">
        <v>64</v>
      </c>
      <c r="D36" s="105" t="s">
        <v>81</v>
      </c>
      <c r="E36" s="105"/>
      <c r="F36" s="106">
        <v>95</v>
      </c>
      <c r="G36" s="106"/>
      <c r="H36" s="76"/>
      <c r="I36" s="90">
        <f>AVERAGE(F36:F39)</f>
        <v>96.666666666666671</v>
      </c>
      <c r="J36" s="1">
        <f>100-I36</f>
        <v>3.3333333333333286</v>
      </c>
      <c r="K36" s="1">
        <v>0</v>
      </c>
      <c r="L36" s="20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s="94" customFormat="1">
      <c r="A37" s="81">
        <v>40559</v>
      </c>
      <c r="B37" s="105" t="s">
        <v>80</v>
      </c>
      <c r="C37" s="105" t="s">
        <v>62</v>
      </c>
      <c r="D37" s="105" t="s">
        <v>82</v>
      </c>
      <c r="E37" s="105"/>
      <c r="F37" s="106">
        <v>95</v>
      </c>
      <c r="G37" s="106"/>
      <c r="H37" s="76" t="s">
        <v>10</v>
      </c>
      <c r="I37" s="99">
        <f>STDEV(F36:F39)/SQRT(4)</f>
        <v>1.443375672974117</v>
      </c>
      <c r="J37" s="1"/>
      <c r="K37" s="20"/>
      <c r="L37" s="20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s="94" customFormat="1">
      <c r="A38" s="81">
        <v>40560</v>
      </c>
      <c r="B38" s="105" t="s">
        <v>80</v>
      </c>
      <c r="C38" s="105" t="s">
        <v>64</v>
      </c>
      <c r="D38" s="105" t="s">
        <v>81</v>
      </c>
      <c r="E38" s="105"/>
      <c r="F38" s="106">
        <v>100</v>
      </c>
      <c r="G38" s="106"/>
      <c r="H38" s="76"/>
      <c r="I38" s="76"/>
      <c r="J38" s="1"/>
      <c r="K38" s="20"/>
      <c r="L38" s="20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>
      <c r="A39" s="81"/>
      <c r="B39" s="91"/>
      <c r="C39" s="91"/>
      <c r="D39" s="92"/>
      <c r="E39" s="91"/>
      <c r="F39" s="91"/>
      <c r="G39" s="92"/>
      <c r="H39" s="76"/>
      <c r="I39" s="76"/>
      <c r="K39" s="20"/>
      <c r="L39" s="20"/>
    </row>
    <row r="40" spans="1:100" s="3" customFormat="1">
      <c r="A40" s="107"/>
      <c r="D40" s="108"/>
      <c r="G40" s="108"/>
      <c r="H40" s="108"/>
      <c r="I40" s="108"/>
      <c r="L40" s="108"/>
      <c r="O40" s="108"/>
      <c r="P40" s="108"/>
      <c r="Q40" s="108"/>
    </row>
    <row r="41" spans="1:100" s="3" customFormat="1">
      <c r="A41" s="107"/>
      <c r="D41" s="108"/>
      <c r="G41" s="108"/>
      <c r="H41" s="108"/>
      <c r="I41" s="108"/>
      <c r="L41" s="108"/>
      <c r="O41" s="108"/>
      <c r="P41" s="108"/>
      <c r="Q41" s="108"/>
    </row>
    <row r="42" spans="1:100" s="3" customFormat="1">
      <c r="A42" s="107"/>
      <c r="D42" s="108"/>
      <c r="G42" s="108"/>
      <c r="H42" s="108"/>
      <c r="I42" s="108"/>
      <c r="L42" s="108"/>
      <c r="O42" s="108"/>
      <c r="P42" s="108"/>
      <c r="Q42" s="108"/>
    </row>
    <row r="43" spans="1:100" s="3" customFormat="1">
      <c r="A43" s="107"/>
      <c r="D43" s="108"/>
      <c r="G43" s="108"/>
      <c r="H43" s="108"/>
      <c r="I43" s="108"/>
      <c r="L43" s="108"/>
      <c r="O43" s="108"/>
      <c r="P43" s="108"/>
      <c r="Q43" s="108"/>
    </row>
    <row r="44" spans="1:100" s="3" customFormat="1">
      <c r="A44" s="107"/>
      <c r="D44" s="108"/>
      <c r="G44" s="108"/>
      <c r="H44" s="108"/>
      <c r="I44" s="108"/>
      <c r="L44" s="108"/>
      <c r="O44" s="108"/>
      <c r="P44" s="108"/>
      <c r="Q44" s="108"/>
    </row>
    <row r="45" spans="1:100" s="3" customFormat="1">
      <c r="A45" s="107"/>
      <c r="D45" s="108"/>
      <c r="G45" s="108"/>
      <c r="H45" s="108"/>
      <c r="I45" s="108"/>
      <c r="L45" s="108"/>
      <c r="O45" s="108"/>
      <c r="P45" s="108"/>
      <c r="Q45" s="108"/>
    </row>
    <row r="46" spans="1:100" s="3" customFormat="1">
      <c r="A46" s="107"/>
      <c r="D46" s="108"/>
      <c r="G46" s="108"/>
      <c r="H46" s="108"/>
      <c r="I46" s="108"/>
      <c r="L46" s="108"/>
      <c r="O46" s="108"/>
      <c r="P46" s="108"/>
      <c r="Q46" s="108"/>
    </row>
    <row r="47" spans="1:100" s="3" customFormat="1">
      <c r="A47" s="107"/>
      <c r="D47" s="108"/>
      <c r="G47" s="108"/>
      <c r="H47" s="108"/>
      <c r="I47" s="108"/>
      <c r="L47" s="108"/>
      <c r="O47" s="108"/>
      <c r="P47" s="108"/>
      <c r="Q47" s="108"/>
    </row>
    <row r="48" spans="1:100" s="3" customFormat="1">
      <c r="A48" s="107"/>
      <c r="D48" s="108"/>
      <c r="G48" s="108"/>
      <c r="H48" s="108"/>
      <c r="I48" s="108"/>
      <c r="L48" s="108"/>
      <c r="O48" s="108"/>
      <c r="P48" s="108"/>
      <c r="Q48" s="108"/>
    </row>
    <row r="49" spans="1:17" s="3" customFormat="1">
      <c r="A49" s="107"/>
      <c r="D49" s="108"/>
      <c r="G49" s="108"/>
      <c r="H49" s="108"/>
      <c r="I49" s="108"/>
      <c r="L49" s="108"/>
      <c r="O49" s="108"/>
      <c r="P49" s="108"/>
      <c r="Q49" s="108"/>
    </row>
    <row r="50" spans="1:17" s="3" customFormat="1">
      <c r="A50" s="107"/>
      <c r="D50" s="108"/>
      <c r="G50" s="108"/>
      <c r="H50" s="108"/>
      <c r="I50" s="108"/>
      <c r="L50" s="108"/>
      <c r="O50" s="108"/>
      <c r="P50" s="108"/>
      <c r="Q50" s="108"/>
    </row>
    <row r="51" spans="1:17" s="3" customFormat="1">
      <c r="A51" s="107"/>
      <c r="D51" s="108"/>
      <c r="G51" s="108"/>
      <c r="H51" s="108"/>
      <c r="I51" s="108"/>
      <c r="L51" s="108"/>
      <c r="O51" s="108"/>
      <c r="P51" s="108"/>
      <c r="Q51" s="108"/>
    </row>
    <row r="52" spans="1:17" s="3" customFormat="1">
      <c r="A52" s="107"/>
      <c r="D52" s="108"/>
      <c r="G52" s="108"/>
      <c r="H52" s="108"/>
      <c r="I52" s="108"/>
      <c r="L52" s="108"/>
      <c r="O52" s="108"/>
      <c r="P52" s="108"/>
      <c r="Q52" s="108"/>
    </row>
    <row r="53" spans="1:17" s="3" customFormat="1">
      <c r="A53" s="107"/>
      <c r="D53" s="108"/>
      <c r="G53" s="108"/>
      <c r="H53" s="108"/>
      <c r="I53" s="108"/>
      <c r="L53" s="108"/>
      <c r="O53" s="108"/>
      <c r="P53" s="108"/>
      <c r="Q53" s="108"/>
    </row>
    <row r="54" spans="1:17" s="3" customFormat="1">
      <c r="A54" s="107"/>
      <c r="D54" s="108"/>
      <c r="G54" s="108"/>
      <c r="H54" s="108"/>
      <c r="I54" s="108"/>
      <c r="L54" s="108"/>
      <c r="O54" s="108"/>
      <c r="P54" s="108"/>
      <c r="Q54" s="108"/>
    </row>
    <row r="55" spans="1:17" s="3" customFormat="1">
      <c r="A55" s="107"/>
      <c r="D55" s="108"/>
      <c r="G55" s="108"/>
      <c r="H55" s="108"/>
      <c r="I55" s="108"/>
      <c r="L55" s="108"/>
      <c r="O55" s="108"/>
      <c r="P55" s="108"/>
      <c r="Q55" s="108"/>
    </row>
    <row r="56" spans="1:17" s="3" customFormat="1">
      <c r="A56" s="107"/>
      <c r="D56" s="108"/>
      <c r="G56" s="108"/>
      <c r="H56" s="108"/>
      <c r="I56" s="108"/>
      <c r="L56" s="108"/>
      <c r="O56" s="108"/>
      <c r="P56" s="108"/>
      <c r="Q56" s="108"/>
    </row>
    <row r="57" spans="1:17" s="3" customFormat="1">
      <c r="A57" s="107"/>
      <c r="D57" s="108"/>
      <c r="G57" s="108"/>
      <c r="H57" s="108"/>
      <c r="I57" s="108"/>
      <c r="L57" s="108"/>
      <c r="O57" s="108"/>
      <c r="P57" s="108"/>
      <c r="Q57" s="108"/>
    </row>
    <row r="58" spans="1:17" s="3" customFormat="1">
      <c r="A58" s="107"/>
      <c r="D58" s="108"/>
      <c r="G58" s="108"/>
      <c r="H58" s="108"/>
      <c r="I58" s="108"/>
      <c r="L58" s="108"/>
      <c r="O58" s="108"/>
      <c r="P58" s="108"/>
      <c r="Q58" s="108"/>
    </row>
    <row r="59" spans="1:17" s="3" customFormat="1">
      <c r="A59" s="107"/>
      <c r="D59" s="108"/>
      <c r="G59" s="108"/>
      <c r="H59" s="108"/>
      <c r="I59" s="108"/>
      <c r="L59" s="108"/>
      <c r="O59" s="108"/>
      <c r="P59" s="108"/>
      <c r="Q59" s="108"/>
    </row>
    <row r="60" spans="1:17" s="3" customFormat="1">
      <c r="A60" s="107"/>
      <c r="D60" s="108"/>
      <c r="G60" s="108"/>
      <c r="H60" s="108"/>
      <c r="I60" s="108"/>
      <c r="L60" s="108"/>
      <c r="O60" s="108"/>
      <c r="P60" s="108"/>
      <c r="Q60" s="108"/>
    </row>
    <row r="61" spans="1:17" s="3" customFormat="1">
      <c r="A61" s="107"/>
      <c r="D61" s="108"/>
      <c r="G61" s="108"/>
      <c r="H61" s="108"/>
      <c r="I61" s="108"/>
      <c r="L61" s="108"/>
      <c r="O61" s="108"/>
      <c r="P61" s="108"/>
      <c r="Q61" s="108"/>
    </row>
    <row r="62" spans="1:17" s="3" customFormat="1">
      <c r="A62" s="107"/>
      <c r="D62" s="108"/>
      <c r="G62" s="108"/>
      <c r="H62" s="108"/>
      <c r="I62" s="108"/>
      <c r="L62" s="108"/>
      <c r="O62" s="108"/>
      <c r="P62" s="108"/>
      <c r="Q62" s="108"/>
    </row>
    <row r="63" spans="1:17" s="3" customFormat="1">
      <c r="A63" s="107"/>
      <c r="D63" s="108"/>
      <c r="G63" s="108"/>
      <c r="H63" s="108"/>
      <c r="I63" s="108"/>
      <c r="L63" s="108"/>
      <c r="O63" s="108"/>
      <c r="P63" s="108"/>
      <c r="Q63" s="108"/>
    </row>
    <row r="64" spans="1:17" s="3" customFormat="1">
      <c r="A64" s="107"/>
      <c r="D64" s="108"/>
      <c r="G64" s="108"/>
      <c r="H64" s="108"/>
      <c r="I64" s="108"/>
      <c r="L64" s="108"/>
      <c r="O64" s="108"/>
      <c r="P64" s="108"/>
      <c r="Q64" s="108"/>
    </row>
    <row r="65" spans="1:17" s="3" customFormat="1">
      <c r="A65" s="107"/>
      <c r="D65" s="108"/>
      <c r="G65" s="108"/>
      <c r="H65" s="108"/>
      <c r="I65" s="108"/>
      <c r="L65" s="108"/>
      <c r="O65" s="108"/>
      <c r="P65" s="108"/>
      <c r="Q65" s="108"/>
    </row>
    <row r="66" spans="1:17" s="3" customFormat="1">
      <c r="A66" s="107"/>
      <c r="D66" s="108"/>
      <c r="G66" s="108"/>
      <c r="H66" s="108"/>
      <c r="I66" s="108"/>
      <c r="L66" s="108"/>
      <c r="O66" s="108"/>
      <c r="P66" s="108"/>
      <c r="Q66" s="108"/>
    </row>
    <row r="67" spans="1:17" s="3" customFormat="1">
      <c r="A67" s="107"/>
      <c r="D67" s="108"/>
      <c r="G67" s="108"/>
      <c r="H67" s="108"/>
      <c r="I67" s="108"/>
      <c r="L67" s="108"/>
      <c r="O67" s="108"/>
      <c r="P67" s="108"/>
      <c r="Q67" s="108"/>
    </row>
    <row r="68" spans="1:17" s="3" customFormat="1">
      <c r="A68" s="107"/>
      <c r="D68" s="108"/>
      <c r="G68" s="108"/>
      <c r="H68" s="108"/>
      <c r="I68" s="108"/>
      <c r="L68" s="108"/>
      <c r="O68" s="108"/>
      <c r="P68" s="108"/>
      <c r="Q68" s="108"/>
    </row>
    <row r="69" spans="1:17" s="3" customFormat="1">
      <c r="A69" s="107"/>
      <c r="D69" s="108"/>
      <c r="G69" s="108"/>
      <c r="H69" s="108"/>
      <c r="I69" s="108"/>
      <c r="L69" s="108"/>
      <c r="O69" s="108"/>
      <c r="P69" s="108"/>
      <c r="Q69" s="108"/>
    </row>
    <row r="70" spans="1:17" s="3" customFormat="1">
      <c r="A70" s="107"/>
      <c r="D70" s="108"/>
      <c r="G70" s="108"/>
      <c r="H70" s="108"/>
      <c r="I70" s="108"/>
      <c r="L70" s="108"/>
      <c r="O70" s="108"/>
      <c r="P70" s="108"/>
      <c r="Q70" s="108"/>
    </row>
    <row r="71" spans="1:17" s="3" customFormat="1">
      <c r="A71" s="107"/>
      <c r="D71" s="108"/>
      <c r="G71" s="108"/>
      <c r="H71" s="108"/>
      <c r="I71" s="108"/>
      <c r="L71" s="108"/>
      <c r="O71" s="108"/>
      <c r="P71" s="108"/>
      <c r="Q71" s="108"/>
    </row>
    <row r="72" spans="1:17" s="3" customFormat="1">
      <c r="A72" s="107"/>
      <c r="D72" s="108"/>
      <c r="G72" s="108"/>
      <c r="H72" s="108"/>
      <c r="I72" s="108"/>
      <c r="L72" s="108"/>
      <c r="O72" s="108"/>
      <c r="P72" s="108"/>
      <c r="Q72" s="108"/>
    </row>
    <row r="73" spans="1:17" s="3" customFormat="1">
      <c r="A73" s="107"/>
      <c r="D73" s="108"/>
      <c r="G73" s="108"/>
      <c r="H73" s="108"/>
      <c r="I73" s="108"/>
      <c r="L73" s="108"/>
      <c r="O73" s="108"/>
      <c r="P73" s="108"/>
      <c r="Q73" s="108"/>
    </row>
    <row r="74" spans="1:17" s="3" customFormat="1">
      <c r="A74" s="107"/>
      <c r="D74" s="108"/>
      <c r="G74" s="108"/>
      <c r="H74" s="108"/>
      <c r="I74" s="108"/>
      <c r="L74" s="108"/>
      <c r="O74" s="108"/>
      <c r="P74" s="108"/>
      <c r="Q74" s="108"/>
    </row>
    <row r="75" spans="1:17" s="3" customFormat="1">
      <c r="A75" s="107"/>
      <c r="D75" s="108"/>
      <c r="G75" s="108"/>
      <c r="H75" s="108"/>
      <c r="I75" s="108"/>
      <c r="L75" s="108"/>
      <c r="O75" s="108"/>
      <c r="P75" s="108"/>
      <c r="Q75" s="108"/>
    </row>
    <row r="76" spans="1:17" s="3" customFormat="1">
      <c r="A76" s="107"/>
      <c r="D76" s="108"/>
      <c r="G76" s="108"/>
      <c r="H76" s="108"/>
      <c r="I76" s="108"/>
      <c r="L76" s="108"/>
      <c r="O76" s="108"/>
      <c r="P76" s="108"/>
      <c r="Q76" s="108"/>
    </row>
    <row r="77" spans="1:17" s="3" customFormat="1">
      <c r="A77" s="107"/>
      <c r="D77" s="108"/>
      <c r="G77" s="108"/>
      <c r="H77" s="108"/>
      <c r="I77" s="108"/>
      <c r="L77" s="108"/>
      <c r="O77" s="108"/>
      <c r="P77" s="108"/>
      <c r="Q77" s="108"/>
    </row>
    <row r="78" spans="1:17" s="3" customFormat="1">
      <c r="A78" s="107"/>
      <c r="D78" s="108"/>
      <c r="G78" s="108"/>
      <c r="H78" s="108"/>
      <c r="I78" s="108"/>
      <c r="L78" s="108"/>
      <c r="O78" s="108"/>
      <c r="P78" s="108"/>
      <c r="Q78" s="108"/>
    </row>
    <row r="79" spans="1:17" s="3" customFormat="1">
      <c r="A79" s="107"/>
      <c r="D79" s="108"/>
      <c r="G79" s="108"/>
      <c r="H79" s="108"/>
      <c r="I79" s="108"/>
      <c r="L79" s="108"/>
      <c r="O79" s="108"/>
      <c r="P79" s="108"/>
      <c r="Q79" s="108"/>
    </row>
    <row r="80" spans="1:17" s="3" customFormat="1">
      <c r="A80" s="107"/>
      <c r="D80" s="108"/>
      <c r="G80" s="108"/>
      <c r="H80" s="108"/>
      <c r="I80" s="108"/>
      <c r="L80" s="108"/>
      <c r="O80" s="108"/>
      <c r="P80" s="108"/>
      <c r="Q80" s="108"/>
    </row>
    <row r="81" spans="1:17" s="3" customFormat="1">
      <c r="A81" s="107"/>
      <c r="D81" s="108"/>
      <c r="G81" s="108"/>
      <c r="H81" s="108"/>
      <c r="I81" s="108"/>
      <c r="L81" s="108"/>
      <c r="O81" s="108"/>
      <c r="P81" s="108"/>
      <c r="Q81" s="108"/>
    </row>
    <row r="82" spans="1:17" s="3" customFormat="1">
      <c r="A82" s="107"/>
      <c r="D82" s="108"/>
      <c r="G82" s="108"/>
      <c r="H82" s="108"/>
      <c r="I82" s="108"/>
      <c r="L82" s="108"/>
      <c r="O82" s="108"/>
      <c r="P82" s="108"/>
      <c r="Q82" s="108"/>
    </row>
    <row r="83" spans="1:17" s="3" customFormat="1">
      <c r="A83" s="107"/>
      <c r="D83" s="108"/>
      <c r="G83" s="108"/>
      <c r="H83" s="108"/>
      <c r="I83" s="108"/>
      <c r="L83" s="108"/>
      <c r="O83" s="108"/>
      <c r="P83" s="108"/>
      <c r="Q83" s="108"/>
    </row>
    <row r="84" spans="1:17" s="3" customFormat="1">
      <c r="A84" s="107"/>
      <c r="D84" s="108"/>
      <c r="G84" s="108"/>
      <c r="H84" s="108"/>
      <c r="I84" s="108"/>
      <c r="L84" s="108"/>
      <c r="O84" s="108"/>
      <c r="P84" s="108"/>
      <c r="Q84" s="108"/>
    </row>
    <row r="85" spans="1:17" s="3" customFormat="1">
      <c r="A85" s="107"/>
      <c r="D85" s="108"/>
      <c r="G85" s="108"/>
      <c r="H85" s="108"/>
      <c r="I85" s="108"/>
      <c r="L85" s="108"/>
      <c r="O85" s="108"/>
      <c r="P85" s="108"/>
      <c r="Q85" s="108"/>
    </row>
    <row r="86" spans="1:17" s="3" customFormat="1">
      <c r="A86" s="107"/>
      <c r="D86" s="108"/>
      <c r="G86" s="108"/>
      <c r="H86" s="108"/>
      <c r="I86" s="108"/>
      <c r="L86" s="108"/>
      <c r="O86" s="108"/>
      <c r="P86" s="108"/>
      <c r="Q86" s="108"/>
    </row>
    <row r="87" spans="1:17" s="3" customFormat="1">
      <c r="A87" s="107"/>
      <c r="D87" s="108"/>
      <c r="G87" s="108"/>
      <c r="H87" s="108"/>
      <c r="I87" s="108"/>
      <c r="L87" s="108"/>
      <c r="O87" s="108"/>
      <c r="P87" s="108"/>
      <c r="Q87" s="108"/>
    </row>
    <row r="88" spans="1:17" s="3" customFormat="1">
      <c r="A88" s="107"/>
      <c r="D88" s="108"/>
      <c r="G88" s="108"/>
      <c r="H88" s="108"/>
      <c r="I88" s="108"/>
      <c r="L88" s="108"/>
      <c r="O88" s="108"/>
      <c r="P88" s="108"/>
      <c r="Q88" s="108"/>
    </row>
    <row r="89" spans="1:17" s="3" customFormat="1">
      <c r="A89" s="107"/>
      <c r="D89" s="108"/>
      <c r="G89" s="108"/>
      <c r="H89" s="108"/>
      <c r="I89" s="108"/>
      <c r="L89" s="108"/>
      <c r="O89" s="108"/>
      <c r="P89" s="108"/>
      <c r="Q89" s="108"/>
    </row>
    <row r="90" spans="1:17" s="3" customFormat="1">
      <c r="A90" s="107"/>
      <c r="D90" s="108"/>
      <c r="G90" s="108"/>
      <c r="H90" s="108"/>
      <c r="I90" s="108"/>
      <c r="L90" s="108"/>
      <c r="O90" s="108"/>
      <c r="P90" s="108"/>
      <c r="Q90" s="108"/>
    </row>
    <row r="91" spans="1:17" s="3" customFormat="1">
      <c r="A91" s="107"/>
      <c r="D91" s="108"/>
      <c r="G91" s="108"/>
      <c r="H91" s="108"/>
      <c r="I91" s="108"/>
      <c r="L91" s="108"/>
      <c r="O91" s="108"/>
      <c r="P91" s="108"/>
      <c r="Q91" s="108"/>
    </row>
    <row r="92" spans="1:17" s="3" customFormat="1">
      <c r="A92" s="107"/>
      <c r="D92" s="108"/>
      <c r="G92" s="108"/>
      <c r="H92" s="108"/>
      <c r="I92" s="108"/>
      <c r="L92" s="108"/>
      <c r="O92" s="108"/>
      <c r="P92" s="108"/>
      <c r="Q92" s="108"/>
    </row>
    <row r="93" spans="1:17" s="3" customFormat="1">
      <c r="A93" s="107"/>
      <c r="D93" s="108"/>
      <c r="G93" s="108"/>
      <c r="H93" s="108"/>
      <c r="I93" s="108"/>
      <c r="L93" s="108"/>
      <c r="O93" s="108"/>
      <c r="P93" s="108"/>
      <c r="Q93" s="108"/>
    </row>
    <row r="94" spans="1:17" s="3" customFormat="1">
      <c r="A94" s="107"/>
      <c r="D94" s="108"/>
      <c r="G94" s="108"/>
      <c r="H94" s="108"/>
      <c r="I94" s="108"/>
      <c r="L94" s="108"/>
      <c r="O94" s="108"/>
      <c r="P94" s="108"/>
      <c r="Q94" s="108"/>
    </row>
    <row r="95" spans="1:17" s="3" customFormat="1">
      <c r="A95" s="107"/>
      <c r="D95" s="108"/>
      <c r="G95" s="108"/>
      <c r="H95" s="108"/>
      <c r="I95" s="108"/>
      <c r="L95" s="108"/>
      <c r="O95" s="108"/>
      <c r="P95" s="108"/>
      <c r="Q95" s="108"/>
    </row>
    <row r="96" spans="1:17" s="3" customFormat="1">
      <c r="A96" s="107"/>
      <c r="D96" s="108"/>
      <c r="G96" s="108"/>
      <c r="H96" s="108"/>
      <c r="I96" s="108"/>
      <c r="L96" s="108"/>
      <c r="O96" s="108"/>
      <c r="P96" s="108"/>
      <c r="Q96" s="108"/>
    </row>
    <row r="97" spans="1:17" s="3" customFormat="1">
      <c r="A97" s="107"/>
      <c r="D97" s="108"/>
      <c r="G97" s="108"/>
      <c r="H97" s="108"/>
      <c r="I97" s="108"/>
      <c r="L97" s="108"/>
      <c r="O97" s="108"/>
      <c r="P97" s="108"/>
      <c r="Q97" s="108"/>
    </row>
    <row r="98" spans="1:17" s="3" customFormat="1">
      <c r="A98" s="107"/>
      <c r="D98" s="108"/>
      <c r="G98" s="108"/>
      <c r="H98" s="108"/>
      <c r="I98" s="108"/>
      <c r="L98" s="108"/>
      <c r="O98" s="108"/>
      <c r="P98" s="108"/>
      <c r="Q98" s="108"/>
    </row>
    <row r="99" spans="1:17" s="3" customFormat="1">
      <c r="A99" s="107"/>
      <c r="D99" s="108"/>
      <c r="G99" s="108"/>
      <c r="H99" s="108"/>
      <c r="I99" s="108"/>
      <c r="L99" s="108"/>
      <c r="O99" s="108"/>
      <c r="P99" s="108"/>
      <c r="Q99" s="108"/>
    </row>
    <row r="100" spans="1:17" s="3" customFormat="1">
      <c r="A100" s="107"/>
      <c r="D100" s="108"/>
      <c r="G100" s="108"/>
      <c r="H100" s="108"/>
      <c r="I100" s="108"/>
      <c r="L100" s="108"/>
      <c r="O100" s="108"/>
      <c r="P100" s="108"/>
      <c r="Q100" s="108"/>
    </row>
    <row r="101" spans="1:17" s="3" customFormat="1">
      <c r="A101" s="107"/>
      <c r="D101" s="108"/>
      <c r="G101" s="108"/>
      <c r="H101" s="108"/>
      <c r="I101" s="108"/>
      <c r="L101" s="108"/>
      <c r="O101" s="108"/>
      <c r="P101" s="108"/>
      <c r="Q101" s="108"/>
    </row>
    <row r="102" spans="1:17" s="3" customFormat="1">
      <c r="A102" s="107"/>
      <c r="D102" s="108"/>
      <c r="G102" s="108"/>
      <c r="H102" s="108"/>
      <c r="I102" s="108"/>
      <c r="L102" s="108"/>
      <c r="O102" s="108"/>
      <c r="P102" s="108"/>
      <c r="Q102" s="108"/>
    </row>
    <row r="103" spans="1:17" s="3" customFormat="1">
      <c r="A103" s="107"/>
      <c r="D103" s="108"/>
      <c r="G103" s="108"/>
      <c r="H103" s="108"/>
      <c r="I103" s="108"/>
      <c r="L103" s="108"/>
      <c r="O103" s="108"/>
      <c r="P103" s="108"/>
      <c r="Q103" s="108"/>
    </row>
    <row r="104" spans="1:17" s="3" customFormat="1">
      <c r="A104" s="107"/>
      <c r="D104" s="108"/>
      <c r="G104" s="108"/>
      <c r="H104" s="108"/>
      <c r="I104" s="108"/>
      <c r="L104" s="108"/>
      <c r="O104" s="108"/>
      <c r="P104" s="108"/>
      <c r="Q104" s="108"/>
    </row>
    <row r="105" spans="1:17" s="3" customFormat="1">
      <c r="A105" s="107"/>
      <c r="D105" s="108"/>
      <c r="G105" s="108"/>
      <c r="H105" s="108"/>
      <c r="I105" s="108"/>
      <c r="L105" s="108"/>
      <c r="O105" s="108"/>
      <c r="P105" s="108"/>
      <c r="Q105" s="108"/>
    </row>
    <row r="106" spans="1:17" s="3" customFormat="1">
      <c r="A106" s="107"/>
      <c r="D106" s="108"/>
      <c r="G106" s="108"/>
      <c r="H106" s="108"/>
      <c r="I106" s="108"/>
    </row>
    <row r="107" spans="1:17" s="3" customFormat="1">
      <c r="A107" s="107"/>
      <c r="D107" s="108"/>
      <c r="G107" s="108"/>
      <c r="H107" s="108"/>
      <c r="I107" s="108"/>
    </row>
    <row r="108" spans="1:17" s="3" customFormat="1">
      <c r="A108" s="107"/>
      <c r="D108" s="108"/>
      <c r="G108" s="108"/>
      <c r="H108" s="108"/>
      <c r="I108" s="108"/>
    </row>
    <row r="109" spans="1:17" s="3" customFormat="1">
      <c r="A109" s="107"/>
      <c r="D109" s="108"/>
      <c r="G109" s="108"/>
      <c r="H109" s="108"/>
      <c r="I109" s="108"/>
    </row>
    <row r="110" spans="1:17" s="3" customFormat="1">
      <c r="A110" s="107"/>
      <c r="D110" s="108"/>
      <c r="G110" s="108"/>
      <c r="H110" s="108"/>
      <c r="I110" s="108"/>
    </row>
    <row r="111" spans="1:17" s="3" customFormat="1">
      <c r="A111" s="107"/>
      <c r="D111" s="108"/>
      <c r="G111" s="108"/>
      <c r="H111" s="108"/>
      <c r="I111" s="108"/>
    </row>
    <row r="112" spans="1:17" s="3" customFormat="1">
      <c r="A112" s="107"/>
      <c r="D112" s="108"/>
      <c r="G112" s="108"/>
      <c r="H112" s="108"/>
      <c r="I112" s="108"/>
    </row>
    <row r="113" spans="1:9" s="3" customFormat="1">
      <c r="A113" s="107"/>
      <c r="D113" s="108"/>
      <c r="G113" s="108"/>
      <c r="H113" s="108"/>
      <c r="I113" s="108"/>
    </row>
    <row r="114" spans="1:9" s="3" customFormat="1">
      <c r="A114" s="107"/>
      <c r="D114" s="108"/>
      <c r="G114" s="108"/>
      <c r="H114" s="108"/>
      <c r="I114" s="108"/>
    </row>
    <row r="115" spans="1:9" s="3" customFormat="1">
      <c r="A115" s="107"/>
      <c r="D115" s="108"/>
      <c r="G115" s="108"/>
      <c r="H115" s="108"/>
      <c r="I115" s="108"/>
    </row>
    <row r="116" spans="1:9" s="3" customFormat="1">
      <c r="A116" s="107"/>
      <c r="D116" s="108"/>
      <c r="G116" s="108"/>
      <c r="H116" s="108"/>
      <c r="I116" s="108"/>
    </row>
    <row r="117" spans="1:9" s="3" customFormat="1">
      <c r="A117" s="107"/>
      <c r="D117" s="108"/>
      <c r="G117" s="108"/>
      <c r="H117" s="108"/>
      <c r="I117" s="108"/>
    </row>
    <row r="118" spans="1:9" s="3" customFormat="1">
      <c r="A118" s="107"/>
      <c r="D118" s="108"/>
      <c r="G118" s="108"/>
      <c r="H118" s="108"/>
      <c r="I118" s="108"/>
    </row>
    <row r="119" spans="1:9" s="3" customFormat="1">
      <c r="A119" s="107"/>
      <c r="D119" s="108"/>
      <c r="G119" s="108"/>
      <c r="H119" s="108"/>
      <c r="I119" s="108"/>
    </row>
    <row r="120" spans="1:9" s="3" customFormat="1">
      <c r="A120" s="107"/>
      <c r="D120" s="108"/>
      <c r="G120" s="108"/>
      <c r="H120" s="108"/>
      <c r="I120" s="108"/>
    </row>
    <row r="121" spans="1:9" s="3" customFormat="1">
      <c r="A121" s="107"/>
      <c r="D121" s="108"/>
      <c r="G121" s="108"/>
      <c r="H121" s="108"/>
      <c r="I121" s="108"/>
    </row>
    <row r="122" spans="1:9" s="3" customFormat="1">
      <c r="A122" s="107"/>
      <c r="D122" s="108"/>
      <c r="G122" s="108"/>
      <c r="H122" s="108"/>
      <c r="I122" s="108"/>
    </row>
    <row r="123" spans="1:9" s="3" customFormat="1">
      <c r="A123" s="107"/>
      <c r="D123" s="108"/>
      <c r="G123" s="108"/>
      <c r="H123" s="108"/>
      <c r="I123" s="108"/>
    </row>
    <row r="124" spans="1:9" s="3" customFormat="1">
      <c r="A124" s="107"/>
      <c r="D124" s="108"/>
      <c r="G124" s="108"/>
      <c r="H124" s="108"/>
      <c r="I124" s="108"/>
    </row>
    <row r="125" spans="1:9" s="3" customFormat="1">
      <c r="A125" s="107"/>
      <c r="D125" s="108"/>
      <c r="G125" s="108"/>
      <c r="H125" s="108"/>
      <c r="I125" s="108"/>
    </row>
    <row r="126" spans="1:9" s="3" customFormat="1">
      <c r="A126" s="107"/>
      <c r="D126" s="108"/>
      <c r="G126" s="108"/>
      <c r="H126" s="108"/>
      <c r="I126" s="108"/>
    </row>
    <row r="127" spans="1:9" s="3" customFormat="1">
      <c r="A127" s="107"/>
      <c r="D127" s="108"/>
      <c r="G127" s="108"/>
      <c r="H127" s="108"/>
      <c r="I127" s="108"/>
    </row>
    <row r="128" spans="1:9" s="3" customFormat="1">
      <c r="A128" s="107"/>
      <c r="D128" s="108"/>
      <c r="G128" s="108"/>
      <c r="H128" s="108"/>
      <c r="I128" s="108"/>
    </row>
    <row r="129" spans="1:9" s="3" customFormat="1">
      <c r="A129" s="107"/>
      <c r="D129" s="108"/>
      <c r="G129" s="108"/>
      <c r="H129" s="108"/>
      <c r="I129" s="108"/>
    </row>
    <row r="130" spans="1:9" s="3" customFormat="1">
      <c r="A130" s="107"/>
      <c r="D130" s="108"/>
      <c r="G130" s="108"/>
      <c r="H130" s="108"/>
      <c r="I130" s="108"/>
    </row>
    <row r="131" spans="1:9" s="3" customFormat="1">
      <c r="A131" s="107"/>
      <c r="D131" s="108"/>
      <c r="G131" s="108"/>
      <c r="H131" s="108"/>
      <c r="I131" s="10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R23" sqref="R23"/>
    </sheetView>
  </sheetViews>
  <sheetFormatPr defaultRowHeight="14.4"/>
  <sheetData>
    <row r="1" spans="1:16" ht="15.6">
      <c r="A1" s="21" t="s">
        <v>17</v>
      </c>
      <c r="B1" s="21"/>
      <c r="C1" s="21"/>
      <c r="D1" s="21"/>
      <c r="E1" s="22" t="s">
        <v>0</v>
      </c>
      <c r="F1" s="22"/>
      <c r="G1" s="22"/>
      <c r="H1" s="22"/>
      <c r="I1" s="23" t="s">
        <v>4</v>
      </c>
      <c r="J1" s="14"/>
      <c r="K1" s="23"/>
      <c r="L1" s="23"/>
      <c r="M1" s="17" t="s">
        <v>19</v>
      </c>
      <c r="N1" s="24"/>
      <c r="O1" s="24"/>
      <c r="P1" s="24"/>
    </row>
    <row r="2" spans="1:16">
      <c r="A2" s="1">
        <v>10</v>
      </c>
      <c r="B2" s="1">
        <v>25</v>
      </c>
      <c r="C2" s="1">
        <v>25</v>
      </c>
      <c r="D2" s="1">
        <v>55</v>
      </c>
      <c r="E2" s="13">
        <v>30</v>
      </c>
      <c r="F2" s="2">
        <v>55</v>
      </c>
      <c r="G2" s="2">
        <v>60</v>
      </c>
      <c r="H2" s="13">
        <v>80</v>
      </c>
      <c r="I2" s="14">
        <v>0</v>
      </c>
      <c r="J2" s="14">
        <v>8</v>
      </c>
      <c r="K2" s="14">
        <v>5</v>
      </c>
      <c r="L2" s="14">
        <v>10</v>
      </c>
      <c r="M2" s="17">
        <v>40</v>
      </c>
      <c r="N2" s="19">
        <v>25</v>
      </c>
      <c r="O2" s="17">
        <v>40</v>
      </c>
      <c r="P2" s="17">
        <v>40</v>
      </c>
    </row>
    <row r="3" spans="1:16">
      <c r="A3" s="1">
        <v>15</v>
      </c>
      <c r="B3" s="1">
        <v>30</v>
      </c>
      <c r="C3" s="1">
        <v>35</v>
      </c>
      <c r="D3" s="1">
        <v>45</v>
      </c>
      <c r="E3" s="13">
        <v>20</v>
      </c>
      <c r="F3" s="2">
        <v>20</v>
      </c>
      <c r="G3" s="2">
        <v>85</v>
      </c>
      <c r="H3" s="13">
        <v>80</v>
      </c>
      <c r="I3" s="14">
        <v>0</v>
      </c>
      <c r="J3" s="14">
        <v>3</v>
      </c>
      <c r="K3" s="14">
        <v>15</v>
      </c>
      <c r="L3" s="14">
        <v>20</v>
      </c>
      <c r="M3" s="17">
        <v>20</v>
      </c>
      <c r="N3" s="17">
        <v>30</v>
      </c>
      <c r="O3" s="17">
        <v>35</v>
      </c>
      <c r="P3" s="17">
        <v>45</v>
      </c>
    </row>
    <row r="4" spans="1:16">
      <c r="A4" s="1">
        <v>10</v>
      </c>
      <c r="B4" s="1">
        <v>35</v>
      </c>
      <c r="C4" s="1">
        <v>20</v>
      </c>
      <c r="D4" s="1">
        <v>60</v>
      </c>
      <c r="E4" s="13">
        <v>20</v>
      </c>
      <c r="F4" s="2">
        <v>70</v>
      </c>
      <c r="G4" s="2">
        <v>65</v>
      </c>
      <c r="H4" s="13">
        <v>80</v>
      </c>
      <c r="I4" s="14">
        <v>0</v>
      </c>
      <c r="J4" s="14">
        <v>5</v>
      </c>
      <c r="K4" s="14">
        <v>10</v>
      </c>
      <c r="L4" s="14">
        <v>20</v>
      </c>
      <c r="M4" s="17">
        <v>20</v>
      </c>
      <c r="N4" s="17">
        <v>30</v>
      </c>
      <c r="O4" s="17">
        <v>50</v>
      </c>
      <c r="P4" s="17">
        <v>60</v>
      </c>
    </row>
    <row r="5" spans="1:16">
      <c r="A5" s="1">
        <v>5</v>
      </c>
      <c r="B5" s="1">
        <v>40</v>
      </c>
      <c r="C5" s="1">
        <v>20</v>
      </c>
      <c r="D5" s="1">
        <v>40</v>
      </c>
      <c r="E5" s="2">
        <v>50</v>
      </c>
      <c r="F5" s="2">
        <v>50</v>
      </c>
      <c r="G5" s="2">
        <v>50</v>
      </c>
      <c r="H5" s="2">
        <v>80</v>
      </c>
      <c r="I5" s="14">
        <v>8</v>
      </c>
      <c r="J5" s="14">
        <v>3</v>
      </c>
      <c r="K5" s="14">
        <v>5</v>
      </c>
      <c r="L5" s="14">
        <v>5</v>
      </c>
      <c r="M5" s="17">
        <v>15</v>
      </c>
      <c r="N5" s="17">
        <v>30</v>
      </c>
      <c r="O5" s="17">
        <v>35</v>
      </c>
      <c r="P5" s="17">
        <v>90</v>
      </c>
    </row>
    <row r="6" spans="1:16">
      <c r="A6" s="1">
        <v>10</v>
      </c>
      <c r="B6" s="9">
        <v>10</v>
      </c>
      <c r="C6" s="1">
        <v>25</v>
      </c>
      <c r="D6" s="9">
        <v>40</v>
      </c>
      <c r="E6" s="2">
        <v>45</v>
      </c>
      <c r="F6" s="2">
        <v>65</v>
      </c>
      <c r="G6" s="2">
        <v>60</v>
      </c>
      <c r="H6" s="2">
        <v>90</v>
      </c>
      <c r="I6" s="14">
        <v>0</v>
      </c>
      <c r="J6" s="14">
        <v>10</v>
      </c>
      <c r="K6" s="14">
        <v>15</v>
      </c>
      <c r="L6" s="14">
        <v>25</v>
      </c>
      <c r="M6" s="17">
        <v>10</v>
      </c>
      <c r="N6" s="17">
        <v>45</v>
      </c>
      <c r="O6" s="17">
        <v>40</v>
      </c>
      <c r="P6" s="17">
        <v>75</v>
      </c>
    </row>
    <row r="7" spans="1:16">
      <c r="A7" s="1">
        <v>15</v>
      </c>
      <c r="B7" s="9">
        <v>10</v>
      </c>
      <c r="C7" s="9">
        <v>40</v>
      </c>
      <c r="D7" s="9">
        <v>45</v>
      </c>
      <c r="E7" s="2">
        <v>50</v>
      </c>
      <c r="F7" s="2">
        <v>60</v>
      </c>
      <c r="G7" s="2">
        <v>65</v>
      </c>
      <c r="H7" s="2">
        <v>70</v>
      </c>
      <c r="I7" s="14">
        <v>0</v>
      </c>
      <c r="J7" s="14">
        <v>0</v>
      </c>
      <c r="K7" s="14">
        <v>0</v>
      </c>
      <c r="L7" s="14">
        <v>40</v>
      </c>
      <c r="M7" s="17">
        <v>15</v>
      </c>
      <c r="N7" s="17">
        <v>30</v>
      </c>
      <c r="O7" s="17">
        <v>50</v>
      </c>
      <c r="P7" s="17">
        <v>60</v>
      </c>
    </row>
    <row r="8" spans="1:16">
      <c r="A8" s="1">
        <v>15</v>
      </c>
      <c r="B8" s="1">
        <v>10</v>
      </c>
      <c r="C8" s="1">
        <v>50</v>
      </c>
      <c r="D8" s="1">
        <v>45</v>
      </c>
      <c r="E8" s="2">
        <v>40</v>
      </c>
      <c r="F8" s="2">
        <v>65</v>
      </c>
      <c r="G8" s="2">
        <v>65</v>
      </c>
      <c r="H8" s="2">
        <v>75</v>
      </c>
      <c r="I8" s="14">
        <v>0</v>
      </c>
      <c r="J8" s="14">
        <v>5</v>
      </c>
      <c r="K8" s="14">
        <v>15</v>
      </c>
      <c r="L8" s="14">
        <v>25</v>
      </c>
      <c r="M8" s="17">
        <v>35</v>
      </c>
      <c r="N8" s="17">
        <v>45</v>
      </c>
      <c r="O8" s="17">
        <v>55</v>
      </c>
      <c r="P8" s="17">
        <v>60</v>
      </c>
    </row>
    <row r="9" spans="1:16">
      <c r="A9" s="1">
        <v>10</v>
      </c>
      <c r="B9" s="1">
        <v>10</v>
      </c>
      <c r="C9" s="1">
        <v>45</v>
      </c>
      <c r="D9" s="1">
        <v>40</v>
      </c>
      <c r="E9" s="2">
        <v>45</v>
      </c>
      <c r="F9" s="2">
        <v>30</v>
      </c>
      <c r="G9" s="2">
        <v>90</v>
      </c>
      <c r="H9" s="2">
        <v>75</v>
      </c>
      <c r="I9" s="14">
        <v>0</v>
      </c>
      <c r="J9" s="14">
        <v>6</v>
      </c>
      <c r="K9" s="14">
        <v>25</v>
      </c>
      <c r="L9" s="14">
        <v>45</v>
      </c>
      <c r="M9" s="17">
        <v>45</v>
      </c>
      <c r="N9" s="17">
        <v>45</v>
      </c>
      <c r="O9" s="17">
        <v>70</v>
      </c>
      <c r="P9" s="17">
        <v>70</v>
      </c>
    </row>
    <row r="10" spans="1:16">
      <c r="A10">
        <f t="shared" ref="A10:P10" si="0">AVERAGE(A2:A9)</f>
        <v>11.25</v>
      </c>
      <c r="B10">
        <f t="shared" si="0"/>
        <v>21.25</v>
      </c>
      <c r="C10">
        <f t="shared" si="0"/>
        <v>32.5</v>
      </c>
      <c r="D10">
        <f t="shared" si="0"/>
        <v>46.25</v>
      </c>
      <c r="E10">
        <f t="shared" si="0"/>
        <v>37.5</v>
      </c>
      <c r="F10">
        <f t="shared" si="0"/>
        <v>51.875</v>
      </c>
      <c r="G10">
        <f t="shared" si="0"/>
        <v>67.5</v>
      </c>
      <c r="H10">
        <f t="shared" si="0"/>
        <v>78.75</v>
      </c>
      <c r="I10">
        <f t="shared" si="0"/>
        <v>1</v>
      </c>
      <c r="J10">
        <f t="shared" si="0"/>
        <v>5</v>
      </c>
      <c r="K10">
        <f t="shared" si="0"/>
        <v>11.25</v>
      </c>
      <c r="L10">
        <f t="shared" si="0"/>
        <v>23.75</v>
      </c>
      <c r="M10">
        <f t="shared" si="0"/>
        <v>25</v>
      </c>
      <c r="N10">
        <f t="shared" si="0"/>
        <v>35</v>
      </c>
      <c r="O10">
        <f t="shared" si="0"/>
        <v>46.875</v>
      </c>
      <c r="P10">
        <f t="shared" si="0"/>
        <v>62.5</v>
      </c>
    </row>
    <row r="11" spans="1:16">
      <c r="A11">
        <f>STDEV(A2:A9)/SQRT(COUNT(A2:A9))</f>
        <v>1.25</v>
      </c>
      <c r="B11">
        <f t="shared" ref="B11:D11" si="1">STDEV(B2:B9)/SQRT(COUNT(B2:B9))</f>
        <v>4.5069390943299865</v>
      </c>
      <c r="C11">
        <f t="shared" si="1"/>
        <v>4.1187723552395701</v>
      </c>
      <c r="D11">
        <f t="shared" si="1"/>
        <v>2.6305214040457563</v>
      </c>
      <c r="E11">
        <f>STDEV(E2:E9)/SQRT(COUNT(E2:E9))</f>
        <v>4.4320263021395911</v>
      </c>
      <c r="F11">
        <f>STDEV(F2:F9)/SQRT(COUNT(F2:F9))</f>
        <v>6.3342535359064094</v>
      </c>
      <c r="G11">
        <f t="shared" ref="G11:H11" si="2">STDEV(G2:G9)/SQRT(COUNT(G2:G9))</f>
        <v>4.7245559126153402</v>
      </c>
      <c r="H11">
        <f t="shared" si="2"/>
        <v>2.059386177619785</v>
      </c>
      <c r="I11">
        <f>STDEV(I2:I9)/SQRT(COUNT(I2:I9))</f>
        <v>1</v>
      </c>
      <c r="J11">
        <f>STDEV(J2:J9)/SQRT(COUNT(J2:J9))</f>
        <v>1.1019463300386794</v>
      </c>
      <c r="K11">
        <f t="shared" ref="K11:L11" si="3">STDEV(K2:K9)/SQRT(COUNT(K2:K9))</f>
        <v>2.7950849718747368</v>
      </c>
      <c r="L11">
        <f t="shared" si="3"/>
        <v>4.7949005650348395</v>
      </c>
      <c r="M11">
        <f>STDEV(M2:M9)/SQRT(COUNT(M2:M9))</f>
        <v>4.6291004988627567</v>
      </c>
      <c r="N11">
        <f>STDEV(N2:N9)/SQRT(COUNT(N2:N9))</f>
        <v>2.988071523335984</v>
      </c>
      <c r="O11">
        <f t="shared" ref="O11:P11" si="4">STDEV(O2:O9)/SQRT(COUNT(O2:O9))</f>
        <v>4.2191633395395209</v>
      </c>
      <c r="P11">
        <f t="shared" si="4"/>
        <v>5.6694670951384074</v>
      </c>
    </row>
    <row r="14" spans="1:16">
      <c r="A14" s="3"/>
      <c r="B14" s="3"/>
      <c r="C14" s="3"/>
      <c r="D14" s="3"/>
      <c r="E14" s="3"/>
      <c r="F14" s="3"/>
      <c r="G14" s="3"/>
    </row>
    <row r="15" spans="1:16">
      <c r="A15" s="3"/>
      <c r="B15" s="3"/>
      <c r="C15" s="3"/>
      <c r="D15" s="3"/>
      <c r="E15" s="3"/>
      <c r="F15" s="3"/>
      <c r="G15" s="3"/>
    </row>
    <row r="16" spans="1:16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111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71"/>
  <sheetViews>
    <sheetView workbookViewId="0">
      <selection activeCell="U30" sqref="U30"/>
    </sheetView>
  </sheetViews>
  <sheetFormatPr defaultRowHeight="14.4"/>
  <cols>
    <col min="11" max="20" width="8.88671875" style="20"/>
  </cols>
  <sheetData>
    <row r="1" spans="1:10">
      <c r="A1" s="1" t="s">
        <v>56</v>
      </c>
      <c r="B1" s="1">
        <v>0</v>
      </c>
      <c r="C1" s="1">
        <v>5</v>
      </c>
      <c r="D1" s="1">
        <v>15</v>
      </c>
      <c r="E1" s="1">
        <v>30</v>
      </c>
      <c r="F1" s="1">
        <v>45</v>
      </c>
      <c r="G1" s="1">
        <v>50</v>
      </c>
      <c r="H1" s="1">
        <v>60</v>
      </c>
      <c r="I1" s="1">
        <v>70</v>
      </c>
      <c r="J1" s="1">
        <v>75</v>
      </c>
    </row>
    <row r="2" spans="1:10">
      <c r="A2" s="1" t="s">
        <v>83</v>
      </c>
      <c r="B2" s="112">
        <f>AVERAGE(B3:B6)</f>
        <v>4</v>
      </c>
      <c r="C2" s="112">
        <f t="shared" ref="C2:I2" si="0">AVERAGE(C3:C6)</f>
        <v>11</v>
      </c>
      <c r="D2" s="112">
        <f t="shared" si="0"/>
        <v>25</v>
      </c>
      <c r="E2" s="112">
        <f t="shared" si="0"/>
        <v>36.25</v>
      </c>
      <c r="F2" s="112">
        <f t="shared" si="0"/>
        <v>43.25</v>
      </c>
      <c r="G2" s="112">
        <f t="shared" si="0"/>
        <v>45</v>
      </c>
      <c r="H2" s="112">
        <f>AVERAGE(H3:H6)</f>
        <v>48.75</v>
      </c>
      <c r="I2" s="112">
        <f t="shared" si="0"/>
        <v>50</v>
      </c>
      <c r="J2" s="112">
        <f>AVERAGE(J3:J6)</f>
        <v>50</v>
      </c>
    </row>
    <row r="3" spans="1:10">
      <c r="A3" s="1"/>
      <c r="B3" s="1">
        <v>4</v>
      </c>
      <c r="C3" s="1">
        <v>14</v>
      </c>
      <c r="D3" s="1">
        <v>20</v>
      </c>
      <c r="E3" s="1">
        <v>31</v>
      </c>
      <c r="F3" s="1">
        <v>39</v>
      </c>
      <c r="G3" s="1">
        <v>40</v>
      </c>
      <c r="H3" s="1">
        <v>50</v>
      </c>
      <c r="I3" s="1">
        <v>54</v>
      </c>
      <c r="J3" s="1">
        <v>42</v>
      </c>
    </row>
    <row r="4" spans="1:10">
      <c r="A4" s="1"/>
      <c r="B4" s="1">
        <v>6</v>
      </c>
      <c r="C4" s="1">
        <v>8</v>
      </c>
      <c r="D4" s="1">
        <v>30</v>
      </c>
      <c r="E4" s="1">
        <v>42</v>
      </c>
      <c r="F4" s="1">
        <v>43</v>
      </c>
      <c r="G4" s="1">
        <v>50</v>
      </c>
      <c r="H4" s="1">
        <v>54</v>
      </c>
      <c r="I4" s="1">
        <v>42</v>
      </c>
      <c r="J4" s="1">
        <v>52</v>
      </c>
    </row>
    <row r="5" spans="1:10">
      <c r="A5" s="1"/>
      <c r="B5" s="1">
        <v>2</v>
      </c>
      <c r="C5" s="1">
        <v>10</v>
      </c>
      <c r="D5" s="1">
        <v>27</v>
      </c>
      <c r="E5" s="1">
        <v>32</v>
      </c>
      <c r="F5" s="1">
        <v>43</v>
      </c>
      <c r="G5" s="1">
        <v>40</v>
      </c>
      <c r="H5" s="1">
        <v>52</v>
      </c>
      <c r="I5" s="1">
        <v>56</v>
      </c>
      <c r="J5" s="1">
        <v>50</v>
      </c>
    </row>
    <row r="6" spans="1:10">
      <c r="A6" s="1"/>
      <c r="B6" s="1">
        <v>4</v>
      </c>
      <c r="C6" s="1">
        <v>12</v>
      </c>
      <c r="D6" s="1">
        <v>23</v>
      </c>
      <c r="E6" s="1">
        <v>40</v>
      </c>
      <c r="F6" s="1">
        <v>48</v>
      </c>
      <c r="G6" s="1">
        <v>50</v>
      </c>
      <c r="H6" s="1">
        <v>39</v>
      </c>
      <c r="I6" s="1">
        <v>48</v>
      </c>
      <c r="J6" s="1">
        <v>56</v>
      </c>
    </row>
    <row r="7" spans="1:10">
      <c r="A7" s="1" t="s">
        <v>84</v>
      </c>
      <c r="B7" s="112">
        <f>AVERAGE(B8:B11)</f>
        <v>0</v>
      </c>
      <c r="C7" s="112">
        <f t="shared" ref="C7:G7" si="1">AVERAGE(C8:C11)</f>
        <v>15</v>
      </c>
      <c r="D7" s="112">
        <f t="shared" si="1"/>
        <v>23.75</v>
      </c>
      <c r="E7" s="112">
        <f t="shared" si="1"/>
        <v>33.333333333333336</v>
      </c>
      <c r="F7" s="112">
        <f t="shared" si="1"/>
        <v>42.5</v>
      </c>
      <c r="G7" s="112">
        <f t="shared" si="1"/>
        <v>44</v>
      </c>
      <c r="H7" s="112">
        <f>AVERAGE(H8:H11)</f>
        <v>47.5</v>
      </c>
      <c r="I7" s="112">
        <f t="shared" ref="I7" si="2">AVERAGE(I8:I11)</f>
        <v>51</v>
      </c>
      <c r="J7" s="112">
        <f>AVERAGE(J8:J11)</f>
        <v>50</v>
      </c>
    </row>
    <row r="8" spans="1:10">
      <c r="A8" s="2"/>
      <c r="B8" s="2">
        <v>0</v>
      </c>
      <c r="C8" s="2">
        <v>15</v>
      </c>
      <c r="D8" s="2">
        <v>23</v>
      </c>
      <c r="E8" s="2">
        <v>33</v>
      </c>
      <c r="F8" s="2">
        <v>42</v>
      </c>
      <c r="G8" s="2">
        <v>44</v>
      </c>
      <c r="H8" s="2">
        <v>47</v>
      </c>
      <c r="I8" s="2">
        <v>51</v>
      </c>
      <c r="J8" s="2">
        <v>52</v>
      </c>
    </row>
    <row r="9" spans="1:10">
      <c r="A9" s="2"/>
      <c r="B9" s="2">
        <v>0</v>
      </c>
      <c r="C9" s="2">
        <v>15</v>
      </c>
      <c r="D9" s="2">
        <v>24</v>
      </c>
      <c r="E9" s="2">
        <v>33</v>
      </c>
      <c r="F9" s="2">
        <v>43</v>
      </c>
      <c r="G9" s="2"/>
      <c r="H9" s="2">
        <v>48</v>
      </c>
      <c r="I9" s="2">
        <v>51</v>
      </c>
      <c r="J9" s="2">
        <v>48</v>
      </c>
    </row>
    <row r="10" spans="1:10">
      <c r="A10" s="2"/>
      <c r="B10" s="2"/>
      <c r="C10" s="2"/>
      <c r="D10" s="2">
        <v>24</v>
      </c>
      <c r="E10" s="2">
        <v>34</v>
      </c>
      <c r="F10" s="2"/>
      <c r="G10" s="2"/>
      <c r="H10" s="2"/>
      <c r="I10" s="2"/>
      <c r="J10" s="2"/>
    </row>
    <row r="11" spans="1:10">
      <c r="A11" s="2"/>
      <c r="B11" s="2"/>
      <c r="C11" s="2"/>
      <c r="D11" s="2">
        <v>24</v>
      </c>
      <c r="E11" s="2"/>
      <c r="F11" s="2"/>
      <c r="G11" s="2"/>
      <c r="H11" s="2"/>
      <c r="I11" s="2"/>
      <c r="J11" s="2"/>
    </row>
    <row r="12" spans="1:10">
      <c r="A12" s="112" t="s">
        <v>85</v>
      </c>
      <c r="B12" s="112">
        <f>AVERAGE(B13:B16)</f>
        <v>5</v>
      </c>
      <c r="C12" s="112">
        <f t="shared" ref="C12:G12" si="3">AVERAGE(C13:C16)</f>
        <v>15</v>
      </c>
      <c r="D12" s="112">
        <f t="shared" si="3"/>
        <v>20</v>
      </c>
      <c r="E12" s="112">
        <f t="shared" si="3"/>
        <v>29.333333333333332</v>
      </c>
      <c r="F12" s="112">
        <f t="shared" si="3"/>
        <v>35</v>
      </c>
      <c r="G12" s="112">
        <f t="shared" si="3"/>
        <v>37.666666666666664</v>
      </c>
      <c r="H12" s="112">
        <f>AVERAGE(H13:H16)</f>
        <v>43.75</v>
      </c>
      <c r="I12" s="112">
        <f t="shared" ref="I12" si="4">AVERAGE(I13:I16)</f>
        <v>48.333333333333336</v>
      </c>
      <c r="J12" s="112">
        <f>AVERAGE(J13:J16)</f>
        <v>50</v>
      </c>
    </row>
    <row r="13" spans="1:10">
      <c r="A13" s="1"/>
      <c r="B13" s="1">
        <v>5</v>
      </c>
      <c r="C13" s="1">
        <v>15</v>
      </c>
      <c r="D13" s="1">
        <v>20</v>
      </c>
      <c r="E13" s="1">
        <v>28</v>
      </c>
      <c r="F13" s="1">
        <v>35</v>
      </c>
      <c r="G13" s="1">
        <v>39</v>
      </c>
      <c r="H13" s="1">
        <v>45</v>
      </c>
      <c r="I13" s="1">
        <v>48</v>
      </c>
      <c r="J13" s="1">
        <v>50</v>
      </c>
    </row>
    <row r="14" spans="1:10">
      <c r="A14" s="1"/>
      <c r="B14" s="1">
        <v>5</v>
      </c>
      <c r="C14" s="1">
        <v>15</v>
      </c>
      <c r="D14" s="1">
        <v>20</v>
      </c>
      <c r="E14" s="1">
        <v>29</v>
      </c>
      <c r="F14" s="1"/>
      <c r="G14" s="1">
        <v>36</v>
      </c>
      <c r="H14" s="1">
        <v>49</v>
      </c>
      <c r="I14" s="1">
        <v>49</v>
      </c>
      <c r="J14" s="1">
        <v>50</v>
      </c>
    </row>
    <row r="15" spans="1:10">
      <c r="A15" s="1"/>
      <c r="B15" s="1"/>
      <c r="C15" s="1">
        <v>15</v>
      </c>
      <c r="D15" s="1">
        <v>24</v>
      </c>
      <c r="E15" s="1">
        <v>31</v>
      </c>
      <c r="F15" s="1"/>
      <c r="G15" s="1">
        <v>38</v>
      </c>
      <c r="H15" s="1">
        <v>47</v>
      </c>
      <c r="I15" s="1">
        <v>48</v>
      </c>
      <c r="J15" s="1"/>
    </row>
    <row r="16" spans="1:10">
      <c r="A16" s="1"/>
      <c r="B16" s="1"/>
      <c r="C16" s="1"/>
      <c r="D16" s="1">
        <v>16</v>
      </c>
      <c r="E16" s="1"/>
      <c r="F16" s="1"/>
      <c r="G16" s="1"/>
      <c r="H16" s="1">
        <v>34</v>
      </c>
      <c r="I16" s="1"/>
      <c r="J16" s="1"/>
    </row>
    <row r="17" spans="1:10">
      <c r="A17" s="112" t="s">
        <v>86</v>
      </c>
      <c r="B17" s="112">
        <v>0</v>
      </c>
      <c r="C17" s="112">
        <v>15</v>
      </c>
      <c r="D17" s="112">
        <f t="shared" ref="D17:G17" si="5">AVERAGE(D18:D21)</f>
        <v>21</v>
      </c>
      <c r="E17" s="112">
        <f t="shared" si="5"/>
        <v>33</v>
      </c>
      <c r="F17" s="112">
        <f t="shared" si="5"/>
        <v>40</v>
      </c>
      <c r="G17" s="112">
        <f t="shared" si="5"/>
        <v>42</v>
      </c>
      <c r="H17" s="112">
        <f>AVERAGE(H18:H21)</f>
        <v>44</v>
      </c>
      <c r="I17" s="112">
        <f t="shared" ref="I17" si="6">AVERAGE(I18:I21)</f>
        <v>48</v>
      </c>
      <c r="J17" s="112">
        <f>AVERAGE(J18:J21)</f>
        <v>49.75</v>
      </c>
    </row>
    <row r="18" spans="1:10">
      <c r="A18" s="2"/>
      <c r="B18" s="2">
        <v>0</v>
      </c>
      <c r="C18" s="2">
        <v>15</v>
      </c>
      <c r="D18" s="2">
        <v>21</v>
      </c>
      <c r="E18" s="2">
        <v>33</v>
      </c>
      <c r="F18" s="2">
        <v>40</v>
      </c>
      <c r="G18" s="2">
        <v>42</v>
      </c>
      <c r="H18" s="2">
        <v>44</v>
      </c>
      <c r="I18" s="2">
        <v>48</v>
      </c>
      <c r="J18" s="2">
        <v>50</v>
      </c>
    </row>
    <row r="19" spans="1:10">
      <c r="A19" s="2"/>
      <c r="B19" s="2">
        <v>0</v>
      </c>
      <c r="C19" s="2">
        <v>15</v>
      </c>
      <c r="D19" s="2"/>
      <c r="E19" s="2">
        <v>33</v>
      </c>
      <c r="F19" s="2"/>
      <c r="G19" s="2"/>
      <c r="H19" s="2"/>
      <c r="I19" s="2">
        <v>48</v>
      </c>
      <c r="J19" s="2">
        <v>48</v>
      </c>
    </row>
    <row r="20" spans="1:10">
      <c r="A20" s="2"/>
      <c r="B20" s="2">
        <v>0</v>
      </c>
      <c r="C20" s="2"/>
      <c r="D20" s="2"/>
      <c r="E20" s="2">
        <v>36</v>
      </c>
      <c r="F20" s="2"/>
      <c r="G20" s="2"/>
      <c r="H20" s="2"/>
      <c r="I20" s="2">
        <v>50</v>
      </c>
      <c r="J20" s="2">
        <v>51</v>
      </c>
    </row>
    <row r="21" spans="1:10">
      <c r="A21" s="2"/>
      <c r="B21" s="2">
        <v>0</v>
      </c>
      <c r="C21" s="2"/>
      <c r="D21" s="2"/>
      <c r="E21" s="2">
        <v>30</v>
      </c>
      <c r="F21" s="2"/>
      <c r="G21" s="2"/>
      <c r="H21" s="2"/>
      <c r="I21" s="2">
        <v>46</v>
      </c>
      <c r="J21" s="2">
        <v>50</v>
      </c>
    </row>
    <row r="22" spans="1:10">
      <c r="A22" s="112" t="s">
        <v>87</v>
      </c>
      <c r="B22" s="112">
        <f>AVERAGE(B23:B26)</f>
        <v>1</v>
      </c>
      <c r="C22" s="112">
        <f t="shared" ref="C22:G22" si="7">AVERAGE(C23:C26)</f>
        <v>12</v>
      </c>
      <c r="D22" s="112">
        <f t="shared" si="7"/>
        <v>24</v>
      </c>
      <c r="E22" s="112">
        <f t="shared" si="7"/>
        <v>39</v>
      </c>
      <c r="F22" s="112">
        <f t="shared" si="7"/>
        <v>42</v>
      </c>
      <c r="G22" s="112">
        <f t="shared" si="7"/>
        <v>45</v>
      </c>
      <c r="H22" s="112">
        <f>AVERAGE(H23:H26)</f>
        <v>47</v>
      </c>
      <c r="I22" s="112">
        <f t="shared" ref="I22" si="8">AVERAGE(I23:I26)</f>
        <v>49</v>
      </c>
      <c r="J22" s="112">
        <f>AVERAGE(J23:J26)</f>
        <v>49.5</v>
      </c>
    </row>
    <row r="23" spans="1:10">
      <c r="A23" s="1"/>
      <c r="B23" s="1">
        <v>1</v>
      </c>
      <c r="C23" s="1">
        <v>12</v>
      </c>
      <c r="D23" s="1">
        <v>24</v>
      </c>
      <c r="E23" s="1">
        <v>39</v>
      </c>
      <c r="F23" s="1">
        <v>42</v>
      </c>
      <c r="G23" s="1">
        <v>45</v>
      </c>
      <c r="H23" s="1">
        <v>47</v>
      </c>
      <c r="I23" s="1">
        <v>49</v>
      </c>
      <c r="J23" s="1">
        <v>55</v>
      </c>
    </row>
    <row r="24" spans="1:10">
      <c r="A24" s="1"/>
      <c r="B24" s="1"/>
      <c r="C24" s="1"/>
      <c r="D24" s="1">
        <v>20</v>
      </c>
      <c r="E24" s="1"/>
      <c r="F24" s="1"/>
      <c r="G24" s="1">
        <v>40</v>
      </c>
      <c r="H24" s="1"/>
      <c r="I24" s="1"/>
      <c r="J24" s="1">
        <v>43</v>
      </c>
    </row>
    <row r="25" spans="1:10">
      <c r="A25" s="1"/>
      <c r="B25" s="1"/>
      <c r="C25" s="1"/>
      <c r="D25" s="1">
        <v>28</v>
      </c>
      <c r="E25" s="1"/>
      <c r="F25" s="1"/>
      <c r="G25" s="1">
        <v>50</v>
      </c>
      <c r="H25" s="1"/>
      <c r="I25" s="1"/>
      <c r="J25" s="1">
        <v>52</v>
      </c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>
        <v>48</v>
      </c>
    </row>
    <row r="27" spans="1:10">
      <c r="A27" s="112" t="s">
        <v>88</v>
      </c>
      <c r="B27" s="112">
        <f>AVERAGE(B28:B31)</f>
        <v>2</v>
      </c>
      <c r="C27" s="112">
        <f t="shared" ref="C27:G27" si="9">AVERAGE(C28:C31)</f>
        <v>15</v>
      </c>
      <c r="D27" s="112">
        <f t="shared" si="9"/>
        <v>28</v>
      </c>
      <c r="E27" s="112">
        <f t="shared" si="9"/>
        <v>35</v>
      </c>
      <c r="F27" s="112">
        <f t="shared" si="9"/>
        <v>45</v>
      </c>
      <c r="G27" s="112">
        <f t="shared" si="9"/>
        <v>45</v>
      </c>
      <c r="H27" s="112">
        <f>AVERAGE(H28:H31)</f>
        <v>47</v>
      </c>
      <c r="I27" s="112">
        <f t="shared" ref="I27" si="10">AVERAGE(I28:I31)</f>
        <v>49</v>
      </c>
      <c r="J27" s="112">
        <f>AVERAGE(J28:J31)</f>
        <v>49</v>
      </c>
    </row>
    <row r="28" spans="1:10">
      <c r="A28" s="2"/>
      <c r="B28" s="2">
        <v>2</v>
      </c>
      <c r="C28" s="2">
        <v>15</v>
      </c>
      <c r="D28" s="2">
        <v>28</v>
      </c>
      <c r="E28" s="2">
        <v>35</v>
      </c>
      <c r="F28" s="2">
        <v>46</v>
      </c>
      <c r="G28" s="2">
        <v>45</v>
      </c>
      <c r="H28" s="2">
        <v>47</v>
      </c>
      <c r="I28" s="2">
        <v>49</v>
      </c>
      <c r="J28" s="2">
        <v>49</v>
      </c>
    </row>
    <row r="29" spans="1:10">
      <c r="A29" s="2"/>
      <c r="B29" s="2"/>
      <c r="C29" s="2"/>
      <c r="D29" s="2"/>
      <c r="E29" s="2">
        <v>35</v>
      </c>
      <c r="F29" s="2">
        <v>44</v>
      </c>
      <c r="G29" s="2"/>
      <c r="H29" s="2"/>
      <c r="I29" s="2"/>
      <c r="J29" s="2">
        <v>49</v>
      </c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112" t="s">
        <v>89</v>
      </c>
      <c r="B32" s="112">
        <f>AVERAGE(B33:B36)</f>
        <v>4</v>
      </c>
      <c r="C32" s="112">
        <f t="shared" ref="C32:G32" si="11">AVERAGE(C33:C36)</f>
        <v>10</v>
      </c>
      <c r="D32" s="112">
        <f t="shared" si="11"/>
        <v>20</v>
      </c>
      <c r="E32" s="112">
        <f t="shared" si="11"/>
        <v>25</v>
      </c>
      <c r="F32" s="112">
        <f t="shared" si="11"/>
        <v>28</v>
      </c>
      <c r="G32" s="112">
        <f t="shared" si="11"/>
        <v>35</v>
      </c>
      <c r="H32" s="112">
        <f>AVERAGE(H33:H36)</f>
        <v>40</v>
      </c>
      <c r="I32" s="112">
        <f t="shared" ref="I32" si="12">AVERAGE(I33:I36)</f>
        <v>45</v>
      </c>
      <c r="J32" s="112">
        <f>AVERAGE(J33:J36)</f>
        <v>48</v>
      </c>
    </row>
    <row r="33" spans="1:10">
      <c r="A33" s="1"/>
      <c r="B33" s="1">
        <v>4</v>
      </c>
      <c r="C33" s="1">
        <v>10</v>
      </c>
      <c r="D33" s="1">
        <v>20</v>
      </c>
      <c r="E33" s="1">
        <v>25</v>
      </c>
      <c r="F33" s="1">
        <v>31</v>
      </c>
      <c r="G33" s="1">
        <v>35</v>
      </c>
      <c r="H33" s="1">
        <v>40</v>
      </c>
      <c r="I33" s="1">
        <v>45</v>
      </c>
      <c r="J33" s="1">
        <v>48</v>
      </c>
    </row>
    <row r="34" spans="1:10">
      <c r="A34" s="1"/>
      <c r="B34" s="1"/>
      <c r="C34" s="1"/>
      <c r="D34" s="1"/>
      <c r="E34" s="1">
        <v>25</v>
      </c>
      <c r="F34" s="1">
        <v>25</v>
      </c>
      <c r="G34" s="1"/>
      <c r="H34" s="1"/>
      <c r="I34" s="1"/>
      <c r="J34" s="1">
        <v>48</v>
      </c>
    </row>
    <row r="35" spans="1:10">
      <c r="A35" s="1"/>
      <c r="B35" s="1"/>
      <c r="C35" s="1"/>
      <c r="D35" s="1"/>
      <c r="E35" s="1"/>
      <c r="F35" s="1">
        <v>25</v>
      </c>
      <c r="G35" s="1"/>
      <c r="H35" s="1"/>
      <c r="I35" s="1"/>
      <c r="J35" s="1">
        <v>49</v>
      </c>
    </row>
    <row r="36" spans="1:10">
      <c r="A36" s="1"/>
      <c r="B36" s="1"/>
      <c r="C36" s="1"/>
      <c r="D36" s="1"/>
      <c r="E36" s="1"/>
      <c r="F36" s="1">
        <v>31</v>
      </c>
      <c r="G36" s="1"/>
      <c r="H36" s="1"/>
      <c r="I36" s="1"/>
      <c r="J36" s="1">
        <v>47</v>
      </c>
    </row>
    <row r="37" spans="1:10">
      <c r="A37" s="112" t="s">
        <v>90</v>
      </c>
      <c r="B37" s="112">
        <f>AVERAGE(B38:B41)</f>
        <v>1</v>
      </c>
      <c r="C37" s="112">
        <f t="shared" ref="C37:G37" si="13">AVERAGE(C38:C41)</f>
        <v>0</v>
      </c>
      <c r="D37" s="112">
        <f t="shared" si="13"/>
        <v>6</v>
      </c>
      <c r="E37" s="112">
        <f t="shared" si="13"/>
        <v>20</v>
      </c>
      <c r="F37" s="112">
        <f t="shared" si="13"/>
        <v>26</v>
      </c>
      <c r="G37" s="112">
        <f t="shared" si="13"/>
        <v>32</v>
      </c>
      <c r="H37" s="112">
        <f>AVERAGE(H38:H41)</f>
        <v>35</v>
      </c>
      <c r="I37" s="112">
        <f t="shared" ref="I37" si="14">AVERAGE(I38:I41)</f>
        <v>42</v>
      </c>
      <c r="J37" s="112">
        <f>AVERAGE(J38:J41)</f>
        <v>50</v>
      </c>
    </row>
    <row r="38" spans="1:10">
      <c r="A38" s="1"/>
      <c r="B38" s="1">
        <v>1</v>
      </c>
      <c r="C38" s="1">
        <v>0</v>
      </c>
      <c r="D38" s="1">
        <v>6</v>
      </c>
      <c r="E38" s="1">
        <v>20</v>
      </c>
      <c r="F38" s="1">
        <v>26</v>
      </c>
      <c r="G38" s="1">
        <v>34</v>
      </c>
      <c r="H38" s="1">
        <v>35</v>
      </c>
      <c r="I38" s="1">
        <v>42</v>
      </c>
      <c r="J38" s="1">
        <v>52</v>
      </c>
    </row>
    <row r="39" spans="1:10">
      <c r="A39" s="1"/>
      <c r="B39" s="1"/>
      <c r="C39" s="1">
        <v>0</v>
      </c>
      <c r="D39" s="1"/>
      <c r="E39" s="1">
        <v>20</v>
      </c>
      <c r="F39" s="1">
        <v>26</v>
      </c>
      <c r="G39" s="1">
        <v>30</v>
      </c>
      <c r="H39" s="1">
        <v>35</v>
      </c>
      <c r="I39" s="1"/>
      <c r="J39" s="1">
        <v>52</v>
      </c>
    </row>
    <row r="40" spans="1:10">
      <c r="A40" s="1"/>
      <c r="B40" s="1"/>
      <c r="C40" s="1">
        <v>0</v>
      </c>
      <c r="D40" s="1"/>
      <c r="E40" s="1"/>
      <c r="F40" s="1"/>
      <c r="G40" s="1"/>
      <c r="H40" s="1"/>
      <c r="I40" s="1"/>
      <c r="J40" s="1">
        <v>48</v>
      </c>
    </row>
    <row r="41" spans="1:10">
      <c r="A41" s="1"/>
      <c r="B41" s="1"/>
      <c r="C41" s="1">
        <v>0</v>
      </c>
      <c r="D41" s="1"/>
      <c r="E41" s="1"/>
      <c r="F41" s="1"/>
      <c r="G41" s="1"/>
      <c r="H41" s="1"/>
      <c r="I41" s="1"/>
      <c r="J41" s="1">
        <v>48</v>
      </c>
    </row>
    <row r="42" spans="1:10">
      <c r="A42" s="112" t="s">
        <v>91</v>
      </c>
      <c r="B42" s="112">
        <f>AVERAGE(B43:B46)</f>
        <v>0</v>
      </c>
      <c r="C42" s="112">
        <f t="shared" ref="C42:G42" si="15">AVERAGE(C43:C46)</f>
        <v>3</v>
      </c>
      <c r="D42" s="112">
        <f t="shared" si="15"/>
        <v>12</v>
      </c>
      <c r="E42" s="112">
        <f t="shared" si="15"/>
        <v>18</v>
      </c>
      <c r="F42" s="112">
        <f t="shared" si="15"/>
        <v>24</v>
      </c>
      <c r="G42" s="112">
        <f t="shared" si="15"/>
        <v>33</v>
      </c>
      <c r="H42" s="112">
        <f>AVERAGE(H43:H46)</f>
        <v>40</v>
      </c>
      <c r="I42" s="112">
        <f t="shared" ref="I42" si="16">AVERAGE(I43:I46)</f>
        <v>44</v>
      </c>
      <c r="J42" s="112">
        <v>51</v>
      </c>
    </row>
    <row r="43" spans="1:10">
      <c r="A43" s="2"/>
      <c r="B43" s="2">
        <v>0</v>
      </c>
      <c r="C43" s="2">
        <v>6</v>
      </c>
      <c r="D43" s="2">
        <v>12</v>
      </c>
      <c r="E43" s="2">
        <v>18</v>
      </c>
      <c r="F43" s="2">
        <v>24</v>
      </c>
      <c r="G43" s="2">
        <v>33</v>
      </c>
      <c r="H43" s="2">
        <v>40</v>
      </c>
      <c r="I43" s="2">
        <v>44</v>
      </c>
      <c r="J43" s="2">
        <v>50</v>
      </c>
    </row>
    <row r="44" spans="1:10">
      <c r="A44" s="2"/>
      <c r="B44" s="2">
        <v>0</v>
      </c>
      <c r="C44" s="2">
        <v>3</v>
      </c>
      <c r="D44" s="2"/>
      <c r="E44" s="2"/>
      <c r="F44" s="2">
        <v>24</v>
      </c>
      <c r="G44" s="2">
        <v>36</v>
      </c>
      <c r="H44" s="2">
        <v>40</v>
      </c>
      <c r="I44" s="2">
        <v>44</v>
      </c>
      <c r="J44" s="2">
        <v>49</v>
      </c>
    </row>
    <row r="45" spans="1:10">
      <c r="A45" s="2"/>
      <c r="B45" s="2"/>
      <c r="C45" s="2">
        <v>0</v>
      </c>
      <c r="D45" s="2"/>
      <c r="E45" s="2"/>
      <c r="F45" s="2"/>
      <c r="G45" s="2">
        <v>30</v>
      </c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112" t="s">
        <v>92</v>
      </c>
      <c r="B47" s="112">
        <v>0</v>
      </c>
      <c r="C47" s="112">
        <f t="shared" ref="C47:G47" si="17">AVERAGE(C48:C51)</f>
        <v>2</v>
      </c>
      <c r="D47" s="112">
        <f t="shared" si="17"/>
        <v>7</v>
      </c>
      <c r="E47" s="112">
        <f t="shared" si="17"/>
        <v>25</v>
      </c>
      <c r="F47" s="112">
        <f t="shared" si="17"/>
        <v>28</v>
      </c>
      <c r="G47" s="112">
        <f t="shared" si="17"/>
        <v>32</v>
      </c>
      <c r="H47" s="112">
        <f>AVERAGE(H48:H51)</f>
        <v>35</v>
      </c>
      <c r="I47" s="112">
        <f t="shared" ref="I47" si="18">AVERAGE(I48:I51)</f>
        <v>44</v>
      </c>
      <c r="J47" s="112">
        <f>AVERAGE(J48:J51)</f>
        <v>49.5</v>
      </c>
    </row>
    <row r="48" spans="1:10">
      <c r="A48" s="1"/>
      <c r="B48" s="1">
        <v>0</v>
      </c>
      <c r="C48" s="1">
        <v>2</v>
      </c>
      <c r="D48" s="1">
        <v>7</v>
      </c>
      <c r="E48" s="1">
        <v>25</v>
      </c>
      <c r="F48" s="1">
        <v>28</v>
      </c>
      <c r="G48" s="1">
        <v>30</v>
      </c>
      <c r="H48" s="1">
        <v>35</v>
      </c>
      <c r="I48" s="1">
        <v>44</v>
      </c>
      <c r="J48" s="1">
        <v>50</v>
      </c>
    </row>
    <row r="49" spans="1:10">
      <c r="A49" s="1"/>
      <c r="B49" s="1">
        <v>0</v>
      </c>
      <c r="C49" s="1"/>
      <c r="D49" s="1">
        <v>9</v>
      </c>
      <c r="E49" s="1"/>
      <c r="F49" s="1"/>
      <c r="G49" s="1">
        <v>32</v>
      </c>
      <c r="H49" s="1"/>
      <c r="I49" s="1"/>
      <c r="J49" s="1">
        <v>49</v>
      </c>
    </row>
    <row r="50" spans="1:10">
      <c r="A50" s="1"/>
      <c r="B50" s="1">
        <v>0</v>
      </c>
      <c r="C50" s="1"/>
      <c r="D50" s="1">
        <v>7</v>
      </c>
      <c r="E50" s="1"/>
      <c r="F50" s="1"/>
      <c r="G50" s="1">
        <v>33</v>
      </c>
      <c r="H50" s="1"/>
      <c r="I50" s="1"/>
      <c r="J50" s="1"/>
    </row>
    <row r="51" spans="1:10">
      <c r="A51" s="1"/>
      <c r="B51" s="1">
        <v>0</v>
      </c>
      <c r="C51" s="1"/>
      <c r="D51" s="1">
        <v>5</v>
      </c>
      <c r="E51" s="1"/>
      <c r="F51" s="1"/>
      <c r="G51" s="1">
        <v>33</v>
      </c>
      <c r="H51" s="1"/>
      <c r="I51" s="1"/>
      <c r="J51" s="1"/>
    </row>
    <row r="52" spans="1:10">
      <c r="A52" s="112" t="s">
        <v>93</v>
      </c>
      <c r="B52" s="112">
        <f t="shared" ref="B52:G52" si="19">AVERAGE(B53:B56)</f>
        <v>3</v>
      </c>
      <c r="C52" s="112">
        <f t="shared" si="19"/>
        <v>4</v>
      </c>
      <c r="D52" s="112">
        <f t="shared" si="19"/>
        <v>5</v>
      </c>
      <c r="E52" s="112">
        <f t="shared" si="19"/>
        <v>20</v>
      </c>
      <c r="F52" s="112">
        <f t="shared" si="19"/>
        <v>25</v>
      </c>
      <c r="G52" s="112">
        <f t="shared" si="19"/>
        <v>28</v>
      </c>
      <c r="H52" s="112">
        <f>AVERAGE(H53:H56)</f>
        <v>38</v>
      </c>
      <c r="I52" s="112">
        <f t="shared" ref="I52" si="20">AVERAGE(I53:I56)</f>
        <v>45</v>
      </c>
      <c r="J52" s="112">
        <f>AVERAGE(J53:J56)</f>
        <v>49.5</v>
      </c>
    </row>
    <row r="53" spans="1:10">
      <c r="A53" s="2"/>
      <c r="B53" s="2">
        <v>6</v>
      </c>
      <c r="C53" s="2">
        <v>4</v>
      </c>
      <c r="D53" s="2">
        <v>5</v>
      </c>
      <c r="E53" s="2">
        <v>20</v>
      </c>
      <c r="F53" s="2">
        <v>25</v>
      </c>
      <c r="G53" s="2">
        <v>28</v>
      </c>
      <c r="H53" s="2">
        <v>40</v>
      </c>
      <c r="I53" s="2">
        <v>45</v>
      </c>
      <c r="J53" s="2">
        <v>50</v>
      </c>
    </row>
    <row r="54" spans="1:10">
      <c r="A54" s="2"/>
      <c r="B54" s="2">
        <v>0</v>
      </c>
      <c r="C54" s="2"/>
      <c r="D54" s="2"/>
      <c r="E54" s="2">
        <v>15</v>
      </c>
      <c r="F54" s="2"/>
      <c r="G54" s="2"/>
      <c r="H54" s="2">
        <v>38</v>
      </c>
      <c r="I54" s="2">
        <v>45</v>
      </c>
      <c r="J54" s="2">
        <v>50</v>
      </c>
    </row>
    <row r="55" spans="1:10">
      <c r="A55" s="2"/>
      <c r="B55" s="2">
        <v>3</v>
      </c>
      <c r="C55" s="2"/>
      <c r="D55" s="2"/>
      <c r="E55" s="2">
        <v>25</v>
      </c>
      <c r="F55" s="2"/>
      <c r="G55" s="2"/>
      <c r="H55" s="2">
        <v>36</v>
      </c>
      <c r="I55" s="2"/>
      <c r="J55" s="2">
        <v>46</v>
      </c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>
        <v>52</v>
      </c>
    </row>
    <row r="57" spans="1:10">
      <c r="A57" s="112" t="s">
        <v>94</v>
      </c>
      <c r="B57" s="112">
        <v>0</v>
      </c>
      <c r="C57" s="112">
        <f t="shared" ref="C57:G57" si="21">AVERAGE(C58:C61)</f>
        <v>17</v>
      </c>
      <c r="D57" s="112">
        <f t="shared" si="21"/>
        <v>22</v>
      </c>
      <c r="E57" s="112">
        <f t="shared" si="21"/>
        <v>30</v>
      </c>
      <c r="F57" s="112">
        <f t="shared" si="21"/>
        <v>33</v>
      </c>
      <c r="G57" s="112">
        <f t="shared" si="21"/>
        <v>37</v>
      </c>
      <c r="H57" s="112">
        <f>AVERAGE(H58:H61)</f>
        <v>42</v>
      </c>
      <c r="I57" s="112">
        <f t="shared" ref="I57" si="22">AVERAGE(I58:I61)</f>
        <v>47</v>
      </c>
      <c r="J57" s="112">
        <f>AVERAGE(J58:J61)</f>
        <v>50</v>
      </c>
    </row>
    <row r="58" spans="1:10">
      <c r="A58" s="1"/>
      <c r="B58" s="1">
        <v>0</v>
      </c>
      <c r="C58" s="1">
        <v>17</v>
      </c>
      <c r="D58" s="1">
        <v>20</v>
      </c>
      <c r="E58" s="1">
        <v>30</v>
      </c>
      <c r="F58" s="1">
        <v>33</v>
      </c>
      <c r="G58" s="1">
        <v>37</v>
      </c>
      <c r="H58" s="1">
        <v>42</v>
      </c>
      <c r="I58" s="1">
        <v>47</v>
      </c>
      <c r="J58" s="1">
        <v>42</v>
      </c>
    </row>
    <row r="59" spans="1:10">
      <c r="A59" s="1"/>
      <c r="B59" s="1">
        <v>0</v>
      </c>
      <c r="C59" s="1">
        <v>17</v>
      </c>
      <c r="D59" s="1">
        <v>24</v>
      </c>
      <c r="E59" s="1">
        <v>32</v>
      </c>
      <c r="F59" s="1">
        <v>36</v>
      </c>
      <c r="G59" s="1"/>
      <c r="H59" s="1"/>
      <c r="I59" s="1">
        <v>47</v>
      </c>
      <c r="J59" s="1">
        <v>52</v>
      </c>
    </row>
    <row r="60" spans="1:10">
      <c r="A60" s="1"/>
      <c r="B60" s="1">
        <v>0</v>
      </c>
      <c r="C60" s="1"/>
      <c r="D60" s="1">
        <v>22</v>
      </c>
      <c r="E60" s="1">
        <v>28</v>
      </c>
      <c r="F60" s="1">
        <v>30</v>
      </c>
      <c r="G60" s="1"/>
      <c r="H60" s="1"/>
      <c r="I60" s="1">
        <v>47</v>
      </c>
      <c r="J60" s="1">
        <v>50</v>
      </c>
    </row>
    <row r="61" spans="1:10">
      <c r="A61" s="1"/>
      <c r="B61" s="1">
        <v>0</v>
      </c>
      <c r="C61" s="1"/>
      <c r="D61" s="1"/>
      <c r="E61" s="1"/>
      <c r="F61" s="1"/>
      <c r="G61" s="1"/>
      <c r="H61" s="1"/>
      <c r="I61" s="1"/>
      <c r="J61" s="1">
        <v>56</v>
      </c>
    </row>
    <row r="62" spans="1:10">
      <c r="A62" s="112" t="s">
        <v>95</v>
      </c>
      <c r="B62" s="112">
        <v>0</v>
      </c>
      <c r="C62" s="112">
        <f t="shared" ref="C62:G62" si="23">AVERAGE(C63:C66)</f>
        <v>15</v>
      </c>
      <c r="D62" s="112">
        <f t="shared" si="23"/>
        <v>21</v>
      </c>
      <c r="E62" s="112">
        <f t="shared" si="23"/>
        <v>29</v>
      </c>
      <c r="F62" s="112">
        <f t="shared" si="23"/>
        <v>32</v>
      </c>
      <c r="G62" s="112">
        <f t="shared" si="23"/>
        <v>34</v>
      </c>
      <c r="H62" s="112">
        <f>AVERAGE(H63:H66)</f>
        <v>40</v>
      </c>
      <c r="I62" s="112">
        <f t="shared" ref="I62" si="24">AVERAGE(I63:I66)</f>
        <v>45</v>
      </c>
      <c r="J62" s="112">
        <f>AVERAGE(J63:J66)</f>
        <v>51</v>
      </c>
    </row>
    <row r="63" spans="1:10">
      <c r="A63" s="2"/>
      <c r="B63" s="2">
        <v>0</v>
      </c>
      <c r="C63" s="2">
        <v>15</v>
      </c>
      <c r="D63" s="2">
        <v>23</v>
      </c>
      <c r="E63" s="2">
        <v>30</v>
      </c>
      <c r="F63" s="2">
        <v>32</v>
      </c>
      <c r="G63" s="2">
        <v>30</v>
      </c>
      <c r="H63" s="2">
        <v>40</v>
      </c>
      <c r="I63" s="2">
        <v>50</v>
      </c>
      <c r="J63" s="2">
        <v>51</v>
      </c>
    </row>
    <row r="64" spans="1:10">
      <c r="A64" s="2"/>
      <c r="B64" s="2">
        <v>0</v>
      </c>
      <c r="C64" s="2">
        <v>15</v>
      </c>
      <c r="D64" s="2">
        <v>19</v>
      </c>
      <c r="E64" s="2">
        <v>28</v>
      </c>
      <c r="F64" s="2">
        <v>32</v>
      </c>
      <c r="G64" s="2">
        <v>38</v>
      </c>
      <c r="H64" s="2">
        <v>40</v>
      </c>
      <c r="I64" s="2">
        <v>40</v>
      </c>
      <c r="J64" s="2">
        <v>51</v>
      </c>
    </row>
    <row r="65" spans="1:10">
      <c r="A65" s="2"/>
      <c r="B65" s="2">
        <v>0</v>
      </c>
      <c r="C65" s="2">
        <v>15</v>
      </c>
      <c r="D65" s="2">
        <v>19</v>
      </c>
      <c r="E65" s="2">
        <v>29</v>
      </c>
      <c r="F65" s="2">
        <v>32</v>
      </c>
      <c r="G65" s="2">
        <v>34</v>
      </c>
      <c r="H65" s="2"/>
      <c r="I65" s="2">
        <v>50</v>
      </c>
      <c r="J65" s="2"/>
    </row>
    <row r="66" spans="1:10">
      <c r="A66" s="2"/>
      <c r="B66" s="2">
        <v>0</v>
      </c>
      <c r="C66" s="2">
        <v>15</v>
      </c>
      <c r="D66" s="2">
        <v>23</v>
      </c>
      <c r="E66" s="2"/>
      <c r="F66" s="2"/>
      <c r="G66" s="2"/>
      <c r="H66" s="2"/>
      <c r="I66" s="2">
        <v>40</v>
      </c>
      <c r="J66" s="2"/>
    </row>
    <row r="67" spans="1:10">
      <c r="A67" s="112" t="s">
        <v>96</v>
      </c>
      <c r="B67" s="112">
        <f>AVERAGE(B68:B71)</f>
        <v>0</v>
      </c>
      <c r="C67" s="112">
        <f t="shared" ref="C67:G67" si="25">AVERAGE(C68:C71)</f>
        <v>5</v>
      </c>
      <c r="D67" s="112">
        <f t="shared" si="25"/>
        <v>15</v>
      </c>
      <c r="E67" s="112">
        <f t="shared" si="25"/>
        <v>21</v>
      </c>
      <c r="F67" s="112">
        <f t="shared" si="25"/>
        <v>28</v>
      </c>
      <c r="G67" s="112">
        <f t="shared" si="25"/>
        <v>33</v>
      </c>
      <c r="H67" s="112">
        <f>AVERAGE(H68:H71)</f>
        <v>40</v>
      </c>
      <c r="I67" s="112">
        <f t="shared" ref="I67" si="26">AVERAGE(I68:I71)</f>
        <v>42</v>
      </c>
      <c r="J67" s="112">
        <f>AVERAGE(J68:J71)</f>
        <v>50</v>
      </c>
    </row>
    <row r="68" spans="1:10">
      <c r="A68" s="1"/>
      <c r="B68" s="1">
        <v>0</v>
      </c>
      <c r="C68" s="1">
        <v>5</v>
      </c>
      <c r="D68" s="1">
        <v>10</v>
      </c>
      <c r="E68" s="1">
        <v>22</v>
      </c>
      <c r="F68" s="1">
        <v>28</v>
      </c>
      <c r="G68" s="1">
        <v>36</v>
      </c>
      <c r="H68" s="1">
        <v>42</v>
      </c>
      <c r="I68" s="1">
        <v>46</v>
      </c>
      <c r="J68" s="1">
        <v>45</v>
      </c>
    </row>
    <row r="69" spans="1:10">
      <c r="A69" s="1"/>
      <c r="B69" s="1">
        <v>0</v>
      </c>
      <c r="C69" s="1">
        <v>7</v>
      </c>
      <c r="D69" s="1">
        <v>20</v>
      </c>
      <c r="E69" s="1">
        <v>22</v>
      </c>
      <c r="F69" s="1">
        <v>28</v>
      </c>
      <c r="G69" s="1">
        <v>36</v>
      </c>
      <c r="H69" s="1">
        <v>38</v>
      </c>
      <c r="I69" s="1">
        <v>42</v>
      </c>
      <c r="J69" s="1">
        <v>55</v>
      </c>
    </row>
    <row r="70" spans="1:10">
      <c r="A70" s="1"/>
      <c r="B70" s="1">
        <v>0</v>
      </c>
      <c r="C70" s="1">
        <v>5</v>
      </c>
      <c r="D70" s="1">
        <v>15</v>
      </c>
      <c r="E70" s="1">
        <v>24</v>
      </c>
      <c r="F70" s="1">
        <v>28</v>
      </c>
      <c r="G70" s="1">
        <v>30</v>
      </c>
      <c r="H70" s="1">
        <v>44</v>
      </c>
      <c r="I70" s="1">
        <v>40</v>
      </c>
      <c r="J70" s="1">
        <v>45</v>
      </c>
    </row>
    <row r="71" spans="1:10">
      <c r="A71" s="1"/>
      <c r="B71" s="1">
        <v>0</v>
      </c>
      <c r="C71" s="1">
        <v>3</v>
      </c>
      <c r="D71" s="1">
        <v>15</v>
      </c>
      <c r="E71" s="1">
        <v>16</v>
      </c>
      <c r="F71" s="1">
        <v>28</v>
      </c>
      <c r="G71" s="1">
        <v>30</v>
      </c>
      <c r="H71" s="1">
        <v>36</v>
      </c>
      <c r="I71" s="1">
        <v>40</v>
      </c>
      <c r="J71" s="1">
        <v>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2"/>
  <sheetViews>
    <sheetView topLeftCell="A4" workbookViewId="0">
      <selection activeCell="K24" sqref="K24"/>
    </sheetView>
  </sheetViews>
  <sheetFormatPr defaultRowHeight="14.4"/>
  <sheetData>
    <row r="1" spans="1:13">
      <c r="B1" t="s">
        <v>97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</row>
    <row r="2" spans="1:13">
      <c r="A2" t="s">
        <v>98</v>
      </c>
      <c r="B2" s="1">
        <v>0.5</v>
      </c>
      <c r="C2" s="1">
        <f>I9/C9*100</f>
        <v>0</v>
      </c>
      <c r="D2" s="1">
        <f t="shared" ref="D2:G3" si="0">J9/D9*100</f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</row>
    <row r="3" spans="1:13">
      <c r="A3" t="s">
        <v>98</v>
      </c>
      <c r="B3" s="1">
        <v>1</v>
      </c>
      <c r="C3" s="1">
        <f t="shared" ref="C3:G5" si="1">I10/C10*100</f>
        <v>33.333333333333329</v>
      </c>
      <c r="D3" s="1">
        <f t="shared" si="0"/>
        <v>20</v>
      </c>
      <c r="E3" s="1">
        <f t="shared" si="0"/>
        <v>0</v>
      </c>
      <c r="F3" s="1">
        <f t="shared" si="0"/>
        <v>0</v>
      </c>
      <c r="G3" s="1">
        <f t="shared" si="0"/>
        <v>0</v>
      </c>
    </row>
    <row r="4" spans="1:13">
      <c r="A4" t="s">
        <v>98</v>
      </c>
      <c r="B4" s="1">
        <v>2</v>
      </c>
      <c r="C4" s="1">
        <f t="shared" si="1"/>
        <v>71.428571428571431</v>
      </c>
      <c r="D4" s="1">
        <f t="shared" si="1"/>
        <v>50</v>
      </c>
      <c r="E4" s="1">
        <f t="shared" si="1"/>
        <v>25</v>
      </c>
      <c r="F4" s="1">
        <f t="shared" si="1"/>
        <v>5.8823529411764701</v>
      </c>
      <c r="G4" s="1">
        <f t="shared" si="1"/>
        <v>0</v>
      </c>
    </row>
    <row r="5" spans="1:13">
      <c r="A5" t="s">
        <v>98</v>
      </c>
      <c r="B5" s="1">
        <v>4</v>
      </c>
      <c r="C5" s="1">
        <f t="shared" si="1"/>
        <v>83.333333333333343</v>
      </c>
      <c r="D5" s="1">
        <f t="shared" si="1"/>
        <v>66.666666666666657</v>
      </c>
      <c r="E5" s="1">
        <f t="shared" si="1"/>
        <v>50</v>
      </c>
      <c r="F5" s="1">
        <f t="shared" si="1"/>
        <v>20</v>
      </c>
      <c r="G5" s="1">
        <f t="shared" si="1"/>
        <v>6.25</v>
      </c>
    </row>
    <row r="8" spans="1:13">
      <c r="A8" t="s">
        <v>99</v>
      </c>
      <c r="I8" t="s">
        <v>100</v>
      </c>
    </row>
    <row r="9" spans="1:13">
      <c r="C9" s="113">
        <v>7</v>
      </c>
      <c r="D9" s="113">
        <v>6</v>
      </c>
      <c r="E9" s="113">
        <v>5</v>
      </c>
      <c r="F9" s="113">
        <v>12</v>
      </c>
      <c r="G9" s="113">
        <v>4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3">
      <c r="C10" s="113">
        <v>9</v>
      </c>
      <c r="D10" s="113">
        <v>10</v>
      </c>
      <c r="E10" s="113">
        <v>11</v>
      </c>
      <c r="F10" s="113">
        <v>4</v>
      </c>
      <c r="G10" s="113">
        <v>3</v>
      </c>
      <c r="I10" s="17">
        <v>3</v>
      </c>
      <c r="J10" s="17">
        <v>2</v>
      </c>
      <c r="K10" s="17">
        <v>0</v>
      </c>
      <c r="L10" s="17">
        <v>0</v>
      </c>
      <c r="M10" s="17">
        <v>0</v>
      </c>
    </row>
    <row r="11" spans="1:13">
      <c r="C11" s="113">
        <v>14</v>
      </c>
      <c r="D11" s="113">
        <v>12</v>
      </c>
      <c r="E11" s="113">
        <v>16</v>
      </c>
      <c r="F11" s="113">
        <v>17</v>
      </c>
      <c r="G11" s="113">
        <v>5</v>
      </c>
      <c r="I11" s="17">
        <v>10</v>
      </c>
      <c r="J11" s="17">
        <v>6</v>
      </c>
      <c r="K11" s="17">
        <v>4</v>
      </c>
      <c r="L11" s="17">
        <v>1</v>
      </c>
      <c r="M11" s="17">
        <v>0</v>
      </c>
    </row>
    <row r="12" spans="1:13">
      <c r="C12" s="113">
        <v>12</v>
      </c>
      <c r="D12" s="113">
        <v>9</v>
      </c>
      <c r="E12" s="113">
        <v>10</v>
      </c>
      <c r="F12" s="113">
        <v>10</v>
      </c>
      <c r="G12" s="113">
        <v>16</v>
      </c>
      <c r="I12" s="17">
        <v>10</v>
      </c>
      <c r="J12" s="17">
        <v>6</v>
      </c>
      <c r="K12" s="17">
        <v>5</v>
      </c>
      <c r="L12" s="17">
        <v>2</v>
      </c>
      <c r="M12" s="17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5:M17"/>
  <sheetViews>
    <sheetView tabSelected="1" workbookViewId="0">
      <selection activeCell="G18" sqref="G18"/>
    </sheetView>
  </sheetViews>
  <sheetFormatPr defaultRowHeight="14.4"/>
  <sheetData>
    <row r="5" spans="2:13">
      <c r="B5" s="4" t="s">
        <v>24</v>
      </c>
      <c r="D5" t="s">
        <v>5</v>
      </c>
      <c r="K5" s="1" t="s">
        <v>48</v>
      </c>
      <c r="L5" s="1"/>
    </row>
    <row r="6" spans="2:13">
      <c r="B6">
        <v>70</v>
      </c>
      <c r="C6">
        <v>72.631578947368425</v>
      </c>
      <c r="D6">
        <v>2.6315789473684248</v>
      </c>
      <c r="G6" s="4" t="s">
        <v>7</v>
      </c>
      <c r="H6" s="4" t="s">
        <v>8</v>
      </c>
      <c r="K6" t="s">
        <v>20</v>
      </c>
      <c r="L6" t="s">
        <v>21</v>
      </c>
      <c r="M6" t="s">
        <v>22</v>
      </c>
    </row>
    <row r="7" spans="2:13">
      <c r="B7">
        <v>79.090909090909093</v>
      </c>
      <c r="C7">
        <v>79.487179487179503</v>
      </c>
      <c r="D7">
        <v>0.39627039627040972</v>
      </c>
      <c r="G7" s="1">
        <v>1.6439244663382599</v>
      </c>
      <c r="H7" s="1">
        <v>1.9</v>
      </c>
      <c r="K7">
        <v>22</v>
      </c>
      <c r="L7">
        <v>3.6000000000000014</v>
      </c>
      <c r="M7">
        <v>-18.399999999999999</v>
      </c>
    </row>
    <row r="8" spans="2:13">
      <c r="B8">
        <v>80</v>
      </c>
      <c r="C8">
        <v>82.5</v>
      </c>
      <c r="D8">
        <v>2.5</v>
      </c>
      <c r="G8" s="1">
        <v>1.1896581065062408</v>
      </c>
      <c r="H8" s="1">
        <v>1.711432148815722</v>
      </c>
      <c r="K8">
        <v>30</v>
      </c>
      <c r="L8">
        <v>3.3</v>
      </c>
      <c r="M8">
        <v>-26.7</v>
      </c>
    </row>
    <row r="9" spans="2:13">
      <c r="B9">
        <v>75</v>
      </c>
      <c r="C9">
        <v>73.400000000000006</v>
      </c>
      <c r="D9">
        <v>-1.5999999999999943</v>
      </c>
      <c r="K9">
        <v>20</v>
      </c>
      <c r="L9">
        <v>1.66</v>
      </c>
      <c r="M9">
        <v>-18.34</v>
      </c>
    </row>
    <row r="10" spans="2:13">
      <c r="B10">
        <v>75</v>
      </c>
      <c r="C10">
        <v>76.2</v>
      </c>
      <c r="D10">
        <v>1.2000000000000028</v>
      </c>
      <c r="K10">
        <v>22</v>
      </c>
      <c r="L10">
        <v>14.5</v>
      </c>
      <c r="M10">
        <v>-7.5</v>
      </c>
    </row>
    <row r="11" spans="2:13">
      <c r="B11">
        <v>70</v>
      </c>
      <c r="C11">
        <v>75.599999999999994</v>
      </c>
      <c r="D11">
        <v>5.5999999999999943</v>
      </c>
      <c r="K11">
        <v>22</v>
      </c>
      <c r="L11">
        <v>2</v>
      </c>
      <c r="M11">
        <v>-20</v>
      </c>
    </row>
    <row r="12" spans="2:13">
      <c r="B12">
        <v>80</v>
      </c>
      <c r="C12">
        <v>75</v>
      </c>
      <c r="D12">
        <v>-5</v>
      </c>
      <c r="K12">
        <v>21</v>
      </c>
      <c r="L12">
        <v>14.5</v>
      </c>
      <c r="M12">
        <v>-6.5</v>
      </c>
    </row>
    <row r="13" spans="2:13">
      <c r="B13">
        <v>60</v>
      </c>
      <c r="C13">
        <v>65</v>
      </c>
      <c r="D13">
        <v>5</v>
      </c>
      <c r="K13">
        <v>30</v>
      </c>
      <c r="L13">
        <v>4.2857142857142998</v>
      </c>
      <c r="M13">
        <v>-25.714285714285701</v>
      </c>
    </row>
    <row r="14" spans="2:13">
      <c r="B14">
        <v>65</v>
      </c>
      <c r="C14">
        <v>75</v>
      </c>
      <c r="D14">
        <v>10</v>
      </c>
      <c r="K14">
        <v>66</v>
      </c>
      <c r="L14">
        <v>0</v>
      </c>
      <c r="M14">
        <v>-66</v>
      </c>
    </row>
    <row r="15" spans="2:13">
      <c r="B15">
        <v>72.676767676767696</v>
      </c>
      <c r="C15">
        <v>74.97986204828311</v>
      </c>
      <c r="D15">
        <v>2.3030943715154262</v>
      </c>
      <c r="K15">
        <v>22</v>
      </c>
      <c r="L15">
        <v>7</v>
      </c>
      <c r="M15">
        <v>-15</v>
      </c>
    </row>
    <row r="16" spans="2:13">
      <c r="B16">
        <v>2.336779780133925</v>
      </c>
      <c r="C16">
        <v>1.6087890036660843</v>
      </c>
      <c r="D16">
        <v>1.4479585477215779</v>
      </c>
      <c r="K16">
        <v>28.3333333333333</v>
      </c>
      <c r="L16">
        <v>5.6495238095238101</v>
      </c>
      <c r="M16">
        <v>-22.683809523809522</v>
      </c>
    </row>
    <row r="17" spans="11:13">
      <c r="K17">
        <v>4.8705463987341524</v>
      </c>
      <c r="L17">
        <v>1.7920304803854161</v>
      </c>
      <c r="M17">
        <v>5.8896485925917252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5:I25"/>
  <sheetViews>
    <sheetView workbookViewId="0">
      <selection activeCell="K27" sqref="K27"/>
    </sheetView>
  </sheetViews>
  <sheetFormatPr defaultRowHeight="14.4"/>
  <sheetData>
    <row r="5" spans="2:9">
      <c r="C5" s="1" t="s">
        <v>0</v>
      </c>
      <c r="D5" s="1"/>
      <c r="E5" s="1"/>
      <c r="F5" s="1"/>
    </row>
    <row r="6" spans="2:9">
      <c r="C6" s="43">
        <v>39890</v>
      </c>
      <c r="D6" s="44">
        <v>75</v>
      </c>
      <c r="E6" s="44">
        <v>25</v>
      </c>
      <c r="F6" s="68">
        <v>50</v>
      </c>
      <c r="I6" t="s">
        <v>36</v>
      </c>
    </row>
    <row r="7" spans="2:9">
      <c r="C7" s="43">
        <v>39906</v>
      </c>
      <c r="D7" s="44">
        <v>55</v>
      </c>
      <c r="E7" s="44">
        <v>45</v>
      </c>
      <c r="F7" s="1">
        <v>10</v>
      </c>
      <c r="I7" s="1">
        <v>-1.25</v>
      </c>
    </row>
    <row r="8" spans="2:9">
      <c r="F8" s="68">
        <f>AVERAGE(F6:F7)</f>
        <v>30</v>
      </c>
      <c r="I8" s="1"/>
    </row>
    <row r="9" spans="2:9">
      <c r="F9" s="1">
        <f>STDEV(F6:F7)/SQRT(2)</f>
        <v>20</v>
      </c>
      <c r="I9" s="1">
        <v>1.1636866703140785</v>
      </c>
    </row>
    <row r="14" spans="2:9">
      <c r="C14" s="4" t="s">
        <v>1</v>
      </c>
      <c r="I14" t="s">
        <v>36</v>
      </c>
    </row>
    <row r="15" spans="2:9">
      <c r="B15" s="3"/>
      <c r="C15" s="48">
        <v>39913</v>
      </c>
      <c r="D15" s="3">
        <v>80</v>
      </c>
      <c r="E15" s="3">
        <v>100</v>
      </c>
      <c r="F15" s="69">
        <v>20</v>
      </c>
      <c r="I15">
        <v>1.4285714285714286</v>
      </c>
    </row>
    <row r="16" spans="2:9">
      <c r="B16" s="3"/>
      <c r="C16" s="72">
        <v>39927</v>
      </c>
      <c r="D16" s="3">
        <v>75</v>
      </c>
      <c r="E16" s="3">
        <v>90</v>
      </c>
      <c r="F16" s="69">
        <v>15</v>
      </c>
      <c r="I16">
        <v>1.1030142802134466</v>
      </c>
    </row>
    <row r="17" spans="2:9">
      <c r="B17" s="3"/>
      <c r="C17" s="3"/>
      <c r="D17" s="3"/>
      <c r="E17" s="3"/>
      <c r="F17" s="70">
        <f>AVERAGE(F15:F16)</f>
        <v>17.5</v>
      </c>
    </row>
    <row r="18" spans="2:9">
      <c r="F18" s="69">
        <f>STDEV(F15:F16)/SQRT(2)</f>
        <v>2.5</v>
      </c>
    </row>
    <row r="23" spans="2:9">
      <c r="C23" s="8" t="s">
        <v>4</v>
      </c>
      <c r="I23" t="s">
        <v>36</v>
      </c>
    </row>
    <row r="24" spans="2:9">
      <c r="C24" t="s">
        <v>41</v>
      </c>
      <c r="I24">
        <v>1.9</v>
      </c>
    </row>
    <row r="25" spans="2:9">
      <c r="C25" s="50">
        <v>39857</v>
      </c>
      <c r="D25" s="51">
        <v>27.27272727272727</v>
      </c>
      <c r="E25" s="51">
        <v>72.727272727272734</v>
      </c>
      <c r="F25" s="71">
        <f>E25-D25</f>
        <v>45.454545454545467</v>
      </c>
      <c r="I25">
        <v>1.711432148815722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7" sqref="E27:E28"/>
    </sheetView>
  </sheetViews>
  <sheetFormatPr defaultRowHeight="14.4"/>
  <sheetData>
    <row r="1" spans="1:5">
      <c r="B1" s="1" t="s">
        <v>28</v>
      </c>
      <c r="C1" s="1" t="s">
        <v>29</v>
      </c>
      <c r="D1" s="1" t="s">
        <v>30</v>
      </c>
    </row>
    <row r="2" spans="1:5">
      <c r="B2" s="29">
        <v>40</v>
      </c>
      <c r="C2" s="32">
        <v>35</v>
      </c>
      <c r="D2" s="27">
        <v>5.8823529411764719</v>
      </c>
    </row>
    <row r="3" spans="1:5">
      <c r="B3" s="29">
        <v>40</v>
      </c>
      <c r="C3" s="32">
        <v>30</v>
      </c>
      <c r="D3" s="27">
        <v>25</v>
      </c>
    </row>
    <row r="4" spans="1:5">
      <c r="B4" s="29">
        <v>40</v>
      </c>
      <c r="C4" s="32">
        <v>32.5</v>
      </c>
      <c r="D4" s="27">
        <v>9.9999999999999982</v>
      </c>
    </row>
    <row r="5" spans="1:5">
      <c r="B5" s="29">
        <v>40</v>
      </c>
      <c r="C5" s="32">
        <v>27.500000000000004</v>
      </c>
      <c r="D5" s="27">
        <v>2.5000000000000022</v>
      </c>
    </row>
    <row r="6" spans="1:5">
      <c r="B6" s="29">
        <v>50</v>
      </c>
      <c r="C6" s="32">
        <v>31.03448275862069</v>
      </c>
      <c r="D6" s="27">
        <v>9.9999999999999982</v>
      </c>
    </row>
    <row r="7" spans="1:5">
      <c r="B7" s="29">
        <v>43.333333333333336</v>
      </c>
      <c r="C7" s="32">
        <v>32.5</v>
      </c>
      <c r="D7" s="27">
        <v>2.5000000000000022</v>
      </c>
    </row>
    <row r="8" spans="1:5">
      <c r="B8" s="29">
        <v>40</v>
      </c>
      <c r="C8" s="32">
        <v>22.5</v>
      </c>
      <c r="D8" s="27">
        <v>20</v>
      </c>
    </row>
    <row r="9" spans="1:5">
      <c r="A9" s="1" t="s">
        <v>9</v>
      </c>
      <c r="B9" s="1">
        <v>41.904761904761912</v>
      </c>
      <c r="C9" s="32">
        <v>32.258064516129032</v>
      </c>
      <c r="D9" s="1">
        <v>10.84033613445378</v>
      </c>
      <c r="E9" s="1" t="s">
        <v>9</v>
      </c>
    </row>
    <row r="10" spans="1:5">
      <c r="A10" s="1" t="s">
        <v>31</v>
      </c>
      <c r="B10" s="1">
        <v>1.4285714285714024</v>
      </c>
      <c r="C10" s="32">
        <v>22.5</v>
      </c>
      <c r="D10" s="1">
        <v>3.2714925367954764</v>
      </c>
      <c r="E10" s="1" t="s">
        <v>31</v>
      </c>
    </row>
    <row r="11" spans="1:5">
      <c r="C11" s="32"/>
    </row>
    <row r="12" spans="1:5">
      <c r="C12" s="1">
        <f>AVERAGE(C2:C11)</f>
        <v>29.532505252749971</v>
      </c>
      <c r="D12" s="1" t="s">
        <v>9</v>
      </c>
    </row>
    <row r="13" spans="1:5">
      <c r="C13" s="1">
        <f>STDEV(C2:C11)/SQRT(COUNT(C2:C11))</f>
        <v>1.4928163534468766</v>
      </c>
      <c r="D13" s="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7"/>
  <sheetViews>
    <sheetView workbookViewId="0">
      <selection activeCell="E23" sqref="E23"/>
    </sheetView>
  </sheetViews>
  <sheetFormatPr defaultRowHeight="14.4"/>
  <cols>
    <col min="1" max="1" width="20.6640625" customWidth="1"/>
  </cols>
  <sheetData>
    <row r="1" spans="1:24" ht="15.6">
      <c r="A1" s="1" t="s">
        <v>5</v>
      </c>
      <c r="B1" s="1" t="s">
        <v>0</v>
      </c>
      <c r="C1" s="1"/>
      <c r="D1" s="1"/>
      <c r="E1" s="1"/>
      <c r="G1" s="1"/>
      <c r="H1" s="1"/>
      <c r="I1" s="26" t="s">
        <v>1</v>
      </c>
      <c r="J1" s="17"/>
      <c r="K1" s="17"/>
      <c r="L1" s="17"/>
      <c r="M1" s="24" t="s">
        <v>2</v>
      </c>
      <c r="N1" s="17"/>
      <c r="O1" s="17"/>
      <c r="P1" s="17"/>
      <c r="Q1" s="26" t="s">
        <v>3</v>
      </c>
      <c r="R1" s="17"/>
      <c r="S1" s="17"/>
      <c r="T1" s="17"/>
      <c r="U1" s="24" t="s">
        <v>4</v>
      </c>
      <c r="V1" s="17"/>
      <c r="W1" s="17"/>
      <c r="X1" s="17"/>
    </row>
    <row r="2" spans="1:24">
      <c r="B2" s="2" t="s">
        <v>25</v>
      </c>
      <c r="C2" s="2" t="s">
        <v>26</v>
      </c>
      <c r="D2" s="2" t="s">
        <v>27</v>
      </c>
      <c r="I2" s="27" t="s">
        <v>25</v>
      </c>
      <c r="J2" s="27" t="s">
        <v>26</v>
      </c>
      <c r="K2" s="27" t="s">
        <v>27</v>
      </c>
      <c r="L2" s="27"/>
      <c r="M2" s="27" t="s">
        <v>25</v>
      </c>
      <c r="N2" s="27" t="s">
        <v>26</v>
      </c>
      <c r="O2" s="27" t="s">
        <v>27</v>
      </c>
      <c r="P2" s="27"/>
      <c r="Q2" s="27" t="s">
        <v>25</v>
      </c>
      <c r="R2" s="27" t="s">
        <v>26</v>
      </c>
      <c r="S2" s="27" t="s">
        <v>27</v>
      </c>
      <c r="T2" s="27"/>
      <c r="U2" s="27" t="s">
        <v>25</v>
      </c>
      <c r="V2" s="27" t="s">
        <v>26</v>
      </c>
      <c r="W2" s="27" t="s">
        <v>27</v>
      </c>
    </row>
    <row r="3" spans="1:24">
      <c r="B3" s="2">
        <v>26.667000000000002</v>
      </c>
      <c r="C3" s="2">
        <v>47</v>
      </c>
      <c r="D3" s="2">
        <f>C3-B3</f>
        <v>20.332999999999998</v>
      </c>
      <c r="I3" s="28">
        <v>60</v>
      </c>
      <c r="J3" s="28">
        <v>63.636363636363633</v>
      </c>
      <c r="K3" s="28">
        <v>3.6363636363636331</v>
      </c>
      <c r="M3" s="29">
        <v>76</v>
      </c>
      <c r="N3" s="29">
        <v>81</v>
      </c>
      <c r="O3" s="29">
        <v>5</v>
      </c>
      <c r="Q3" s="30">
        <v>69</v>
      </c>
      <c r="R3" s="30">
        <v>74</v>
      </c>
      <c r="S3" s="30">
        <v>5</v>
      </c>
      <c r="U3" s="31">
        <v>62.666666669999998</v>
      </c>
      <c r="V3" s="31">
        <v>42.666666669999998</v>
      </c>
      <c r="W3" s="31">
        <v>-20</v>
      </c>
    </row>
    <row r="4" spans="1:24">
      <c r="B4" s="2">
        <v>15</v>
      </c>
      <c r="C4" s="2">
        <v>55</v>
      </c>
      <c r="D4" s="2">
        <f t="shared" ref="D4:D28" si="0">C4-B4</f>
        <v>40</v>
      </c>
      <c r="I4" s="28">
        <v>40</v>
      </c>
      <c r="J4" s="28">
        <v>45</v>
      </c>
      <c r="K4" s="28">
        <v>5</v>
      </c>
      <c r="M4" s="29">
        <v>71</v>
      </c>
      <c r="N4" s="29">
        <v>71</v>
      </c>
      <c r="O4" s="29">
        <v>0</v>
      </c>
      <c r="Q4" s="30">
        <v>74</v>
      </c>
      <c r="R4" s="30">
        <v>69</v>
      </c>
      <c r="S4" s="30">
        <v>-5</v>
      </c>
      <c r="U4" s="31">
        <v>86</v>
      </c>
      <c r="V4" s="31">
        <v>96</v>
      </c>
      <c r="W4" s="31">
        <v>10</v>
      </c>
    </row>
    <row r="5" spans="1:24">
      <c r="B5" s="2">
        <v>25</v>
      </c>
      <c r="C5" s="2">
        <v>55</v>
      </c>
      <c r="D5" s="2">
        <f t="shared" si="0"/>
        <v>30</v>
      </c>
      <c r="I5" s="28">
        <v>45</v>
      </c>
      <c r="J5" s="28">
        <v>50</v>
      </c>
      <c r="K5" s="28">
        <v>5</v>
      </c>
      <c r="M5" s="29">
        <v>71</v>
      </c>
      <c r="N5" s="29">
        <v>76</v>
      </c>
      <c r="O5" s="29">
        <v>5</v>
      </c>
      <c r="Q5" s="30">
        <v>69</v>
      </c>
      <c r="R5" s="30">
        <v>69</v>
      </c>
      <c r="S5" s="30">
        <v>0</v>
      </c>
      <c r="U5" s="31">
        <v>86</v>
      </c>
      <c r="V5" s="31">
        <v>91</v>
      </c>
      <c r="W5" s="31">
        <v>5</v>
      </c>
    </row>
    <row r="6" spans="1:24">
      <c r="B6" s="2">
        <v>20</v>
      </c>
      <c r="C6" s="2">
        <v>40</v>
      </c>
      <c r="D6" s="2">
        <f t="shared" si="0"/>
        <v>20</v>
      </c>
      <c r="I6" s="28">
        <v>40</v>
      </c>
      <c r="J6" s="28">
        <v>40</v>
      </c>
      <c r="K6" s="28">
        <v>0</v>
      </c>
      <c r="M6" s="29">
        <v>56</v>
      </c>
      <c r="N6" s="29">
        <v>51</v>
      </c>
      <c r="O6" s="29">
        <v>-5</v>
      </c>
      <c r="Q6" s="30">
        <v>69</v>
      </c>
      <c r="R6" s="30">
        <v>69</v>
      </c>
      <c r="S6" s="30">
        <v>0</v>
      </c>
      <c r="U6" s="31">
        <v>46</v>
      </c>
      <c r="V6" s="31">
        <v>56</v>
      </c>
      <c r="W6" s="31">
        <v>10</v>
      </c>
    </row>
    <row r="7" spans="1:24">
      <c r="B7" s="2">
        <v>35</v>
      </c>
      <c r="C7" s="2">
        <v>20</v>
      </c>
      <c r="D7" s="2">
        <f t="shared" si="0"/>
        <v>-15</v>
      </c>
      <c r="I7" s="28">
        <v>45</v>
      </c>
      <c r="J7" s="28">
        <v>45</v>
      </c>
      <c r="K7" s="28">
        <v>0</v>
      </c>
      <c r="M7" s="29">
        <v>61</v>
      </c>
      <c r="N7" s="29">
        <v>56</v>
      </c>
      <c r="O7" s="29">
        <v>-5</v>
      </c>
      <c r="Q7" s="30">
        <v>74</v>
      </c>
      <c r="R7" s="30">
        <v>79</v>
      </c>
      <c r="S7" s="30">
        <v>5</v>
      </c>
      <c r="U7" s="31">
        <v>53</v>
      </c>
      <c r="V7" s="31">
        <v>58</v>
      </c>
      <c r="W7" s="31">
        <v>5</v>
      </c>
    </row>
    <row r="8" spans="1:24">
      <c r="B8" s="2">
        <v>20</v>
      </c>
      <c r="C8" s="2">
        <v>7</v>
      </c>
      <c r="D8" s="2">
        <f t="shared" si="0"/>
        <v>-13</v>
      </c>
      <c r="I8" s="28">
        <v>40</v>
      </c>
      <c r="J8" s="28">
        <v>45</v>
      </c>
      <c r="K8" s="28">
        <v>5</v>
      </c>
      <c r="M8" s="29">
        <v>71</v>
      </c>
      <c r="N8" s="29">
        <v>66</v>
      </c>
      <c r="O8" s="29">
        <v>-5</v>
      </c>
      <c r="Q8" s="30">
        <v>69</v>
      </c>
      <c r="R8" s="30">
        <v>74</v>
      </c>
      <c r="S8" s="30">
        <v>5</v>
      </c>
      <c r="U8" s="31">
        <v>64</v>
      </c>
      <c r="V8" s="31">
        <v>48</v>
      </c>
      <c r="W8" s="31">
        <v>-16</v>
      </c>
    </row>
    <row r="9" spans="1:24">
      <c r="B9" s="2">
        <v>25</v>
      </c>
      <c r="C9" s="2">
        <v>70</v>
      </c>
      <c r="D9" s="2">
        <f t="shared" si="0"/>
        <v>45</v>
      </c>
      <c r="I9" s="28">
        <v>55</v>
      </c>
      <c r="J9" s="28">
        <v>50</v>
      </c>
      <c r="K9" s="28">
        <v>-5</v>
      </c>
      <c r="M9" s="29">
        <v>66</v>
      </c>
      <c r="N9" s="29">
        <v>66</v>
      </c>
      <c r="O9" s="29">
        <v>0</v>
      </c>
      <c r="Q9" s="30">
        <v>74</v>
      </c>
      <c r="R9" s="30">
        <v>74</v>
      </c>
      <c r="S9" s="30">
        <v>0</v>
      </c>
      <c r="U9" s="31">
        <v>66</v>
      </c>
      <c r="V9" s="31">
        <v>76</v>
      </c>
      <c r="W9" s="31">
        <v>10</v>
      </c>
    </row>
    <row r="10" spans="1:24">
      <c r="B10" s="2">
        <v>30</v>
      </c>
      <c r="C10" s="2">
        <v>60</v>
      </c>
      <c r="D10" s="2">
        <f t="shared" si="0"/>
        <v>30</v>
      </c>
      <c r="I10" s="28">
        <v>45</v>
      </c>
      <c r="J10" s="28">
        <v>40</v>
      </c>
      <c r="K10" s="28">
        <v>-5</v>
      </c>
      <c r="M10" s="29">
        <v>66</v>
      </c>
      <c r="N10" s="29">
        <v>71</v>
      </c>
      <c r="O10" s="29">
        <v>5</v>
      </c>
      <c r="Q10" s="30">
        <v>68.285714285714278</v>
      </c>
      <c r="R10" s="30">
        <v>68.285714285714278</v>
      </c>
      <c r="S10" s="30">
        <v>0</v>
      </c>
      <c r="U10" s="31">
        <v>86</v>
      </c>
      <c r="V10" s="31">
        <v>76</v>
      </c>
      <c r="W10" s="31">
        <v>-10</v>
      </c>
    </row>
    <row r="11" spans="1:24">
      <c r="B11" s="2">
        <v>10</v>
      </c>
      <c r="C11" s="2">
        <v>25</v>
      </c>
      <c r="D11" s="2">
        <f t="shared" si="0"/>
        <v>15</v>
      </c>
      <c r="I11" s="28">
        <v>45</v>
      </c>
      <c r="J11" s="28">
        <v>50</v>
      </c>
      <c r="K11" s="28">
        <v>5</v>
      </c>
      <c r="M11" s="29">
        <v>73</v>
      </c>
      <c r="N11" s="29">
        <v>78</v>
      </c>
      <c r="O11" s="29">
        <v>5</v>
      </c>
      <c r="Q11" s="30">
        <v>74</v>
      </c>
      <c r="R11" s="30">
        <v>74</v>
      </c>
      <c r="S11" s="30">
        <v>0</v>
      </c>
      <c r="U11" s="31">
        <v>86</v>
      </c>
      <c r="V11" s="31">
        <v>91</v>
      </c>
      <c r="W11" s="31">
        <v>5</v>
      </c>
    </row>
    <row r="12" spans="1:24">
      <c r="B12" s="2">
        <v>20</v>
      </c>
      <c r="C12" s="2">
        <v>35</v>
      </c>
      <c r="D12" s="2">
        <f t="shared" si="0"/>
        <v>15</v>
      </c>
      <c r="I12" s="28">
        <v>45</v>
      </c>
      <c r="J12" s="28">
        <v>50</v>
      </c>
      <c r="K12" s="28">
        <v>5</v>
      </c>
      <c r="M12" s="29">
        <v>71</v>
      </c>
      <c r="N12" s="29">
        <v>75</v>
      </c>
      <c r="O12" s="29">
        <v>4</v>
      </c>
      <c r="Q12" s="1">
        <f>AVERAGE(Q1:Q11)</f>
        <v>71.142857142857139</v>
      </c>
      <c r="R12" s="1">
        <f>AVERAGE(R1:R11)</f>
        <v>72.253968253968253</v>
      </c>
      <c r="S12" s="1">
        <f>AVERAGE(S1:S11)</f>
        <v>1.1111111111111112</v>
      </c>
      <c r="U12" s="31">
        <v>81</v>
      </c>
      <c r="V12" s="31">
        <v>91</v>
      </c>
      <c r="W12" s="31">
        <v>10</v>
      </c>
    </row>
    <row r="13" spans="1:24">
      <c r="B13" s="2">
        <v>15</v>
      </c>
      <c r="C13" s="2">
        <v>35</v>
      </c>
      <c r="D13" s="2">
        <f t="shared" si="0"/>
        <v>20</v>
      </c>
      <c r="I13" s="28">
        <v>60</v>
      </c>
      <c r="J13" s="28">
        <v>60</v>
      </c>
      <c r="K13" s="28">
        <v>0</v>
      </c>
      <c r="M13" s="1">
        <f>AVERAGE(M1:M12)</f>
        <v>68.2</v>
      </c>
      <c r="N13" s="1">
        <f>AVERAGE(N1:N12)</f>
        <v>69.099999999999994</v>
      </c>
      <c r="O13" s="1">
        <f>AVERAGE(O1:O12)</f>
        <v>0.9</v>
      </c>
      <c r="U13" s="31">
        <v>76</v>
      </c>
      <c r="V13" s="31">
        <v>86</v>
      </c>
      <c r="W13" s="31">
        <v>10</v>
      </c>
    </row>
    <row r="14" spans="1:24">
      <c r="B14" s="2">
        <v>30</v>
      </c>
      <c r="C14" s="2">
        <v>45</v>
      </c>
      <c r="D14" s="2">
        <f t="shared" si="0"/>
        <v>15</v>
      </c>
      <c r="I14" s="28">
        <v>50</v>
      </c>
      <c r="J14" s="28">
        <v>50</v>
      </c>
      <c r="K14" s="28">
        <v>0</v>
      </c>
      <c r="U14" s="31">
        <v>76</v>
      </c>
      <c r="V14" s="31">
        <v>86</v>
      </c>
      <c r="W14" s="31">
        <v>10</v>
      </c>
    </row>
    <row r="15" spans="1:24">
      <c r="B15" s="2">
        <v>10</v>
      </c>
      <c r="C15" s="2">
        <v>25</v>
      </c>
      <c r="D15" s="2">
        <f t="shared" si="0"/>
        <v>15</v>
      </c>
      <c r="I15" s="1">
        <f>AVERAGE(I2:I14)</f>
        <v>47.5</v>
      </c>
      <c r="J15" s="1">
        <f>AVERAGE(J2:J14)</f>
        <v>49.053030303030305</v>
      </c>
      <c r="K15" s="1">
        <f>AVERAGE(K2:K14)</f>
        <v>1.5530303030303028</v>
      </c>
      <c r="U15" s="31">
        <v>76</v>
      </c>
      <c r="V15" s="31">
        <v>76</v>
      </c>
      <c r="W15" s="31">
        <v>0</v>
      </c>
    </row>
    <row r="16" spans="1:24">
      <c r="B16" s="2">
        <v>10</v>
      </c>
      <c r="C16" s="2">
        <v>25</v>
      </c>
      <c r="D16" s="2">
        <f t="shared" si="0"/>
        <v>15</v>
      </c>
      <c r="U16" s="1">
        <f>AVERAGE(U3:U15)</f>
        <v>72.666666666923078</v>
      </c>
      <c r="V16" s="1">
        <f t="shared" ref="V16:W16" si="1">AVERAGE(V3:V15)</f>
        <v>74.897435897692304</v>
      </c>
      <c r="W16" s="1">
        <f t="shared" si="1"/>
        <v>2.2307692307692308</v>
      </c>
    </row>
    <row r="17" spans="2:4">
      <c r="B17" s="2">
        <v>25</v>
      </c>
      <c r="C17" s="2">
        <v>40</v>
      </c>
      <c r="D17" s="2">
        <f t="shared" si="0"/>
        <v>15</v>
      </c>
    </row>
    <row r="18" spans="2:4">
      <c r="B18" s="2">
        <v>20</v>
      </c>
      <c r="C18" s="2">
        <v>35</v>
      </c>
      <c r="D18" s="2">
        <f t="shared" si="0"/>
        <v>15</v>
      </c>
    </row>
    <row r="19" spans="2:4">
      <c r="B19" s="2">
        <v>34.78</v>
      </c>
      <c r="C19" s="2">
        <v>55</v>
      </c>
      <c r="D19" s="2">
        <f t="shared" si="0"/>
        <v>20.22</v>
      </c>
    </row>
    <row r="20" spans="2:4">
      <c r="B20" s="2">
        <v>30</v>
      </c>
      <c r="C20" s="2">
        <v>45</v>
      </c>
      <c r="D20" s="2">
        <f t="shared" si="0"/>
        <v>15</v>
      </c>
    </row>
    <row r="21" spans="2:4">
      <c r="B21" s="2">
        <v>25</v>
      </c>
      <c r="C21" s="2">
        <v>40</v>
      </c>
      <c r="D21" s="2">
        <f t="shared" si="0"/>
        <v>15</v>
      </c>
    </row>
    <row r="22" spans="2:4">
      <c r="B22" s="2">
        <v>33.333333333333329</v>
      </c>
      <c r="C22" s="2">
        <v>60</v>
      </c>
      <c r="D22" s="2">
        <f t="shared" si="0"/>
        <v>26.666666666666671</v>
      </c>
    </row>
    <row r="23" spans="2:4">
      <c r="B23" s="2">
        <v>20</v>
      </c>
      <c r="C23" s="2">
        <v>50</v>
      </c>
      <c r="D23" s="2">
        <f t="shared" si="0"/>
        <v>30</v>
      </c>
    </row>
    <row r="24" spans="2:4">
      <c r="B24" s="2">
        <v>30</v>
      </c>
      <c r="C24" s="2">
        <v>50</v>
      </c>
      <c r="D24" s="2">
        <f t="shared" si="0"/>
        <v>20</v>
      </c>
    </row>
    <row r="25" spans="2:4">
      <c r="B25" s="2">
        <v>55</v>
      </c>
      <c r="C25" s="2">
        <v>80</v>
      </c>
      <c r="D25" s="2">
        <f t="shared" si="0"/>
        <v>25</v>
      </c>
    </row>
    <row r="26" spans="2:4">
      <c r="B26" s="2">
        <v>25</v>
      </c>
      <c r="C26" s="2">
        <v>50</v>
      </c>
      <c r="D26" s="2">
        <f t="shared" si="0"/>
        <v>25</v>
      </c>
    </row>
    <row r="27" spans="2:4">
      <c r="B27" s="2">
        <v>25</v>
      </c>
      <c r="C27" s="2">
        <v>40</v>
      </c>
      <c r="D27" s="2">
        <f t="shared" si="0"/>
        <v>15</v>
      </c>
    </row>
    <row r="28" spans="2:4">
      <c r="B28" s="2">
        <v>60</v>
      </c>
      <c r="C28" s="2">
        <v>65</v>
      </c>
      <c r="D28" s="2">
        <f t="shared" si="0"/>
        <v>5</v>
      </c>
    </row>
    <row r="29" spans="2:4">
      <c r="B29" s="2"/>
      <c r="C29" s="2"/>
      <c r="D29" s="2"/>
    </row>
    <row r="30" spans="2:4">
      <c r="D30" s="1" t="s">
        <v>9</v>
      </c>
    </row>
    <row r="31" spans="2:4">
      <c r="B31" s="1">
        <f>AVERAGE(B3:B30)</f>
        <v>25.953089743589747</v>
      </c>
      <c r="C31" s="1">
        <f>AVERAGE(C3:C30)</f>
        <v>44.384615384615387</v>
      </c>
      <c r="D31" s="1">
        <f>AVERAGE(D3:D30)</f>
        <v>18.43152564102564</v>
      </c>
    </row>
    <row r="32" spans="2:4">
      <c r="B32">
        <f>STDEV(B3:B28)/SQRT(COUNT(B3:B28))</f>
        <v>2.310262673011517</v>
      </c>
      <c r="C32">
        <f>STDEV(C3:C28)/SQRT(COUNT(C3:C28))</f>
        <v>3.2196879557721707</v>
      </c>
    </row>
    <row r="52" spans="1:21" ht="15.6">
      <c r="A52" s="33" t="s">
        <v>6</v>
      </c>
      <c r="B52" s="33"/>
      <c r="C52" s="34" t="s">
        <v>0</v>
      </c>
      <c r="D52" s="34"/>
      <c r="E52" s="34"/>
      <c r="F52" s="35" t="s">
        <v>1</v>
      </c>
      <c r="G52" s="35"/>
      <c r="H52" s="35"/>
      <c r="I52" s="35"/>
      <c r="J52" s="36" t="s">
        <v>2</v>
      </c>
      <c r="K52" s="36"/>
      <c r="L52" s="36"/>
      <c r="M52" s="36"/>
      <c r="N52" s="37" t="s">
        <v>3</v>
      </c>
      <c r="O52" s="34"/>
      <c r="P52" s="34"/>
      <c r="Q52" s="34"/>
      <c r="R52" s="38" t="s">
        <v>4</v>
      </c>
      <c r="S52" s="38"/>
      <c r="T52" s="38"/>
      <c r="U52" s="8"/>
    </row>
    <row r="53" spans="1:21">
      <c r="C53" s="29"/>
      <c r="D53" s="29"/>
      <c r="E53" s="29"/>
      <c r="F53" s="39"/>
      <c r="G53" s="39"/>
      <c r="H53" s="39"/>
      <c r="I53" s="39"/>
      <c r="J53" s="4"/>
      <c r="K53" s="4"/>
      <c r="L53" s="4"/>
      <c r="M53" s="4"/>
      <c r="N53" s="29"/>
      <c r="O53" s="29" t="s">
        <v>32</v>
      </c>
      <c r="P53" s="29" t="s">
        <v>33</v>
      </c>
      <c r="Q53" s="29"/>
      <c r="R53" s="8"/>
      <c r="S53" s="8" t="s">
        <v>32</v>
      </c>
      <c r="T53" s="8" t="s">
        <v>33</v>
      </c>
      <c r="U53" s="40"/>
    </row>
    <row r="54" spans="1:21">
      <c r="C54" s="29"/>
      <c r="D54" s="29" t="s">
        <v>32</v>
      </c>
      <c r="E54" s="29" t="s">
        <v>33</v>
      </c>
      <c r="F54" s="39"/>
      <c r="G54" s="39" t="s">
        <v>32</v>
      </c>
      <c r="H54" s="39" t="s">
        <v>33</v>
      </c>
      <c r="I54" s="39"/>
      <c r="J54" s="4"/>
      <c r="K54" s="4" t="s">
        <v>32</v>
      </c>
      <c r="L54" s="4" t="s">
        <v>33</v>
      </c>
      <c r="M54" s="4"/>
      <c r="N54" s="29"/>
      <c r="O54" s="29">
        <v>75</v>
      </c>
      <c r="P54" s="29">
        <v>85</v>
      </c>
      <c r="Q54" s="29"/>
      <c r="R54" s="8"/>
      <c r="S54" s="8">
        <v>75</v>
      </c>
      <c r="T54" s="8">
        <v>93.333333332999999</v>
      </c>
      <c r="U54" s="8"/>
    </row>
    <row r="55" spans="1:21">
      <c r="C55" s="29"/>
      <c r="D55" s="29">
        <v>5</v>
      </c>
      <c r="E55" s="29">
        <v>25</v>
      </c>
      <c r="F55" s="39"/>
      <c r="G55" s="39">
        <v>36</v>
      </c>
      <c r="H55" s="39">
        <v>77.5</v>
      </c>
      <c r="I55" s="39"/>
      <c r="J55" s="4"/>
      <c r="K55" s="4">
        <v>80</v>
      </c>
      <c r="L55" s="4">
        <v>100</v>
      </c>
      <c r="M55" s="4"/>
      <c r="N55" s="29"/>
      <c r="O55" s="29">
        <v>80</v>
      </c>
      <c r="P55" s="29">
        <v>90</v>
      </c>
      <c r="Q55" s="29"/>
      <c r="R55" s="8"/>
      <c r="S55" s="8">
        <v>70</v>
      </c>
      <c r="T55" s="8">
        <v>97.340425530000005</v>
      </c>
      <c r="U55" s="8"/>
    </row>
    <row r="56" spans="1:21">
      <c r="C56" s="29"/>
      <c r="D56" s="29">
        <v>25</v>
      </c>
      <c r="E56" s="29">
        <v>45</v>
      </c>
      <c r="F56" s="39"/>
      <c r="G56" s="39">
        <v>45</v>
      </c>
      <c r="H56" s="39">
        <v>75</v>
      </c>
      <c r="I56" s="39"/>
      <c r="J56" s="4"/>
      <c r="K56" s="4">
        <v>75</v>
      </c>
      <c r="L56" s="4">
        <v>90</v>
      </c>
      <c r="M56" s="4"/>
      <c r="N56" s="29"/>
      <c r="O56" s="29">
        <v>88.5</v>
      </c>
      <c r="P56" s="29">
        <v>78.569999999999993</v>
      </c>
      <c r="Q56" s="29"/>
      <c r="R56" s="8"/>
      <c r="S56" s="8">
        <v>80</v>
      </c>
      <c r="T56" s="8">
        <v>100</v>
      </c>
      <c r="U56" s="8"/>
    </row>
    <row r="57" spans="1:21">
      <c r="C57" s="29"/>
      <c r="D57" s="29">
        <v>35</v>
      </c>
      <c r="E57" s="29">
        <v>45</v>
      </c>
      <c r="F57" s="39"/>
      <c r="G57" s="39">
        <v>44.999999999999993</v>
      </c>
      <c r="H57" s="39">
        <v>65</v>
      </c>
      <c r="I57" s="39"/>
      <c r="J57" s="4"/>
      <c r="K57" s="4">
        <v>65</v>
      </c>
      <c r="L57" s="4">
        <v>75</v>
      </c>
      <c r="M57" s="4"/>
      <c r="N57" s="29"/>
      <c r="O57" s="29">
        <v>70</v>
      </c>
      <c r="P57" s="29">
        <v>65</v>
      </c>
      <c r="Q57" s="29"/>
      <c r="R57" s="8"/>
      <c r="S57" s="8">
        <v>70</v>
      </c>
      <c r="T57" s="8">
        <v>90</v>
      </c>
      <c r="U57" s="8"/>
    </row>
    <row r="58" spans="1:21">
      <c r="C58" s="29"/>
      <c r="D58" s="29">
        <v>30</v>
      </c>
      <c r="E58" s="29">
        <v>40</v>
      </c>
      <c r="F58" s="39"/>
      <c r="G58" s="39">
        <v>50</v>
      </c>
      <c r="H58" s="39">
        <v>65</v>
      </c>
      <c r="I58" s="39"/>
      <c r="J58" s="4"/>
      <c r="K58" s="4">
        <v>70</v>
      </c>
      <c r="L58" s="4">
        <v>81.818181818181813</v>
      </c>
      <c r="M58" s="4"/>
      <c r="N58" s="29"/>
      <c r="O58" s="29">
        <v>80</v>
      </c>
      <c r="P58" s="29">
        <v>85</v>
      </c>
      <c r="Q58" s="29"/>
      <c r="R58" s="8"/>
      <c r="S58" s="8">
        <v>70</v>
      </c>
      <c r="T58" s="8">
        <v>85</v>
      </c>
      <c r="U58" s="8"/>
    </row>
    <row r="59" spans="1:21">
      <c r="C59" s="29"/>
      <c r="D59" s="29">
        <v>35</v>
      </c>
      <c r="E59" s="29">
        <v>45</v>
      </c>
      <c r="F59" s="39"/>
      <c r="G59" s="39">
        <v>55</v>
      </c>
      <c r="H59" s="39">
        <v>75</v>
      </c>
      <c r="I59" s="39"/>
      <c r="J59" s="4"/>
      <c r="K59" s="4">
        <v>65</v>
      </c>
      <c r="L59" s="4">
        <v>76.19047619047619</v>
      </c>
      <c r="M59" s="4"/>
      <c r="N59" s="29"/>
      <c r="O59" s="29">
        <v>65</v>
      </c>
      <c r="P59" s="29">
        <v>75</v>
      </c>
      <c r="Q59" s="29"/>
      <c r="R59" s="8"/>
      <c r="S59" s="8">
        <v>70</v>
      </c>
      <c r="T59" s="8">
        <v>85</v>
      </c>
      <c r="U59" s="8"/>
    </row>
    <row r="60" spans="1:21">
      <c r="C60" s="29"/>
      <c r="D60" s="29">
        <v>30</v>
      </c>
      <c r="E60" s="29">
        <v>45</v>
      </c>
      <c r="F60" s="39"/>
      <c r="G60" s="39">
        <v>45</v>
      </c>
      <c r="H60" s="39">
        <v>70</v>
      </c>
      <c r="I60" s="39"/>
      <c r="J60" s="4"/>
      <c r="K60" s="4">
        <v>75</v>
      </c>
      <c r="L60" s="4">
        <v>85</v>
      </c>
      <c r="M60" s="4"/>
      <c r="N60" s="29"/>
      <c r="O60" s="29">
        <v>75</v>
      </c>
      <c r="P60" s="29">
        <v>85</v>
      </c>
      <c r="Q60" s="29"/>
      <c r="R60" s="8"/>
      <c r="S60" s="8">
        <v>75</v>
      </c>
      <c r="T60" s="8">
        <v>95</v>
      </c>
      <c r="U60" s="8"/>
    </row>
    <row r="61" spans="1:21">
      <c r="C61" s="29"/>
      <c r="D61" s="29">
        <v>25</v>
      </c>
      <c r="E61" s="29">
        <v>35</v>
      </c>
      <c r="F61" s="39"/>
      <c r="G61" s="39">
        <v>45</v>
      </c>
      <c r="H61" s="39">
        <v>65</v>
      </c>
      <c r="I61" s="39"/>
      <c r="J61" s="4"/>
      <c r="K61" s="4">
        <v>65</v>
      </c>
      <c r="L61" s="4">
        <v>80</v>
      </c>
      <c r="M61" s="4"/>
      <c r="N61" s="29"/>
      <c r="O61" s="29">
        <v>65</v>
      </c>
      <c r="P61" s="29">
        <v>75</v>
      </c>
      <c r="Q61" s="29"/>
      <c r="R61" s="8"/>
      <c r="S61" s="8">
        <v>75</v>
      </c>
      <c r="T61" s="8">
        <v>95</v>
      </c>
      <c r="U61" s="8"/>
    </row>
    <row r="62" spans="1:21">
      <c r="C62" s="29"/>
      <c r="D62" s="29">
        <v>30</v>
      </c>
      <c r="E62" s="29">
        <v>40</v>
      </c>
      <c r="F62" s="39"/>
      <c r="G62" s="39">
        <v>52.631578947368425</v>
      </c>
      <c r="H62" s="39">
        <v>70</v>
      </c>
      <c r="I62" s="39"/>
      <c r="J62" s="4"/>
      <c r="K62" s="4">
        <v>45</v>
      </c>
      <c r="L62" s="4">
        <v>60</v>
      </c>
      <c r="M62" s="4"/>
      <c r="N62" s="29"/>
      <c r="O62" s="29">
        <v>75</v>
      </c>
      <c r="P62" s="29">
        <v>85</v>
      </c>
      <c r="Q62" s="29"/>
      <c r="R62" s="8"/>
      <c r="S62" s="8">
        <v>70</v>
      </c>
      <c r="T62" s="8">
        <v>90</v>
      </c>
      <c r="U62" s="8"/>
    </row>
    <row r="63" spans="1:21">
      <c r="C63" s="29"/>
      <c r="D63" s="29">
        <v>45</v>
      </c>
      <c r="E63" s="29">
        <v>65</v>
      </c>
      <c r="F63" s="39"/>
      <c r="G63" s="39">
        <v>50</v>
      </c>
      <c r="H63" s="39">
        <v>60</v>
      </c>
      <c r="I63" s="39"/>
      <c r="J63" s="4"/>
      <c r="K63" s="4">
        <v>60</v>
      </c>
      <c r="L63" s="4">
        <v>70</v>
      </c>
      <c r="M63" s="4"/>
      <c r="N63" s="29"/>
      <c r="O63" s="29">
        <v>65</v>
      </c>
      <c r="P63" s="29">
        <v>70</v>
      </c>
      <c r="Q63" s="29"/>
      <c r="R63" s="8"/>
      <c r="S63" s="8">
        <v>75</v>
      </c>
      <c r="T63" s="8">
        <v>85</v>
      </c>
      <c r="U63" s="8"/>
    </row>
    <row r="64" spans="1:21">
      <c r="C64" s="29"/>
      <c r="D64" s="29">
        <v>55</v>
      </c>
      <c r="E64" s="29">
        <v>70</v>
      </c>
      <c r="F64" s="39"/>
      <c r="G64" s="39">
        <v>40</v>
      </c>
      <c r="H64" s="39">
        <v>65</v>
      </c>
      <c r="I64" s="39"/>
      <c r="J64" s="4"/>
      <c r="K64" s="4">
        <v>70</v>
      </c>
      <c r="L64" s="4">
        <v>80</v>
      </c>
      <c r="M64" s="4"/>
      <c r="N64" s="29"/>
      <c r="O64" s="1">
        <v>71.40384615384616</v>
      </c>
      <c r="P64" s="1">
        <v>80.178461538461534</v>
      </c>
      <c r="Q64" s="29"/>
      <c r="R64" s="8"/>
      <c r="S64" s="1">
        <v>73</v>
      </c>
      <c r="T64" s="1">
        <v>91.567375886299999</v>
      </c>
      <c r="U64" s="8"/>
    </row>
    <row r="65" spans="3:21">
      <c r="C65" s="29"/>
      <c r="D65" s="29"/>
      <c r="E65" s="29"/>
      <c r="F65" s="39"/>
      <c r="G65" s="39">
        <v>45</v>
      </c>
      <c r="H65" s="39">
        <v>70</v>
      </c>
      <c r="I65" s="39"/>
      <c r="J65" s="4"/>
      <c r="K65" s="1">
        <v>67</v>
      </c>
      <c r="L65" s="1">
        <v>79.800865800865807</v>
      </c>
      <c r="M65" s="4"/>
      <c r="N65" s="29"/>
      <c r="O65" s="1">
        <v>3.0369453715999932</v>
      </c>
      <c r="P65" s="1">
        <v>3.0226211874753974</v>
      </c>
      <c r="Q65" s="29"/>
      <c r="R65" s="8"/>
      <c r="S65" s="1">
        <v>1.1055415967851332</v>
      </c>
      <c r="T65" s="1">
        <v>1.7173179553556608</v>
      </c>
      <c r="U65" s="8"/>
    </row>
    <row r="66" spans="3:21">
      <c r="C66" s="29"/>
      <c r="D66" s="1">
        <v>31.5</v>
      </c>
      <c r="E66" s="1">
        <v>45.5</v>
      </c>
      <c r="F66" s="39"/>
      <c r="G66" s="41">
        <v>46.239234449760765</v>
      </c>
      <c r="H66" s="41">
        <v>68.86363636363636</v>
      </c>
      <c r="I66" s="39"/>
      <c r="J66" s="4"/>
      <c r="K66" s="1">
        <v>3.0912061651652345</v>
      </c>
      <c r="L66" s="1">
        <v>3.4438700977028103</v>
      </c>
      <c r="M66" s="4"/>
      <c r="N66" s="29"/>
      <c r="O66" s="29"/>
      <c r="P66" s="29"/>
      <c r="Q66" s="29"/>
      <c r="R66" s="8"/>
      <c r="S66" s="8"/>
      <c r="T66" s="8"/>
      <c r="U66" s="8"/>
    </row>
    <row r="67" spans="3:21">
      <c r="C67" s="29"/>
      <c r="D67" s="1">
        <v>4.1533119314590374</v>
      </c>
      <c r="E67" s="1">
        <v>4.1799787346614838</v>
      </c>
      <c r="F67" s="39"/>
      <c r="G67" s="41">
        <v>1.6441308148399842</v>
      </c>
      <c r="H67" s="41">
        <v>1.6294043935395419</v>
      </c>
      <c r="I67" s="39"/>
      <c r="J67" s="4"/>
      <c r="K67" s="4"/>
      <c r="L67" s="4"/>
      <c r="M67" s="4"/>
      <c r="N67" s="29"/>
      <c r="O67" s="29"/>
      <c r="P67" s="29"/>
      <c r="Q67" s="29"/>
      <c r="R67" s="8"/>
      <c r="S67" s="8"/>
      <c r="T67" s="8"/>
      <c r="U6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1"/>
  <sheetViews>
    <sheetView topLeftCell="A94" workbookViewId="0">
      <selection activeCell="B9" sqref="B9:D9"/>
    </sheetView>
  </sheetViews>
  <sheetFormatPr defaultRowHeight="14.4"/>
  <cols>
    <col min="2" max="2" width="6.5546875" customWidth="1"/>
    <col min="3" max="3" width="8.6640625" customWidth="1"/>
    <col min="4" max="4" width="18.109375" customWidth="1"/>
    <col min="5" max="5" width="8.21875" customWidth="1"/>
    <col min="6" max="6" width="16.44140625" customWidth="1"/>
  </cols>
  <sheetData>
    <row r="1" spans="1:21">
      <c r="A1" s="1" t="s">
        <v>12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/>
      <c r="H1" s="1" t="s">
        <v>10</v>
      </c>
      <c r="I1" s="1" t="s">
        <v>10</v>
      </c>
      <c r="J1" s="1" t="s">
        <v>10</v>
      </c>
      <c r="K1" s="1" t="s">
        <v>10</v>
      </c>
      <c r="L1" s="1" t="s">
        <v>10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1:21">
      <c r="A3" t="s">
        <v>5</v>
      </c>
      <c r="B3" s="25">
        <f>[3]CB!$F$31</f>
        <v>18.43152564102564</v>
      </c>
      <c r="C3" s="25">
        <f>[3]TR!F21</f>
        <v>1.5530303030303028</v>
      </c>
      <c r="D3" s="25">
        <f>[3]TR!M16</f>
        <v>0.9</v>
      </c>
      <c r="E3" s="25">
        <f>[3]Cost_T!$F$13</f>
        <v>1.1111111111111112</v>
      </c>
      <c r="F3" s="25">
        <f>[3]Ncomb!F23</f>
        <v>2.2307692307692308</v>
      </c>
      <c r="G3" s="25"/>
      <c r="H3" s="25">
        <f>[3]CB!$F$32</f>
        <v>2.5251476198312672</v>
      </c>
      <c r="I3" s="25">
        <f>[3]TR!M17</f>
        <v>1.4255603186895396</v>
      </c>
      <c r="J3" s="25">
        <f>[3]TR!M17</f>
        <v>1.4255603186895396</v>
      </c>
      <c r="K3" s="25">
        <f>[3]Cost_T!$F$14</f>
        <v>1.1111111111111112</v>
      </c>
      <c r="L3" s="25">
        <f>[3]Ncomb!F24</f>
        <v>2.959456477632004</v>
      </c>
    </row>
    <row r="4" spans="1:21">
      <c r="A4" t="s">
        <v>6</v>
      </c>
      <c r="B4" s="25">
        <f>[3]CB!$F$67</f>
        <v>14</v>
      </c>
      <c r="C4" s="25">
        <f>[3]TR!$F$64</f>
        <v>22.624401913875598</v>
      </c>
      <c r="D4" s="25">
        <f>[3]TR!$M$65</f>
        <v>12.800865800865802</v>
      </c>
      <c r="E4" s="25">
        <f>[3]Cost_T!F61</f>
        <v>8.7746153846153838</v>
      </c>
      <c r="F4" s="25">
        <f>[3]Ncomb!$F$43</f>
        <v>18.567375886000001</v>
      </c>
      <c r="G4" s="25"/>
      <c r="H4" s="25">
        <f>[3]CB!$F$68</f>
        <v>1.4529663145135578</v>
      </c>
      <c r="I4" s="25">
        <f>[3]TR!$F$65</f>
        <v>2.5107276531192388</v>
      </c>
      <c r="J4" s="25">
        <f>[3]TR!$M$66</f>
        <v>1.0607886287488679</v>
      </c>
      <c r="K4" s="25">
        <f>[3]Cost_T!$F$62</f>
        <v>3.7845012335546757</v>
      </c>
      <c r="L4" s="25">
        <f>[3]Ncomb!$F$44</f>
        <v>1.4381141440952849</v>
      </c>
    </row>
    <row r="5" spans="1:21">
      <c r="A5" t="s">
        <v>7</v>
      </c>
      <c r="B5" s="25">
        <f>[3]CB!$F$51</f>
        <v>-2.3571428571428572</v>
      </c>
      <c r="C5" s="25">
        <f>[3]TR!$F$47</f>
        <v>0.45454545454545453</v>
      </c>
      <c r="D5" s="25">
        <f>[3]TR!M47</f>
        <v>1</v>
      </c>
      <c r="E5" s="25">
        <f>[3]Cost_T!$F$36</f>
        <v>1.6439244663382606</v>
      </c>
      <c r="F5" s="25">
        <f>[3]Ncomb!F62</f>
        <v>4.0769230769230766</v>
      </c>
      <c r="G5" s="25"/>
      <c r="H5" s="25">
        <f>[3]CB!$F$52</f>
        <v>1.1560026942872461</v>
      </c>
      <c r="I5" s="25">
        <f>[3]TR!$F$48</f>
        <v>1.253095341099111</v>
      </c>
      <c r="J5" s="25">
        <f>[3]TR!M48</f>
        <v>0.93859063544890586</v>
      </c>
      <c r="K5" s="25">
        <f>[3]Cost_T!$F$37</f>
        <v>1.1896581065062408</v>
      </c>
      <c r="L5" s="25">
        <f>[3]Ncomb!F63</f>
        <v>0.93686286699718513</v>
      </c>
    </row>
    <row r="6" spans="1:21">
      <c r="A6" t="s">
        <v>8</v>
      </c>
      <c r="B6" s="25">
        <f>'[3]No Laser'!$D$192</f>
        <v>-1.25</v>
      </c>
      <c r="C6" s="25">
        <f>'[3]No Laser'!$D$130</f>
        <v>1.4285714285714286</v>
      </c>
      <c r="D6" s="25">
        <f>'[3]No Laser'!$J$130</f>
        <v>1.6666666666666667</v>
      </c>
      <c r="E6" s="25">
        <f>'[3]No Laser'!$D$226</f>
        <v>1.9</v>
      </c>
      <c r="F6" s="25">
        <f>'[3]No Laser'!$D$50</f>
        <v>2.6666666666666665</v>
      </c>
      <c r="G6" s="25"/>
      <c r="H6" s="25">
        <f>'[3]No Laser'!$D$193</f>
        <v>1.6197088596792499</v>
      </c>
      <c r="I6" s="25">
        <f>'[3]No Laser'!$D$131</f>
        <v>1.1030142802134466</v>
      </c>
      <c r="J6" s="25">
        <f>'[3]No Laser'!$J$131</f>
        <v>1.0540925533894598</v>
      </c>
      <c r="K6" s="25">
        <f>'[3]No Laser'!$D$227</f>
        <v>1.711432148815722</v>
      </c>
      <c r="L6" s="25">
        <f>'[3]No Laser'!$D$51</f>
        <v>0.95949722283856576</v>
      </c>
    </row>
    <row r="8" spans="1:21">
      <c r="A8" t="s">
        <v>13</v>
      </c>
    </row>
    <row r="9" spans="1:21">
      <c r="B9" s="5" t="s">
        <v>0</v>
      </c>
      <c r="C9" s="5"/>
      <c r="D9" s="5"/>
      <c r="E9" s="5"/>
      <c r="F9" s="4" t="s">
        <v>1</v>
      </c>
      <c r="G9" s="4"/>
      <c r="H9" s="4"/>
      <c r="I9" s="4"/>
      <c r="J9" s="6" t="s">
        <v>2</v>
      </c>
      <c r="K9" s="6"/>
      <c r="L9" s="6"/>
      <c r="M9" s="6"/>
      <c r="N9" s="7" t="s">
        <v>3</v>
      </c>
      <c r="O9" s="7"/>
      <c r="P9" s="7"/>
      <c r="Q9" s="7"/>
      <c r="R9" s="8" t="s">
        <v>4</v>
      </c>
      <c r="S9" s="8"/>
      <c r="T9" s="8"/>
      <c r="U9" s="8"/>
    </row>
    <row r="10" spans="1:21">
      <c r="B10" s="5" t="s">
        <v>5</v>
      </c>
      <c r="C10" s="5" t="s">
        <v>6</v>
      </c>
      <c r="D10" s="5" t="s">
        <v>7</v>
      </c>
      <c r="E10" s="5" t="s">
        <v>8</v>
      </c>
      <c r="F10" s="4" t="s">
        <v>5</v>
      </c>
      <c r="G10" s="4" t="s">
        <v>6</v>
      </c>
      <c r="H10" s="4" t="s">
        <v>7</v>
      </c>
      <c r="I10" s="4" t="s">
        <v>8</v>
      </c>
      <c r="J10" s="6" t="s">
        <v>5</v>
      </c>
      <c r="K10" s="6" t="s">
        <v>6</v>
      </c>
      <c r="L10" s="6" t="s">
        <v>7</v>
      </c>
      <c r="M10" s="6" t="s">
        <v>8</v>
      </c>
      <c r="N10" s="7" t="s">
        <v>5</v>
      </c>
      <c r="O10" s="7" t="s">
        <v>6</v>
      </c>
      <c r="P10" s="7" t="s">
        <v>7</v>
      </c>
      <c r="Q10" s="7" t="s">
        <v>8</v>
      </c>
      <c r="R10" s="8" t="s">
        <v>5</v>
      </c>
      <c r="S10" s="8" t="s">
        <v>6</v>
      </c>
      <c r="T10" s="8" t="s">
        <v>7</v>
      </c>
      <c r="U10" s="8" t="s">
        <v>8</v>
      </c>
    </row>
    <row r="11" spans="1:21">
      <c r="A11" t="s">
        <v>11</v>
      </c>
      <c r="B11">
        <v>20.332999999999998</v>
      </c>
      <c r="C11">
        <v>20</v>
      </c>
      <c r="D11">
        <v>7</v>
      </c>
      <c r="E11">
        <v>-10</v>
      </c>
      <c r="F11">
        <v>3.6363636363636331</v>
      </c>
      <c r="G11">
        <v>41.5</v>
      </c>
      <c r="H11">
        <v>0</v>
      </c>
      <c r="I11">
        <v>5</v>
      </c>
      <c r="J11">
        <v>5</v>
      </c>
      <c r="K11">
        <v>20</v>
      </c>
      <c r="L11">
        <v>5</v>
      </c>
      <c r="M11">
        <v>-5</v>
      </c>
      <c r="N11">
        <v>5</v>
      </c>
      <c r="O11" s="20">
        <v>31.25</v>
      </c>
      <c r="P11">
        <v>6.5</v>
      </c>
      <c r="Q11">
        <v>-5</v>
      </c>
      <c r="R11">
        <v>-20</v>
      </c>
      <c r="S11">
        <v>18.333333329999999</v>
      </c>
      <c r="T11">
        <v>6</v>
      </c>
      <c r="U11">
        <v>10</v>
      </c>
    </row>
    <row r="12" spans="1:21">
      <c r="A12" t="s">
        <v>11</v>
      </c>
      <c r="B12">
        <v>40</v>
      </c>
      <c r="C12">
        <v>20</v>
      </c>
      <c r="D12">
        <v>6</v>
      </c>
      <c r="E12">
        <v>5</v>
      </c>
      <c r="F12">
        <v>5</v>
      </c>
      <c r="G12">
        <v>30</v>
      </c>
      <c r="H12">
        <v>-5</v>
      </c>
      <c r="I12">
        <v>-5</v>
      </c>
      <c r="J12">
        <v>0</v>
      </c>
      <c r="K12">
        <v>15</v>
      </c>
      <c r="L12">
        <v>0</v>
      </c>
      <c r="M12">
        <v>0</v>
      </c>
      <c r="N12">
        <v>-5</v>
      </c>
      <c r="O12" s="20">
        <v>29</v>
      </c>
      <c r="P12">
        <v>4.5</v>
      </c>
      <c r="Q12">
        <v>5</v>
      </c>
      <c r="R12">
        <v>10</v>
      </c>
      <c r="S12">
        <v>27.340425530000001</v>
      </c>
      <c r="T12">
        <v>6</v>
      </c>
      <c r="U12">
        <v>5</v>
      </c>
    </row>
    <row r="13" spans="1:21">
      <c r="A13" t="s">
        <v>11</v>
      </c>
      <c r="B13">
        <v>30</v>
      </c>
      <c r="C13">
        <v>10</v>
      </c>
      <c r="D13">
        <v>-6</v>
      </c>
      <c r="E13">
        <v>5</v>
      </c>
      <c r="F13">
        <v>5</v>
      </c>
      <c r="G13">
        <v>20.000000000000007</v>
      </c>
      <c r="H13">
        <v>-5</v>
      </c>
      <c r="I13">
        <v>5</v>
      </c>
      <c r="J13">
        <v>5</v>
      </c>
      <c r="K13">
        <v>10</v>
      </c>
      <c r="L13">
        <v>-5</v>
      </c>
      <c r="M13">
        <v>0</v>
      </c>
      <c r="N13">
        <v>0</v>
      </c>
      <c r="O13" s="20">
        <v>-1.25</v>
      </c>
      <c r="P13">
        <v>2.5</v>
      </c>
      <c r="Q13">
        <v>-10</v>
      </c>
      <c r="R13">
        <v>5</v>
      </c>
      <c r="S13">
        <v>20</v>
      </c>
      <c r="T13">
        <v>7</v>
      </c>
      <c r="U13">
        <v>0</v>
      </c>
    </row>
    <row r="14" spans="1:21">
      <c r="A14" t="s">
        <v>11</v>
      </c>
      <c r="B14">
        <v>20</v>
      </c>
      <c r="C14">
        <v>10</v>
      </c>
      <c r="D14">
        <v>0</v>
      </c>
      <c r="E14">
        <v>0</v>
      </c>
      <c r="F14">
        <v>0</v>
      </c>
      <c r="G14">
        <v>15</v>
      </c>
      <c r="H14">
        <v>0</v>
      </c>
      <c r="I14">
        <v>5</v>
      </c>
      <c r="J14">
        <v>-5</v>
      </c>
      <c r="K14">
        <v>11.818181818181817</v>
      </c>
      <c r="L14">
        <v>5</v>
      </c>
      <c r="M14">
        <v>5</v>
      </c>
      <c r="N14">
        <v>0</v>
      </c>
      <c r="O14" s="20">
        <v>10</v>
      </c>
      <c r="P14">
        <v>1.034482758620701</v>
      </c>
      <c r="Q14">
        <v>0</v>
      </c>
      <c r="R14">
        <v>10</v>
      </c>
      <c r="S14">
        <v>20</v>
      </c>
      <c r="T14">
        <v>7</v>
      </c>
      <c r="U14">
        <v>-5</v>
      </c>
    </row>
    <row r="15" spans="1:21">
      <c r="A15" t="s">
        <v>11</v>
      </c>
      <c r="B15">
        <v>-15</v>
      </c>
      <c r="C15">
        <v>10</v>
      </c>
      <c r="D15">
        <v>-5</v>
      </c>
      <c r="E15">
        <v>-5</v>
      </c>
      <c r="F15">
        <v>0</v>
      </c>
      <c r="G15">
        <v>20</v>
      </c>
      <c r="H15">
        <v>5</v>
      </c>
      <c r="I15">
        <v>5</v>
      </c>
      <c r="J15">
        <v>-5</v>
      </c>
      <c r="K15">
        <v>11.190476190476193</v>
      </c>
      <c r="L15">
        <v>-5</v>
      </c>
      <c r="M15">
        <v>5</v>
      </c>
      <c r="N15">
        <v>5</v>
      </c>
      <c r="O15" s="20">
        <v>10</v>
      </c>
      <c r="P15">
        <v>0</v>
      </c>
      <c r="Q15">
        <v>10</v>
      </c>
      <c r="R15">
        <v>5</v>
      </c>
      <c r="S15">
        <v>15</v>
      </c>
      <c r="T15">
        <v>7</v>
      </c>
      <c r="U15">
        <v>0</v>
      </c>
    </row>
    <row r="16" spans="1:21">
      <c r="A16" t="s">
        <v>11</v>
      </c>
      <c r="B16">
        <v>-13</v>
      </c>
      <c r="C16">
        <v>15</v>
      </c>
      <c r="D16">
        <v>0</v>
      </c>
      <c r="E16">
        <v>0</v>
      </c>
      <c r="F16">
        <v>5</v>
      </c>
      <c r="G16">
        <v>25</v>
      </c>
      <c r="H16">
        <v>5</v>
      </c>
      <c r="I16">
        <v>5</v>
      </c>
      <c r="J16">
        <v>-5</v>
      </c>
      <c r="K16">
        <v>10</v>
      </c>
      <c r="L16">
        <v>0</v>
      </c>
      <c r="M16">
        <v>5</v>
      </c>
      <c r="N16">
        <v>5</v>
      </c>
      <c r="O16" s="20">
        <v>-9.9300000000000068</v>
      </c>
      <c r="P16">
        <v>5</v>
      </c>
      <c r="Q16">
        <v>5</v>
      </c>
      <c r="R16">
        <v>-16</v>
      </c>
      <c r="S16">
        <v>15</v>
      </c>
      <c r="T16">
        <v>0</v>
      </c>
      <c r="U16">
        <v>0</v>
      </c>
    </row>
    <row r="17" spans="1:21">
      <c r="A17" t="s">
        <v>11</v>
      </c>
      <c r="B17">
        <v>45</v>
      </c>
      <c r="C17">
        <v>10</v>
      </c>
      <c r="D17">
        <v>-5</v>
      </c>
      <c r="E17">
        <v>0</v>
      </c>
      <c r="F17">
        <v>-5</v>
      </c>
      <c r="G17">
        <v>20</v>
      </c>
      <c r="H17">
        <v>0</v>
      </c>
      <c r="I17">
        <v>0</v>
      </c>
      <c r="J17">
        <v>0</v>
      </c>
      <c r="K17">
        <v>15</v>
      </c>
      <c r="L17">
        <v>0</v>
      </c>
      <c r="M17">
        <v>0</v>
      </c>
      <c r="N17">
        <v>0</v>
      </c>
      <c r="O17" s="20">
        <v>-5</v>
      </c>
      <c r="P17">
        <v>-5</v>
      </c>
      <c r="Q17">
        <v>3</v>
      </c>
      <c r="R17">
        <v>10</v>
      </c>
      <c r="S17">
        <v>20</v>
      </c>
      <c r="T17">
        <v>0</v>
      </c>
      <c r="U17">
        <v>0</v>
      </c>
    </row>
    <row r="18" spans="1:21">
      <c r="A18" t="s">
        <v>11</v>
      </c>
      <c r="B18">
        <v>30</v>
      </c>
      <c r="C18">
        <v>10</v>
      </c>
      <c r="D18">
        <v>-5</v>
      </c>
      <c r="E18">
        <v>-5</v>
      </c>
      <c r="F18">
        <v>-5</v>
      </c>
      <c r="G18">
        <v>17.368421052631575</v>
      </c>
      <c r="H18">
        <v>5</v>
      </c>
      <c r="I18">
        <v>0</v>
      </c>
      <c r="J18">
        <v>5</v>
      </c>
      <c r="K18">
        <v>15</v>
      </c>
      <c r="L18">
        <v>5</v>
      </c>
      <c r="M18">
        <v>5</v>
      </c>
      <c r="N18">
        <v>0</v>
      </c>
      <c r="O18" s="20">
        <v>5</v>
      </c>
      <c r="P18">
        <v>0</v>
      </c>
      <c r="Q18">
        <v>2</v>
      </c>
      <c r="R18">
        <v>-10</v>
      </c>
      <c r="S18">
        <v>20</v>
      </c>
      <c r="T18">
        <v>0</v>
      </c>
      <c r="U18">
        <v>0</v>
      </c>
    </row>
    <row r="19" spans="1:21">
      <c r="A19" t="s">
        <v>11</v>
      </c>
      <c r="B19">
        <v>15</v>
      </c>
      <c r="C19">
        <v>20</v>
      </c>
      <c r="D19">
        <v>-5</v>
      </c>
      <c r="E19">
        <v>0</v>
      </c>
      <c r="F19">
        <v>5</v>
      </c>
      <c r="G19">
        <v>10</v>
      </c>
      <c r="H19">
        <v>5</v>
      </c>
      <c r="I19">
        <v>5</v>
      </c>
      <c r="J19">
        <v>5</v>
      </c>
      <c r="K19">
        <v>10</v>
      </c>
      <c r="L19">
        <v>0</v>
      </c>
      <c r="M19">
        <v>0</v>
      </c>
      <c r="N19">
        <v>0</v>
      </c>
      <c r="O19" s="20">
        <v>10</v>
      </c>
      <c r="P19">
        <v>5</v>
      </c>
      <c r="Q19">
        <v>5</v>
      </c>
      <c r="R19">
        <v>5</v>
      </c>
      <c r="S19">
        <v>20</v>
      </c>
      <c r="U19">
        <v>5</v>
      </c>
    </row>
    <row r="20" spans="1:21">
      <c r="A20" t="s">
        <v>11</v>
      </c>
      <c r="B20">
        <v>15</v>
      </c>
      <c r="C20">
        <v>15</v>
      </c>
      <c r="D20">
        <v>-5</v>
      </c>
      <c r="E20">
        <v>-5</v>
      </c>
      <c r="F20">
        <v>5</v>
      </c>
      <c r="G20">
        <v>25</v>
      </c>
      <c r="H20">
        <v>0</v>
      </c>
      <c r="I20">
        <v>0</v>
      </c>
      <c r="J20">
        <v>4</v>
      </c>
      <c r="K20">
        <v>10</v>
      </c>
      <c r="L20">
        <v>-5</v>
      </c>
      <c r="M20">
        <v>5</v>
      </c>
      <c r="N20" s="1">
        <v>1.1111111111111112</v>
      </c>
      <c r="O20" s="20">
        <v>10</v>
      </c>
      <c r="P20">
        <v>-3.0952380952380949</v>
      </c>
      <c r="Q20">
        <v>4</v>
      </c>
      <c r="R20">
        <v>10</v>
      </c>
      <c r="S20">
        <v>10</v>
      </c>
      <c r="T20">
        <v>0</v>
      </c>
      <c r="U20">
        <v>5</v>
      </c>
    </row>
    <row r="21" spans="1:21">
      <c r="A21" t="s">
        <v>11</v>
      </c>
      <c r="B21">
        <v>20</v>
      </c>
      <c r="C21" s="1">
        <v>14</v>
      </c>
      <c r="D21">
        <v>0</v>
      </c>
      <c r="E21">
        <v>-5</v>
      </c>
      <c r="F21">
        <v>0</v>
      </c>
      <c r="G21">
        <v>25</v>
      </c>
      <c r="H21">
        <v>-5</v>
      </c>
      <c r="I21">
        <v>-5</v>
      </c>
      <c r="J21" s="1">
        <v>0.9</v>
      </c>
      <c r="K21" s="1">
        <v>12.800865800865802</v>
      </c>
      <c r="L21">
        <v>0</v>
      </c>
      <c r="M21">
        <v>5</v>
      </c>
      <c r="N21" s="1">
        <v>1.1111111111111112</v>
      </c>
      <c r="O21" s="20">
        <v>10</v>
      </c>
      <c r="P21" s="1">
        <v>1.6439244663382606</v>
      </c>
      <c r="Q21" s="1">
        <v>1.9</v>
      </c>
      <c r="R21">
        <v>10</v>
      </c>
      <c r="S21" s="1">
        <v>18.567375886000001</v>
      </c>
      <c r="T21">
        <v>0</v>
      </c>
      <c r="U21">
        <v>5</v>
      </c>
    </row>
    <row r="22" spans="1:21">
      <c r="A22" t="s">
        <v>11</v>
      </c>
      <c r="B22">
        <v>15</v>
      </c>
      <c r="C22" s="1">
        <v>1.4529663145135578</v>
      </c>
      <c r="D22">
        <v>-5</v>
      </c>
      <c r="E22">
        <v>5</v>
      </c>
      <c r="F22">
        <v>0</v>
      </c>
      <c r="G22" s="1">
        <v>22.624401913875598</v>
      </c>
      <c r="H22" s="1">
        <v>0.45454545454545497</v>
      </c>
      <c r="I22">
        <v>0</v>
      </c>
      <c r="J22" s="1">
        <v>1.4255603186895396</v>
      </c>
      <c r="K22" s="1">
        <v>1.0607886287488679</v>
      </c>
      <c r="L22">
        <v>-4</v>
      </c>
      <c r="M22" s="1">
        <v>5</v>
      </c>
      <c r="O22" s="20">
        <v>10</v>
      </c>
      <c r="P22" s="1">
        <v>1.1896581065062408</v>
      </c>
      <c r="Q22" s="1">
        <v>1.711432148815722</v>
      </c>
      <c r="R22">
        <v>10</v>
      </c>
      <c r="S22" s="1">
        <v>1.4381141440952849</v>
      </c>
      <c r="T22">
        <v>7</v>
      </c>
      <c r="U22">
        <v>5</v>
      </c>
    </row>
    <row r="23" spans="1:21">
      <c r="A23" t="s">
        <v>11</v>
      </c>
      <c r="B23">
        <v>15</v>
      </c>
      <c r="D23">
        <v>-5</v>
      </c>
      <c r="E23">
        <v>-5</v>
      </c>
      <c r="F23" s="1">
        <v>1.5530303030303028</v>
      </c>
      <c r="G23" s="1">
        <v>2.5107276531192388</v>
      </c>
      <c r="H23" s="1">
        <v>1.253095341099111</v>
      </c>
      <c r="I23">
        <v>5</v>
      </c>
      <c r="L23">
        <v>5</v>
      </c>
      <c r="M23">
        <v>5</v>
      </c>
      <c r="O23" s="20">
        <v>5</v>
      </c>
      <c r="R23">
        <v>0</v>
      </c>
      <c r="T23">
        <v>6</v>
      </c>
      <c r="U23">
        <v>5</v>
      </c>
    </row>
    <row r="24" spans="1:21">
      <c r="A24" t="s">
        <v>11</v>
      </c>
      <c r="B24">
        <v>15</v>
      </c>
      <c r="D24">
        <v>-5</v>
      </c>
      <c r="E24">
        <v>5</v>
      </c>
      <c r="F24" s="1">
        <v>1.0984848484848484</v>
      </c>
      <c r="I24">
        <v>-5</v>
      </c>
      <c r="L24">
        <v>5</v>
      </c>
      <c r="M24">
        <v>-5</v>
      </c>
      <c r="R24" s="1">
        <v>2.2307692307692308</v>
      </c>
      <c r="T24">
        <v>7</v>
      </c>
      <c r="U24">
        <v>0</v>
      </c>
    </row>
    <row r="25" spans="1:21">
      <c r="A25" t="s">
        <v>11</v>
      </c>
      <c r="B25">
        <v>15</v>
      </c>
      <c r="D25" s="1">
        <v>-2.3571428571428572</v>
      </c>
      <c r="E25">
        <v>-5</v>
      </c>
      <c r="I25" s="1">
        <f>AVERAGE(I11:I24)</f>
        <v>1.4285714285714286</v>
      </c>
      <c r="L25">
        <v>0</v>
      </c>
      <c r="M25">
        <v>-5</v>
      </c>
      <c r="R25" s="1">
        <v>2.959456477632004</v>
      </c>
      <c r="T25" s="1">
        <v>4.0769230769230766</v>
      </c>
      <c r="U25">
        <v>5</v>
      </c>
    </row>
    <row r="26" spans="1:21">
      <c r="A26" t="s">
        <v>11</v>
      </c>
      <c r="B26">
        <v>15</v>
      </c>
      <c r="D26" s="1">
        <v>1.1560026942872461</v>
      </c>
      <c r="E26">
        <v>0</v>
      </c>
      <c r="I26" s="1">
        <f>STDEV(I11:I24)/SQRT(COUNT(I11:I24))</f>
        <v>1.1030142802134466</v>
      </c>
      <c r="L26">
        <v>5</v>
      </c>
      <c r="M26" s="1">
        <f>AVERAGE(M11:M25)</f>
        <v>1.6666666666666667</v>
      </c>
      <c r="T26" s="1">
        <v>0.93686286699718513</v>
      </c>
      <c r="U26" s="1">
        <f>AVERAGE(U11:U25)</f>
        <v>2.6666666666666665</v>
      </c>
    </row>
    <row r="27" spans="1:21">
      <c r="A27" t="s">
        <v>11</v>
      </c>
      <c r="B27">
        <v>20.22</v>
      </c>
      <c r="E27" s="1">
        <f>AVERAGE(E11:E26)</f>
        <v>-1.25</v>
      </c>
      <c r="L27">
        <v>0</v>
      </c>
      <c r="M27" s="1">
        <f>STDEV(M11:M25)/SQRT(COUNT(M11:M25))</f>
        <v>1.0540925533894598</v>
      </c>
      <c r="U27" s="1">
        <f>STDEV(U11:U25)/SQRT(COUNT(U11:U25))</f>
        <v>0.95949722283856576</v>
      </c>
    </row>
    <row r="28" spans="1:21">
      <c r="A28" t="s">
        <v>11</v>
      </c>
      <c r="B28">
        <v>15</v>
      </c>
      <c r="E28" s="1">
        <f>STDEV(E11:E26)/SQRT(COUNT(E11:E26))</f>
        <v>1.1636866703140785</v>
      </c>
      <c r="L28">
        <v>0</v>
      </c>
    </row>
    <row r="29" spans="1:21">
      <c r="A29" t="s">
        <v>11</v>
      </c>
      <c r="B29">
        <v>15</v>
      </c>
      <c r="L29">
        <v>5</v>
      </c>
    </row>
    <row r="30" spans="1:21">
      <c r="A30" t="s">
        <v>11</v>
      </c>
      <c r="B30">
        <v>26.666666666666671</v>
      </c>
      <c r="L30">
        <v>-5</v>
      </c>
      <c r="O30" s="1">
        <v>8.7746153846153803</v>
      </c>
    </row>
    <row r="31" spans="1:21">
      <c r="A31" t="s">
        <v>11</v>
      </c>
      <c r="B31">
        <v>30</v>
      </c>
      <c r="L31">
        <v>10</v>
      </c>
      <c r="O31" s="1">
        <v>3.7845012335546757</v>
      </c>
    </row>
    <row r="32" spans="1:21">
      <c r="A32" t="s">
        <v>11</v>
      </c>
      <c r="B32">
        <v>20</v>
      </c>
      <c r="L32" s="1">
        <v>1</v>
      </c>
      <c r="M32" s="1"/>
    </row>
    <row r="33" spans="1:16">
      <c r="A33" t="s">
        <v>11</v>
      </c>
      <c r="B33">
        <v>25</v>
      </c>
      <c r="L33" s="1">
        <v>0.93859063544890586</v>
      </c>
      <c r="M33" s="1"/>
    </row>
    <row r="34" spans="1:16">
      <c r="A34" t="s">
        <v>11</v>
      </c>
      <c r="B34">
        <v>25</v>
      </c>
    </row>
    <row r="35" spans="1:16">
      <c r="A35" t="s">
        <v>11</v>
      </c>
      <c r="B35">
        <v>15</v>
      </c>
      <c r="P35">
        <f>TTEST(O11:O23,P11:P20,2,2)</f>
        <v>7.4963370829830026E-2</v>
      </c>
    </row>
    <row r="36" spans="1:16">
      <c r="A36" t="s">
        <v>11</v>
      </c>
      <c r="B36">
        <v>5</v>
      </c>
    </row>
    <row r="37" spans="1:16">
      <c r="A37" t="s">
        <v>11</v>
      </c>
      <c r="B37" s="1">
        <v>18.43152564102564</v>
      </c>
    </row>
    <row r="38" spans="1:16">
      <c r="A38" t="s">
        <v>11</v>
      </c>
      <c r="B38" s="1">
        <v>2.5251476198312672</v>
      </c>
    </row>
    <row r="39" spans="1:16">
      <c r="A39" t="s">
        <v>11</v>
      </c>
    </row>
    <row r="40" spans="1:16">
      <c r="A40" t="s">
        <v>11</v>
      </c>
      <c r="E40" s="3"/>
    </row>
    <row r="41" spans="1:16">
      <c r="A41" t="s">
        <v>11</v>
      </c>
      <c r="E41" s="3"/>
    </row>
    <row r="42" spans="1:16">
      <c r="A42" t="s">
        <v>11</v>
      </c>
    </row>
    <row r="43" spans="1:16">
      <c r="A43" t="s">
        <v>11</v>
      </c>
    </row>
    <row r="44" spans="1:16">
      <c r="A44" t="s">
        <v>11</v>
      </c>
    </row>
    <row r="45" spans="1:16">
      <c r="A45" t="s">
        <v>11</v>
      </c>
    </row>
    <row r="46" spans="1:16">
      <c r="A46" t="s">
        <v>11</v>
      </c>
    </row>
    <row r="47" spans="1:16">
      <c r="A47" t="s">
        <v>11</v>
      </c>
    </row>
    <row r="48" spans="1:16">
      <c r="A48" t="s">
        <v>11</v>
      </c>
      <c r="D48" s="1"/>
    </row>
    <row r="49" spans="1:4">
      <c r="A49" t="s">
        <v>11</v>
      </c>
      <c r="D49" s="1"/>
    </row>
    <row r="50" spans="1:4">
      <c r="A50" t="s">
        <v>11</v>
      </c>
    </row>
    <row r="51" spans="1:4">
      <c r="A51" t="s">
        <v>11</v>
      </c>
    </row>
    <row r="52" spans="1:4">
      <c r="A52" t="s">
        <v>11</v>
      </c>
    </row>
    <row r="53" spans="1:4">
      <c r="A53" t="s">
        <v>11</v>
      </c>
    </row>
    <row r="54" spans="1:4">
      <c r="A54" t="s">
        <v>11</v>
      </c>
    </row>
    <row r="55" spans="1:4">
      <c r="A55" t="s">
        <v>11</v>
      </c>
    </row>
    <row r="56" spans="1:4">
      <c r="A56" t="s">
        <v>11</v>
      </c>
    </row>
    <row r="57" spans="1:4">
      <c r="A57" t="s">
        <v>11</v>
      </c>
    </row>
    <row r="58" spans="1:4">
      <c r="A58" t="s">
        <v>11</v>
      </c>
    </row>
    <row r="59" spans="1:4">
      <c r="A59" t="s">
        <v>11</v>
      </c>
    </row>
    <row r="60" spans="1:4">
      <c r="A60" t="s">
        <v>11</v>
      </c>
    </row>
    <row r="61" spans="1:4">
      <c r="A61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5:J18"/>
  <sheetViews>
    <sheetView zoomScale="85" zoomScaleNormal="85" workbookViewId="0">
      <selection activeCell="C5" sqref="C5"/>
    </sheetView>
  </sheetViews>
  <sheetFormatPr defaultRowHeight="14.4"/>
  <sheetData>
    <row r="5" spans="3:10">
      <c r="C5" s="5" t="s">
        <v>0</v>
      </c>
      <c r="D5" s="5"/>
      <c r="E5" s="5"/>
    </row>
    <row r="6" spans="3:10">
      <c r="C6" t="s">
        <v>23</v>
      </c>
    </row>
    <row r="7" spans="3:10">
      <c r="C7" t="s">
        <v>20</v>
      </c>
      <c r="D7" t="s">
        <v>21</v>
      </c>
      <c r="E7" t="s">
        <v>22</v>
      </c>
    </row>
    <row r="8" spans="3:10">
      <c r="C8">
        <v>22</v>
      </c>
      <c r="D8">
        <v>3.6000000000000014</v>
      </c>
      <c r="E8">
        <v>-18.399999999999999</v>
      </c>
    </row>
    <row r="9" spans="3:10">
      <c r="C9">
        <v>30</v>
      </c>
      <c r="D9">
        <v>3.3</v>
      </c>
      <c r="E9">
        <v>-26.7</v>
      </c>
    </row>
    <row r="10" spans="3:10">
      <c r="C10">
        <v>20</v>
      </c>
      <c r="D10">
        <v>1.66</v>
      </c>
      <c r="E10">
        <v>-18.34</v>
      </c>
    </row>
    <row r="11" spans="3:10">
      <c r="C11">
        <v>22</v>
      </c>
      <c r="D11">
        <v>14.5</v>
      </c>
      <c r="E11">
        <v>-7.5</v>
      </c>
      <c r="I11" s="4" t="s">
        <v>7</v>
      </c>
      <c r="J11" s="4" t="s">
        <v>8</v>
      </c>
    </row>
    <row r="12" spans="3:10">
      <c r="C12">
        <v>22</v>
      </c>
      <c r="D12">
        <v>2</v>
      </c>
      <c r="E12">
        <v>-20</v>
      </c>
      <c r="I12" s="1">
        <v>1.6439244663382599</v>
      </c>
      <c r="J12" s="1">
        <v>1.9</v>
      </c>
    </row>
    <row r="13" spans="3:10">
      <c r="C13">
        <v>21</v>
      </c>
      <c r="D13">
        <v>14.5</v>
      </c>
      <c r="E13">
        <v>-6.5</v>
      </c>
      <c r="I13" s="1">
        <v>1.1896581065062408</v>
      </c>
      <c r="J13" s="1">
        <v>1.711432148815722</v>
      </c>
    </row>
    <row r="14" spans="3:10">
      <c r="C14">
        <v>30</v>
      </c>
      <c r="D14">
        <v>4.2857142857142998</v>
      </c>
      <c r="E14">
        <v>-25.714285714285701</v>
      </c>
    </row>
    <row r="15" spans="3:10">
      <c r="C15">
        <v>66</v>
      </c>
      <c r="D15">
        <v>0</v>
      </c>
      <c r="E15">
        <v>-66</v>
      </c>
    </row>
    <row r="16" spans="3:10">
      <c r="C16">
        <v>22</v>
      </c>
      <c r="D16">
        <v>7</v>
      </c>
      <c r="E16">
        <v>-15</v>
      </c>
    </row>
    <row r="17" spans="3:5">
      <c r="C17">
        <v>28.3333333333333</v>
      </c>
      <c r="D17">
        <v>5.6495238095238101</v>
      </c>
      <c r="E17">
        <v>-22.683809523809522</v>
      </c>
    </row>
    <row r="18" spans="3:5">
      <c r="C18">
        <v>4.8705463987341524</v>
      </c>
      <c r="D18">
        <v>1.7920304803854161</v>
      </c>
      <c r="E18">
        <v>5.8896485925917252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5:U54"/>
  <sheetViews>
    <sheetView topLeftCell="A13" zoomScale="85" zoomScaleNormal="85" workbookViewId="0">
      <selection activeCell="A58" sqref="A58"/>
    </sheetView>
  </sheetViews>
  <sheetFormatPr defaultRowHeight="14.4"/>
  <cols>
    <col min="2" max="2" width="12.77734375" customWidth="1"/>
    <col min="3" max="3" width="14.6640625" customWidth="1"/>
  </cols>
  <sheetData>
    <row r="5" spans="1:21">
      <c r="C5" s="5"/>
      <c r="D5" s="5"/>
      <c r="E5" s="5"/>
      <c r="G5" s="4"/>
      <c r="H5" s="4"/>
      <c r="I5" s="4"/>
      <c r="K5" s="6"/>
      <c r="L5" s="6"/>
      <c r="M5" s="6"/>
      <c r="O5" s="7"/>
      <c r="P5" s="7"/>
      <c r="Q5" s="7"/>
      <c r="S5" s="8"/>
      <c r="T5" s="8"/>
      <c r="U5" s="8"/>
    </row>
    <row r="13" spans="1:21">
      <c r="T13" t="s">
        <v>36</v>
      </c>
    </row>
    <row r="14" spans="1:21">
      <c r="B14" s="5" t="s">
        <v>0</v>
      </c>
      <c r="E14" s="29" t="s">
        <v>32</v>
      </c>
      <c r="F14" s="29" t="s">
        <v>33</v>
      </c>
      <c r="H14" t="s">
        <v>47</v>
      </c>
      <c r="T14" s="1">
        <v>-1.25</v>
      </c>
    </row>
    <row r="15" spans="1:21">
      <c r="A15">
        <v>22</v>
      </c>
      <c r="B15" s="54" t="s">
        <v>34</v>
      </c>
      <c r="C15" s="55">
        <v>41242</v>
      </c>
      <c r="D15" s="56"/>
      <c r="E15" s="54">
        <v>93.3333333333333</v>
      </c>
      <c r="F15" s="54">
        <v>80</v>
      </c>
      <c r="H15" s="42">
        <v>13.3333333333333</v>
      </c>
      <c r="T15" s="1"/>
    </row>
    <row r="16" spans="1:21">
      <c r="B16" s="54" t="s">
        <v>34</v>
      </c>
      <c r="C16" s="55">
        <v>41246</v>
      </c>
      <c r="D16" s="56"/>
      <c r="E16" s="54">
        <v>75</v>
      </c>
      <c r="F16" s="54">
        <v>30</v>
      </c>
      <c r="H16" s="42">
        <v>45</v>
      </c>
      <c r="T16" s="1">
        <v>1.1636866703140785</v>
      </c>
    </row>
    <row r="17" spans="1:20">
      <c r="B17" s="54" t="s">
        <v>34</v>
      </c>
      <c r="C17" s="55">
        <v>41252</v>
      </c>
      <c r="D17" s="56"/>
      <c r="E17" s="54">
        <v>70</v>
      </c>
      <c r="F17" s="54">
        <v>40</v>
      </c>
      <c r="H17" s="42">
        <v>30</v>
      </c>
    </row>
    <row r="18" spans="1:20">
      <c r="B18" s="57" t="s">
        <v>35</v>
      </c>
      <c r="C18" s="58">
        <v>41303</v>
      </c>
      <c r="D18" s="56"/>
      <c r="E18" s="57">
        <v>90</v>
      </c>
      <c r="F18" s="57">
        <v>75</v>
      </c>
      <c r="H18" s="45">
        <v>15</v>
      </c>
    </row>
    <row r="19" spans="1:20">
      <c r="B19" s="57" t="s">
        <v>35</v>
      </c>
      <c r="C19" s="58">
        <v>41324</v>
      </c>
      <c r="D19" s="56"/>
      <c r="E19" s="57">
        <v>80</v>
      </c>
      <c r="F19" s="57">
        <v>65</v>
      </c>
      <c r="H19" s="45">
        <v>15</v>
      </c>
    </row>
    <row r="20" spans="1:20">
      <c r="B20" s="57" t="s">
        <v>35</v>
      </c>
      <c r="C20" s="58">
        <v>41332</v>
      </c>
      <c r="D20" s="56"/>
      <c r="E20" s="57">
        <v>85</v>
      </c>
      <c r="F20" s="57">
        <v>65</v>
      </c>
      <c r="H20" s="45">
        <v>20</v>
      </c>
    </row>
    <row r="21" spans="1:20">
      <c r="B21" s="57" t="s">
        <v>35</v>
      </c>
      <c r="C21" s="58">
        <v>41416</v>
      </c>
      <c r="D21" s="56"/>
      <c r="E21" s="57">
        <v>90</v>
      </c>
      <c r="F21" s="57">
        <v>75</v>
      </c>
      <c r="H21" s="45">
        <v>15</v>
      </c>
    </row>
    <row r="22" spans="1:20">
      <c r="A22">
        <v>21</v>
      </c>
      <c r="B22" s="56"/>
      <c r="C22" s="59">
        <v>41246</v>
      </c>
      <c r="D22" s="56"/>
      <c r="E22" s="60">
        <v>85</v>
      </c>
      <c r="F22" s="60">
        <v>45</v>
      </c>
      <c r="H22" s="46">
        <v>40</v>
      </c>
    </row>
    <row r="23" spans="1:20">
      <c r="B23" s="56"/>
      <c r="C23" s="56"/>
      <c r="D23" s="56"/>
      <c r="E23" s="60">
        <v>75</v>
      </c>
      <c r="F23" s="60">
        <v>45</v>
      </c>
      <c r="H23" s="46">
        <v>30</v>
      </c>
    </row>
    <row r="24" spans="1:20">
      <c r="B24" s="56"/>
      <c r="C24" s="56"/>
      <c r="D24" s="56"/>
      <c r="E24" s="56"/>
      <c r="F24" s="56"/>
      <c r="H24">
        <f>AVERAGE(H15:H23)</f>
        <v>24.814814814814813</v>
      </c>
    </row>
    <row r="25" spans="1:20">
      <c r="B25" s="56"/>
      <c r="C25" s="56"/>
      <c r="D25" s="56"/>
      <c r="E25" s="56"/>
      <c r="F25" s="56"/>
      <c r="H25">
        <f>STDEV(H15:H23)/SQRT(9)</f>
        <v>3.9717797388013376</v>
      </c>
    </row>
    <row r="26" spans="1:20">
      <c r="B26" s="61"/>
      <c r="C26" s="61"/>
      <c r="D26" s="61"/>
      <c r="E26" s="61"/>
      <c r="F26" s="61"/>
    </row>
    <row r="29" spans="1:20">
      <c r="T29" t="s">
        <v>36</v>
      </c>
    </row>
    <row r="30" spans="1:20">
      <c r="B30" s="4" t="s">
        <v>1</v>
      </c>
      <c r="T30">
        <v>1.4285714285714286</v>
      </c>
    </row>
    <row r="31" spans="1:20">
      <c r="A31">
        <v>22</v>
      </c>
      <c r="B31" s="57" t="s">
        <v>37</v>
      </c>
      <c r="C31" s="58">
        <v>41435</v>
      </c>
      <c r="D31" s="56"/>
      <c r="E31" s="57">
        <v>55.000000000000007</v>
      </c>
      <c r="F31" s="57">
        <v>55</v>
      </c>
      <c r="H31" s="47">
        <v>0</v>
      </c>
      <c r="T31">
        <v>1.1030142802134466</v>
      </c>
    </row>
    <row r="32" spans="1:20">
      <c r="B32" s="57" t="s">
        <v>37</v>
      </c>
      <c r="C32" s="58">
        <v>41441</v>
      </c>
      <c r="D32" s="56"/>
      <c r="E32" s="57">
        <v>60</v>
      </c>
      <c r="F32" s="57">
        <v>65</v>
      </c>
      <c r="H32" s="47">
        <v>5</v>
      </c>
    </row>
    <row r="33" spans="1:20">
      <c r="B33" s="57" t="s">
        <v>37</v>
      </c>
      <c r="C33" s="58">
        <v>41477</v>
      </c>
      <c r="D33" s="56"/>
      <c r="E33" s="57">
        <v>45</v>
      </c>
      <c r="F33" s="57">
        <v>50</v>
      </c>
      <c r="H33" s="47">
        <v>5</v>
      </c>
    </row>
    <row r="34" spans="1:20">
      <c r="B34" s="56"/>
      <c r="C34" s="56"/>
      <c r="D34" s="56"/>
      <c r="E34" s="56"/>
      <c r="F34" s="56"/>
      <c r="H34">
        <f>AVERAGE(H31:H33)</f>
        <v>3.3333333333333335</v>
      </c>
    </row>
    <row r="35" spans="1:20">
      <c r="B35" s="3"/>
      <c r="C35" s="3"/>
      <c r="D35" s="3"/>
      <c r="E35" s="3"/>
      <c r="F35" s="3"/>
      <c r="H35">
        <f>STDEV(H31:H33)/SQRT(3)</f>
        <v>1.6666666666666667</v>
      </c>
    </row>
    <row r="36" spans="1:20">
      <c r="T36" t="s">
        <v>39</v>
      </c>
    </row>
    <row r="37" spans="1:20">
      <c r="B37" s="6" t="s">
        <v>2</v>
      </c>
      <c r="T37">
        <v>1.6666666666666701</v>
      </c>
    </row>
    <row r="38" spans="1:20" ht="15.6">
      <c r="A38">
        <v>22</v>
      </c>
      <c r="B38" s="66" t="s">
        <v>38</v>
      </c>
      <c r="C38" s="67">
        <v>41422</v>
      </c>
      <c r="D38" s="3"/>
      <c r="E38" s="66">
        <v>40</v>
      </c>
      <c r="F38" s="66">
        <v>40</v>
      </c>
      <c r="H38">
        <v>0</v>
      </c>
      <c r="T38">
        <v>1.0540925533894598</v>
      </c>
    </row>
    <row r="39" spans="1:20">
      <c r="B39" s="3"/>
      <c r="C39" s="3"/>
      <c r="D39" s="3"/>
      <c r="E39" s="3"/>
      <c r="F39" s="3"/>
    </row>
    <row r="42" spans="1:20">
      <c r="B42" s="8" t="s">
        <v>4</v>
      </c>
      <c r="H42" t="s">
        <v>40</v>
      </c>
    </row>
    <row r="43" spans="1:20" ht="15.6">
      <c r="A43">
        <v>22</v>
      </c>
      <c r="B43" s="62" t="s">
        <v>42</v>
      </c>
      <c r="C43" s="63">
        <v>41217</v>
      </c>
      <c r="D43" s="3"/>
      <c r="E43" s="62">
        <v>20</v>
      </c>
      <c r="F43" s="62">
        <v>20</v>
      </c>
      <c r="H43" s="49">
        <v>0</v>
      </c>
      <c r="T43" t="s">
        <v>36</v>
      </c>
    </row>
    <row r="44" spans="1:20" ht="15.6">
      <c r="B44" s="62" t="s">
        <v>42</v>
      </c>
      <c r="C44" s="63">
        <v>41221</v>
      </c>
      <c r="D44" s="3"/>
      <c r="E44" s="62">
        <v>10</v>
      </c>
      <c r="F44" s="62">
        <v>20</v>
      </c>
      <c r="H44" s="49">
        <v>10</v>
      </c>
      <c r="T44">
        <v>2.6666666666666665</v>
      </c>
    </row>
    <row r="45" spans="1:20" ht="15.6">
      <c r="B45" s="62" t="s">
        <v>42</v>
      </c>
      <c r="C45" s="63">
        <v>41223</v>
      </c>
      <c r="D45" s="3"/>
      <c r="E45" s="62">
        <v>10</v>
      </c>
      <c r="F45" s="62">
        <v>5</v>
      </c>
      <c r="H45" s="49">
        <v>5</v>
      </c>
      <c r="T45">
        <v>0.95949722283856576</v>
      </c>
    </row>
    <row r="46" spans="1:20" ht="15.6">
      <c r="B46" s="62" t="s">
        <v>43</v>
      </c>
      <c r="C46" s="63">
        <v>41240</v>
      </c>
      <c r="D46" s="3"/>
      <c r="E46" s="62">
        <v>15</v>
      </c>
      <c r="F46" s="62">
        <v>5</v>
      </c>
      <c r="H46" s="49">
        <v>10</v>
      </c>
    </row>
    <row r="47" spans="1:20" ht="15.6">
      <c r="A47" t="s">
        <v>44</v>
      </c>
      <c r="B47" s="64" t="s">
        <v>45</v>
      </c>
      <c r="C47" s="65">
        <v>41240</v>
      </c>
      <c r="D47" s="3"/>
      <c r="E47" s="62">
        <v>10</v>
      </c>
      <c r="F47" s="62">
        <v>5</v>
      </c>
      <c r="H47" s="49">
        <v>5</v>
      </c>
    </row>
    <row r="48" spans="1:20">
      <c r="B48" s="3"/>
      <c r="C48" s="3"/>
      <c r="D48" s="3"/>
      <c r="E48" s="3"/>
      <c r="F48" s="3"/>
      <c r="H48">
        <f>AVERAGE(H43:H47)</f>
        <v>6</v>
      </c>
    </row>
    <row r="49" spans="1:20">
      <c r="B49" s="3"/>
      <c r="C49" s="3"/>
      <c r="D49" s="3"/>
      <c r="E49" s="3"/>
      <c r="F49" s="3"/>
      <c r="H49">
        <f>STDEV(H43:H47)/SQRT(5)</f>
        <v>1.8708286933869707</v>
      </c>
    </row>
    <row r="50" spans="1:20">
      <c r="B50" s="3"/>
      <c r="C50" s="3"/>
      <c r="D50" s="3"/>
      <c r="E50" s="3"/>
      <c r="F50" s="3"/>
    </row>
    <row r="52" spans="1:20">
      <c r="T52" t="s">
        <v>36</v>
      </c>
    </row>
    <row r="53" spans="1:20">
      <c r="B53" s="7" t="s">
        <v>3</v>
      </c>
      <c r="T53">
        <v>1.9</v>
      </c>
    </row>
    <row r="54" spans="1:20" ht="15.6">
      <c r="A54">
        <v>22</v>
      </c>
      <c r="B54" s="52" t="s">
        <v>46</v>
      </c>
      <c r="C54" s="53">
        <v>41507</v>
      </c>
      <c r="E54" s="52">
        <v>35</v>
      </c>
      <c r="F54" s="52">
        <v>35</v>
      </c>
      <c r="H54" s="1">
        <v>0</v>
      </c>
      <c r="I54">
        <v>0</v>
      </c>
      <c r="T54">
        <v>1.711432148815722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D16" sqref="D16:F16"/>
    </sheetView>
  </sheetViews>
  <sheetFormatPr defaultRowHeight="14.4"/>
  <sheetData>
    <row r="1" spans="1:9">
      <c r="A1" s="114" t="s">
        <v>101</v>
      </c>
      <c r="D1" t="s">
        <v>102</v>
      </c>
      <c r="E1" t="s">
        <v>103</v>
      </c>
      <c r="F1" t="s">
        <v>104</v>
      </c>
    </row>
    <row r="2" spans="1:9" ht="15.6">
      <c r="A2" s="26" t="s">
        <v>1</v>
      </c>
      <c r="D2">
        <v>60</v>
      </c>
      <c r="E2">
        <v>90</v>
      </c>
      <c r="F2">
        <f>E2-D2</f>
        <v>30</v>
      </c>
      <c r="H2">
        <v>55</v>
      </c>
      <c r="I2">
        <v>50</v>
      </c>
    </row>
    <row r="3" spans="1:9">
      <c r="D3">
        <v>60</v>
      </c>
      <c r="E3">
        <v>65</v>
      </c>
      <c r="F3">
        <f t="shared" ref="F3:F11" si="0">E3-D3</f>
        <v>5</v>
      </c>
    </row>
    <row r="4" spans="1:9">
      <c r="D4">
        <v>30</v>
      </c>
      <c r="E4">
        <v>50</v>
      </c>
      <c r="F4">
        <f t="shared" si="0"/>
        <v>20</v>
      </c>
    </row>
    <row r="5" spans="1:9">
      <c r="D5">
        <v>40</v>
      </c>
      <c r="E5">
        <v>75</v>
      </c>
      <c r="F5">
        <f t="shared" si="0"/>
        <v>35</v>
      </c>
    </row>
    <row r="6" spans="1:9">
      <c r="D6">
        <v>55</v>
      </c>
      <c r="E6">
        <v>75</v>
      </c>
      <c r="F6">
        <f t="shared" si="0"/>
        <v>20</v>
      </c>
    </row>
    <row r="7" spans="1:9">
      <c r="D7">
        <v>50</v>
      </c>
      <c r="E7">
        <v>75</v>
      </c>
      <c r="F7">
        <f t="shared" si="0"/>
        <v>25</v>
      </c>
    </row>
    <row r="8" spans="1:9">
      <c r="D8">
        <v>50</v>
      </c>
      <c r="E8">
        <v>80</v>
      </c>
      <c r="F8">
        <f t="shared" si="0"/>
        <v>30</v>
      </c>
    </row>
    <row r="9" spans="1:9">
      <c r="D9">
        <v>50</v>
      </c>
      <c r="E9">
        <v>70</v>
      </c>
      <c r="F9">
        <f t="shared" si="0"/>
        <v>20</v>
      </c>
    </row>
    <row r="10" spans="1:9">
      <c r="D10">
        <v>45</v>
      </c>
      <c r="E10">
        <v>75</v>
      </c>
      <c r="F10">
        <f t="shared" si="0"/>
        <v>30</v>
      </c>
    </row>
    <row r="11" spans="1:9">
      <c r="D11">
        <v>55</v>
      </c>
      <c r="E11">
        <v>80</v>
      </c>
      <c r="F11">
        <f t="shared" si="0"/>
        <v>25</v>
      </c>
      <c r="G11" s="4" t="s">
        <v>8</v>
      </c>
    </row>
    <row r="12" spans="1:9">
      <c r="D12">
        <f>AVERAGE(D2:D11)</f>
        <v>49.5</v>
      </c>
      <c r="E12">
        <f>AVERAGE(E2:E11)</f>
        <v>73.5</v>
      </c>
      <c r="F12">
        <f>AVERAGE(F2:F11)</f>
        <v>24</v>
      </c>
      <c r="G12" s="1">
        <v>1.4285714285714286</v>
      </c>
    </row>
    <row r="13" spans="1:9">
      <c r="D13">
        <f>STDEV(D2:D11)/SQRT(COUNT(D2:D11))</f>
        <v>2.9297326385411577</v>
      </c>
      <c r="E13">
        <f>STDEV(E2:E11)/SQRT(COUNT(E2:E11))</f>
        <v>3.337497399083464</v>
      </c>
      <c r="F13">
        <f>STDEV(F2:F11)/SQRT(COUNT(F2:F11))</f>
        <v>2.6666666666666665</v>
      </c>
      <c r="G13" s="1">
        <v>1.1030142802134466</v>
      </c>
    </row>
    <row r="16" spans="1:9">
      <c r="D16" t="s">
        <v>102</v>
      </c>
      <c r="E16" t="s">
        <v>103</v>
      </c>
      <c r="F16" t="s">
        <v>104</v>
      </c>
    </row>
    <row r="17" spans="1:7">
      <c r="A17" s="5" t="s">
        <v>0</v>
      </c>
      <c r="D17">
        <v>35</v>
      </c>
      <c r="E17">
        <v>30</v>
      </c>
      <c r="F17">
        <f t="shared" ref="F17:F26" si="1">E17-D17</f>
        <v>-5</v>
      </c>
    </row>
    <row r="18" spans="1:7">
      <c r="D18">
        <v>35</v>
      </c>
      <c r="E18">
        <v>35</v>
      </c>
      <c r="F18">
        <f t="shared" si="1"/>
        <v>0</v>
      </c>
    </row>
    <row r="19" spans="1:7">
      <c r="D19">
        <v>30</v>
      </c>
      <c r="E19">
        <v>30</v>
      </c>
      <c r="F19">
        <f t="shared" si="1"/>
        <v>0</v>
      </c>
    </row>
    <row r="20" spans="1:7">
      <c r="D20">
        <v>40</v>
      </c>
      <c r="E20">
        <v>35</v>
      </c>
      <c r="F20">
        <f t="shared" si="1"/>
        <v>-5</v>
      </c>
    </row>
    <row r="21" spans="1:7">
      <c r="D21">
        <v>35</v>
      </c>
      <c r="E21">
        <v>30</v>
      </c>
      <c r="F21">
        <f t="shared" si="1"/>
        <v>-5</v>
      </c>
    </row>
    <row r="22" spans="1:7">
      <c r="D22">
        <v>25</v>
      </c>
      <c r="E22">
        <v>30</v>
      </c>
      <c r="F22">
        <f t="shared" si="1"/>
        <v>5</v>
      </c>
    </row>
    <row r="23" spans="1:7">
      <c r="D23">
        <v>30</v>
      </c>
      <c r="E23">
        <v>25</v>
      </c>
      <c r="F23">
        <f t="shared" si="1"/>
        <v>-5</v>
      </c>
    </row>
    <row r="24" spans="1:7">
      <c r="D24">
        <v>35</v>
      </c>
      <c r="E24">
        <v>35</v>
      </c>
      <c r="F24">
        <f t="shared" si="1"/>
        <v>0</v>
      </c>
    </row>
    <row r="25" spans="1:7">
      <c r="D25">
        <v>30</v>
      </c>
      <c r="E25">
        <v>30</v>
      </c>
      <c r="F25">
        <f t="shared" si="1"/>
        <v>0</v>
      </c>
    </row>
    <row r="26" spans="1:7">
      <c r="F26">
        <f t="shared" si="1"/>
        <v>0</v>
      </c>
      <c r="G26" s="4" t="s">
        <v>8</v>
      </c>
    </row>
    <row r="27" spans="1:7">
      <c r="D27">
        <f>AVERAGE(D17:D26)</f>
        <v>32.777777777777779</v>
      </c>
      <c r="E27">
        <f>AVERAGE(E17:E26)</f>
        <v>31.111111111111111</v>
      </c>
      <c r="F27">
        <f>AVERAGE(F17:F26)</f>
        <v>-1.5</v>
      </c>
      <c r="G27" s="1">
        <f>AVERAGE(G11:G26)</f>
        <v>1.2657928543924375</v>
      </c>
    </row>
    <row r="28" spans="1:7">
      <c r="D28">
        <f>STDEV(D17:D26)/SQRT(COUNT(D17:D26))</f>
        <v>1.4698618394803242</v>
      </c>
      <c r="E28">
        <f>STDEV(E17:E26)/SQRT(COUNT(E17:E26))</f>
        <v>1.1111111111111098</v>
      </c>
      <c r="F28">
        <f>STDEV(F17:F26)/SQRT(COUNT(F17:F26))</f>
        <v>1.0671873729054746</v>
      </c>
      <c r="G28" s="1">
        <f>STDEV(G11:G26)/SQRT(COUNT(G11:G26))</f>
        <v>0.16277857417899122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4"/>
  <sheetViews>
    <sheetView topLeftCell="A7" workbookViewId="0"/>
  </sheetViews>
  <sheetFormatPr defaultRowHeight="14.4"/>
  <cols>
    <col min="2" max="2" width="21.44140625" customWidth="1"/>
    <col min="3" max="3" width="17.6640625" customWidth="1"/>
  </cols>
  <sheetData>
    <row r="1" spans="1:5">
      <c r="A1" t="s">
        <v>105</v>
      </c>
      <c r="B1" s="5" t="s">
        <v>0</v>
      </c>
      <c r="D1">
        <v>100</v>
      </c>
      <c r="E1">
        <f>1/20*100</f>
        <v>5</v>
      </c>
    </row>
    <row r="2" spans="1:5">
      <c r="D2">
        <v>100</v>
      </c>
      <c r="E2">
        <f>2/20*100</f>
        <v>10</v>
      </c>
    </row>
    <row r="3" spans="1:5">
      <c r="D3">
        <v>100</v>
      </c>
      <c r="E3">
        <f>3/20*100</f>
        <v>15</v>
      </c>
    </row>
    <row r="4" spans="1:5">
      <c r="D4">
        <v>100</v>
      </c>
      <c r="E4">
        <f>4/20*100</f>
        <v>20</v>
      </c>
    </row>
    <row r="5" spans="1:5">
      <c r="D5">
        <v>100</v>
      </c>
      <c r="E5">
        <f>1/20*100</f>
        <v>5</v>
      </c>
    </row>
    <row r="6" spans="1:5">
      <c r="D6" s="1">
        <f>AVERAGE(D1:D5)</f>
        <v>100</v>
      </c>
      <c r="E6" s="1">
        <f>AVERAGE(E1:E5)</f>
        <v>11</v>
      </c>
    </row>
    <row r="7" spans="1:5" ht="15.6">
      <c r="B7" s="26" t="s">
        <v>1</v>
      </c>
      <c r="D7" s="1">
        <f>STDEV(D1:D5)/SQRT(COUNT(D1:D5))</f>
        <v>0</v>
      </c>
      <c r="E7" s="1">
        <f>STDEV(E1:E5)/SQRT(COUNT(E1:E5))</f>
        <v>2.9154759474226504</v>
      </c>
    </row>
    <row r="8" spans="1:5">
      <c r="D8">
        <v>100</v>
      </c>
      <c r="E8">
        <f>3/20*100</f>
        <v>15</v>
      </c>
    </row>
    <row r="9" spans="1:5">
      <c r="D9">
        <v>100</v>
      </c>
      <c r="E9">
        <f>4/20*100</f>
        <v>20</v>
      </c>
    </row>
    <row r="10" spans="1:5">
      <c r="D10">
        <v>100</v>
      </c>
      <c r="E10">
        <f>4/20*100</f>
        <v>20</v>
      </c>
    </row>
    <row r="11" spans="1:5">
      <c r="D11">
        <v>100</v>
      </c>
      <c r="E11">
        <f>1/20*100</f>
        <v>5</v>
      </c>
    </row>
    <row r="12" spans="1:5">
      <c r="D12">
        <v>100</v>
      </c>
      <c r="E12">
        <f>1/20*100</f>
        <v>5</v>
      </c>
    </row>
    <row r="13" spans="1:5">
      <c r="D13" s="1">
        <f>AVERAGE(D8:D12)</f>
        <v>100</v>
      </c>
      <c r="E13" s="1">
        <f>AVERAGE(E8:E12)</f>
        <v>13</v>
      </c>
    </row>
    <row r="14" spans="1:5">
      <c r="D14" s="1">
        <f>STDEV(D8:D12)/SQRT(COUNT(D8:D12))</f>
        <v>0</v>
      </c>
      <c r="E14" s="1">
        <f>STDEV(E8:E12)/SQRT(COUNT(E8:E12))</f>
        <v>3.3911649915626341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4"/>
  <sheetViews>
    <sheetView topLeftCell="A10" workbookViewId="0">
      <selection activeCell="K27" sqref="K27"/>
    </sheetView>
  </sheetViews>
  <sheetFormatPr defaultRowHeight="14.4"/>
  <cols>
    <col min="4" max="4" width="16.5546875" customWidth="1"/>
  </cols>
  <sheetData>
    <row r="1" spans="1:1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/>
      <c r="B8" s="3"/>
      <c r="C8" s="121" t="s">
        <v>1</v>
      </c>
      <c r="D8" s="121"/>
      <c r="E8" s="121"/>
      <c r="F8" s="3"/>
      <c r="G8" s="3"/>
      <c r="H8" s="3"/>
      <c r="I8" s="3"/>
      <c r="J8" s="3"/>
      <c r="K8" s="3"/>
      <c r="L8" s="3"/>
      <c r="M8" s="3"/>
      <c r="N8" s="3"/>
    </row>
    <row r="9" spans="1:14" ht="15.6">
      <c r="C9" s="115" t="s">
        <v>106</v>
      </c>
      <c r="D9" s="115" t="s">
        <v>107</v>
      </c>
      <c r="E9" s="115" t="s">
        <v>108</v>
      </c>
      <c r="F9" s="116" t="s">
        <v>25</v>
      </c>
      <c r="G9" s="116" t="s">
        <v>26</v>
      </c>
      <c r="H9" s="115" t="s">
        <v>27</v>
      </c>
      <c r="J9" t="s">
        <v>109</v>
      </c>
      <c r="K9" t="s">
        <v>109</v>
      </c>
      <c r="L9" t="s">
        <v>110</v>
      </c>
    </row>
    <row r="10" spans="1:14" ht="16.8">
      <c r="C10" t="s">
        <v>111</v>
      </c>
      <c r="D10" s="117">
        <v>41597</v>
      </c>
      <c r="E10" t="s">
        <v>37</v>
      </c>
      <c r="F10" s="118">
        <v>55</v>
      </c>
      <c r="G10" s="118">
        <v>65</v>
      </c>
      <c r="H10">
        <f t="shared" ref="H10:H12" si="0">F10-G10</f>
        <v>-10</v>
      </c>
      <c r="J10">
        <f>100-F10</f>
        <v>45</v>
      </c>
      <c r="K10">
        <f>100-G10</f>
        <v>35</v>
      </c>
      <c r="L10">
        <f>K10-J10</f>
        <v>-10</v>
      </c>
    </row>
    <row r="11" spans="1:14" ht="16.8">
      <c r="C11" t="s">
        <v>111</v>
      </c>
      <c r="D11" s="117">
        <v>41601</v>
      </c>
      <c r="E11" t="s">
        <v>37</v>
      </c>
      <c r="F11" s="118">
        <v>50</v>
      </c>
      <c r="G11" s="118">
        <v>5</v>
      </c>
      <c r="H11">
        <f t="shared" si="0"/>
        <v>45</v>
      </c>
      <c r="J11">
        <f t="shared" ref="J11:K18" si="1">100-F11</f>
        <v>50</v>
      </c>
      <c r="K11">
        <f t="shared" si="1"/>
        <v>95</v>
      </c>
      <c r="L11">
        <f t="shared" ref="L11:L18" si="2">K11-J11</f>
        <v>45</v>
      </c>
    </row>
    <row r="12" spans="1:14" ht="16.8">
      <c r="C12" t="s">
        <v>111</v>
      </c>
      <c r="D12" s="117">
        <v>41605</v>
      </c>
      <c r="E12" t="s">
        <v>37</v>
      </c>
      <c r="F12" s="118">
        <v>50</v>
      </c>
      <c r="G12" s="118">
        <v>30</v>
      </c>
      <c r="H12">
        <f t="shared" si="0"/>
        <v>20</v>
      </c>
      <c r="J12">
        <f t="shared" si="1"/>
        <v>50</v>
      </c>
      <c r="K12">
        <f t="shared" si="1"/>
        <v>70</v>
      </c>
      <c r="L12">
        <f t="shared" si="2"/>
        <v>20</v>
      </c>
    </row>
    <row r="13" spans="1:14" ht="16.8">
      <c r="C13" t="s">
        <v>112</v>
      </c>
      <c r="D13" s="117">
        <v>41556</v>
      </c>
      <c r="E13" s="119" t="s">
        <v>37</v>
      </c>
      <c r="F13" s="118">
        <v>50</v>
      </c>
      <c r="G13" s="118">
        <v>30</v>
      </c>
      <c r="H13">
        <f>F13-G13</f>
        <v>20</v>
      </c>
      <c r="J13">
        <f t="shared" si="1"/>
        <v>50</v>
      </c>
      <c r="K13">
        <f t="shared" si="1"/>
        <v>70</v>
      </c>
      <c r="L13">
        <f t="shared" si="2"/>
        <v>20</v>
      </c>
    </row>
    <row r="14" spans="1:14" ht="16.8">
      <c r="C14" t="s">
        <v>112</v>
      </c>
      <c r="D14" s="117">
        <v>41562</v>
      </c>
      <c r="E14" s="119" t="s">
        <v>37</v>
      </c>
      <c r="F14" s="118">
        <v>55</v>
      </c>
      <c r="G14" s="118">
        <v>15</v>
      </c>
      <c r="H14">
        <f>F14-G14</f>
        <v>40</v>
      </c>
      <c r="J14">
        <f t="shared" si="1"/>
        <v>45</v>
      </c>
      <c r="K14">
        <f t="shared" si="1"/>
        <v>85</v>
      </c>
      <c r="L14">
        <f t="shared" si="2"/>
        <v>40</v>
      </c>
    </row>
    <row r="15" spans="1:14" ht="16.8">
      <c r="C15" t="s">
        <v>112</v>
      </c>
      <c r="D15" s="117">
        <v>41571</v>
      </c>
      <c r="E15" s="119" t="s">
        <v>37</v>
      </c>
      <c r="F15" s="118">
        <v>50</v>
      </c>
      <c r="G15" s="118">
        <v>25</v>
      </c>
      <c r="H15">
        <v>25</v>
      </c>
      <c r="J15">
        <f t="shared" si="1"/>
        <v>50</v>
      </c>
      <c r="K15">
        <f t="shared" si="1"/>
        <v>75</v>
      </c>
      <c r="L15">
        <f t="shared" si="2"/>
        <v>25</v>
      </c>
    </row>
    <row r="16" spans="1:14" ht="16.8">
      <c r="F16" s="118">
        <v>50</v>
      </c>
      <c r="G16" s="118">
        <v>25</v>
      </c>
      <c r="J16">
        <f t="shared" si="1"/>
        <v>50</v>
      </c>
      <c r="K16">
        <f t="shared" si="1"/>
        <v>75</v>
      </c>
      <c r="L16">
        <f t="shared" si="2"/>
        <v>25</v>
      </c>
    </row>
    <row r="17" spans="3:13" ht="16.8">
      <c r="F17" s="118">
        <v>50</v>
      </c>
      <c r="G17" s="118">
        <v>30</v>
      </c>
      <c r="J17">
        <f t="shared" si="1"/>
        <v>50</v>
      </c>
      <c r="K17">
        <f t="shared" si="1"/>
        <v>70</v>
      </c>
      <c r="L17">
        <f t="shared" si="2"/>
        <v>20</v>
      </c>
    </row>
    <row r="18" spans="3:13" ht="16.8">
      <c r="F18" s="118">
        <v>55</v>
      </c>
      <c r="G18" s="118">
        <v>30</v>
      </c>
      <c r="J18">
        <f t="shared" si="1"/>
        <v>45</v>
      </c>
      <c r="K18">
        <f t="shared" si="1"/>
        <v>70</v>
      </c>
      <c r="L18">
        <f t="shared" si="2"/>
        <v>25</v>
      </c>
      <c r="M18" s="4" t="s">
        <v>8</v>
      </c>
    </row>
    <row r="19" spans="3:13" ht="15.6">
      <c r="C19" s="120" t="s">
        <v>113</v>
      </c>
      <c r="F19">
        <f>AVERAGE(F10:F18)</f>
        <v>51.666666666666664</v>
      </c>
      <c r="G19">
        <f>AVERAGE(G10:G18)</f>
        <v>28.333333333333332</v>
      </c>
      <c r="H19">
        <f>AVERAGE(H10:H15)</f>
        <v>23.333333333333332</v>
      </c>
      <c r="J19">
        <f>AVERAGE(J10:J18)</f>
        <v>48.333333333333336</v>
      </c>
      <c r="K19">
        <f>AVERAGE(K10:K18)</f>
        <v>71.666666666666671</v>
      </c>
      <c r="L19">
        <f>AVERAGE(L10:L18)</f>
        <v>23.333333333333332</v>
      </c>
      <c r="M19" s="1">
        <v>1.4285714285714286</v>
      </c>
    </row>
    <row r="20" spans="3:13" ht="15.6">
      <c r="C20" s="120" t="s">
        <v>114</v>
      </c>
      <c r="F20">
        <f>STDEV(F10:F15)/SQRT(COUNT(F10:F15))</f>
        <v>1.0540925533894694</v>
      </c>
      <c r="G20">
        <f>STDEV(G10:G15)/SQRT(COUNT(G10:G15))</f>
        <v>8.3333333333333339</v>
      </c>
      <c r="H20">
        <f>STDEV(H10:H15)/SQRT(COUNT(H10:H15))</f>
        <v>7.9232428826698094</v>
      </c>
      <c r="J20">
        <f>STDEV(J10:J15)/SQRT(COUNT(J10:J15))</f>
        <v>1.0540925533894694</v>
      </c>
      <c r="K20">
        <f>STDEV(K10:K15)/SQRT(COUNT(K10:K15))</f>
        <v>8.3333333333333321</v>
      </c>
      <c r="L20">
        <f>STDEV(L10:L15)/SQRT(COUNT(L10:L15))</f>
        <v>7.9232428826698094</v>
      </c>
      <c r="M20" s="1">
        <v>1.1030142802134466</v>
      </c>
    </row>
    <row r="23" spans="3:13">
      <c r="C23" s="1" t="s">
        <v>0</v>
      </c>
      <c r="D23" s="1"/>
    </row>
    <row r="24" spans="3:13">
      <c r="E24" t="s">
        <v>112</v>
      </c>
      <c r="F24">
        <v>20</v>
      </c>
      <c r="G24">
        <v>3</v>
      </c>
      <c r="I24">
        <v>100</v>
      </c>
      <c r="J24">
        <f>3/20*100</f>
        <v>15</v>
      </c>
    </row>
    <row r="25" spans="3:13">
      <c r="E25" t="s">
        <v>112</v>
      </c>
      <c r="F25">
        <v>20</v>
      </c>
      <c r="G25">
        <v>8</v>
      </c>
      <c r="I25">
        <v>100</v>
      </c>
      <c r="J25">
        <f>8/20*100</f>
        <v>40</v>
      </c>
    </row>
    <row r="26" spans="3:13">
      <c r="E26" t="s">
        <v>112</v>
      </c>
      <c r="F26">
        <v>20</v>
      </c>
      <c r="G26">
        <v>3</v>
      </c>
      <c r="I26">
        <v>100</v>
      </c>
      <c r="J26">
        <f>3/20*100</f>
        <v>15</v>
      </c>
    </row>
    <row r="27" spans="3:13">
      <c r="E27">
        <v>14</v>
      </c>
      <c r="F27">
        <v>20</v>
      </c>
      <c r="G27">
        <v>2</v>
      </c>
      <c r="I27">
        <v>100</v>
      </c>
      <c r="J27">
        <f>3/20*100</f>
        <v>15</v>
      </c>
    </row>
    <row r="28" spans="3:13">
      <c r="E28">
        <v>15</v>
      </c>
      <c r="F28">
        <v>20</v>
      </c>
      <c r="G28">
        <v>3</v>
      </c>
      <c r="I28">
        <v>100</v>
      </c>
      <c r="J28">
        <f>8/20*100</f>
        <v>40</v>
      </c>
    </row>
    <row r="29" spans="3:13">
      <c r="E29">
        <v>14</v>
      </c>
      <c r="F29">
        <v>20</v>
      </c>
      <c r="G29">
        <v>1</v>
      </c>
      <c r="I29">
        <v>100</v>
      </c>
      <c r="J29">
        <f>3/20*100</f>
        <v>15</v>
      </c>
    </row>
    <row r="30" spans="3:13" ht="15.6">
      <c r="E30" s="120" t="s">
        <v>113</v>
      </c>
      <c r="I30">
        <f>AVERAGE(I24:I29)</f>
        <v>100</v>
      </c>
      <c r="J30">
        <f>AVERAGE(J24:J29)</f>
        <v>23.333333333333332</v>
      </c>
    </row>
    <row r="31" spans="3:13" ht="15.6">
      <c r="E31" s="120" t="s">
        <v>114</v>
      </c>
      <c r="I31">
        <f>STDEV(I24:I29)/SQRT(COUNT(I24:I29))</f>
        <v>0</v>
      </c>
      <c r="J31">
        <f>STDEV(J24:J29)/SQRT(COUNT(J24:J29))</f>
        <v>5.2704627669472996</v>
      </c>
    </row>
    <row r="34" spans="3:3">
      <c r="C34" s="1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Fig1E</vt:lpstr>
      <vt:lpstr>Fig1F</vt:lpstr>
      <vt:lpstr>Fig2C</vt:lpstr>
      <vt:lpstr>Fig2D</vt:lpstr>
      <vt:lpstr>Fig2E</vt:lpstr>
      <vt:lpstr>Fig2F</vt:lpstr>
      <vt:lpstr>Fig2H</vt:lpstr>
      <vt:lpstr>Fig2I</vt:lpstr>
      <vt:lpstr>Fig2J</vt:lpstr>
      <vt:lpstr>SI1A</vt:lpstr>
      <vt:lpstr>SI1B</vt:lpstr>
      <vt:lpstr>SI1C</vt:lpstr>
      <vt:lpstr>SI2C</vt:lpstr>
      <vt:lpstr>SI2F</vt:lpstr>
      <vt:lpstr>SI2G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2014-09-01T22:40:44Z</dcterms:created>
  <dcterms:modified xsi:type="dcterms:W3CDTF">2015-03-20T21:06:11Z</dcterms:modified>
</cp:coreProperties>
</file>