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5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6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11.xml" ContentType="application/vnd.openxmlformats-officedocument.drawingml.char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asnu1-my.sharepoint.com/personal/laura_asnu_com/Documents/Web/Injector DNA/"/>
    </mc:Choice>
  </mc:AlternateContent>
  <xr:revisionPtr revIDLastSave="0" documentId="11_4E644F1925D0FDF8E344FE69F1E100593200D44A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elp" sheetId="1" r:id="rId1"/>
    <sheet name="Generic ECU" sheetId="2" r:id="rId2"/>
    <sheet name="LINK" sheetId="3" r:id="rId3"/>
    <sheet name="Nissan GTR EcuTek" sheetId="4" r:id="rId4"/>
    <sheet name="Nissan GTR COBB" sheetId="5" r:id="rId5"/>
    <sheet name="Subaru COBB" sheetId="6" r:id="rId6"/>
    <sheet name="Mitsubishi EVO X COBB" sheetId="7" r:id="rId7"/>
  </sheets>
  <externalReferences>
    <externalReference r:id="rId8"/>
  </externalReferences>
  <definedNames>
    <definedName name="PressureFactors">Help!$AA$11:$AB$13</definedName>
    <definedName name="PressureUnits">Help!$AA$11:$AA$13</definedName>
    <definedName name="_xlnm.Print_Area" localSheetId="0">Help!$A$1:$Z$38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B59" i="7" l="1"/>
  <c r="CA59" i="7"/>
  <c r="CB58" i="7"/>
  <c r="CA58" i="7"/>
  <c r="CB57" i="7"/>
  <c r="CA57" i="7"/>
  <c r="CB56" i="7"/>
  <c r="CA56" i="7"/>
  <c r="CB55" i="7"/>
  <c r="CA55" i="7"/>
  <c r="CB54" i="7"/>
  <c r="CA54" i="7"/>
  <c r="CB53" i="7"/>
  <c r="CA53" i="7"/>
  <c r="CB52" i="7"/>
  <c r="CA52" i="7"/>
  <c r="CD51" i="7"/>
  <c r="CD59" i="7" s="1"/>
  <c r="CC51" i="7"/>
  <c r="CC58" i="7" s="1"/>
  <c r="H51" i="7"/>
  <c r="I51" i="7" s="1"/>
  <c r="F51" i="7"/>
  <c r="F40" i="7"/>
  <c r="F29" i="7"/>
  <c r="G28" i="7"/>
  <c r="G22" i="7"/>
  <c r="F22" i="7"/>
  <c r="F37" i="7" s="1"/>
  <c r="G21" i="7"/>
  <c r="F21" i="7"/>
  <c r="F58" i="7" s="1"/>
  <c r="G20" i="7"/>
  <c r="F20" i="7"/>
  <c r="F57" i="7" s="1"/>
  <c r="G19" i="7"/>
  <c r="F19" i="7"/>
  <c r="F56" i="7" s="1"/>
  <c r="G18" i="7"/>
  <c r="F18" i="7"/>
  <c r="F33" i="7" s="1"/>
  <c r="G17" i="7"/>
  <c r="F17" i="7"/>
  <c r="F54" i="7" s="1"/>
  <c r="G16" i="7"/>
  <c r="F16" i="7"/>
  <c r="F53" i="7" s="1"/>
  <c r="G15" i="7"/>
  <c r="F15" i="7"/>
  <c r="F52" i="7" s="1"/>
  <c r="F14" i="7"/>
  <c r="B3" i="7"/>
  <c r="S2" i="7"/>
  <c r="S1" i="7"/>
  <c r="A1" i="7"/>
  <c r="N62" i="6"/>
  <c r="AQ62" i="6" s="1"/>
  <c r="M62" i="6"/>
  <c r="AP62" i="6" s="1"/>
  <c r="L62" i="6"/>
  <c r="AO62" i="6" s="1"/>
  <c r="K62" i="6"/>
  <c r="AN62" i="6" s="1"/>
  <c r="J62" i="6"/>
  <c r="AM62" i="6" s="1"/>
  <c r="I62" i="6"/>
  <c r="AL62" i="6" s="1"/>
  <c r="H62" i="6"/>
  <c r="AK62" i="6" s="1"/>
  <c r="G62" i="6"/>
  <c r="AJ62" i="6" s="1"/>
  <c r="F62" i="6"/>
  <c r="K51" i="6"/>
  <c r="AN51" i="6" s="1"/>
  <c r="J51" i="6"/>
  <c r="AM51" i="6" s="1"/>
  <c r="I51" i="6"/>
  <c r="AL51" i="6" s="1"/>
  <c r="H51" i="6"/>
  <c r="AK51" i="6" s="1"/>
  <c r="G51" i="6"/>
  <c r="AJ51" i="6" s="1"/>
  <c r="F51" i="6"/>
  <c r="W48" i="6"/>
  <c r="V48" i="6"/>
  <c r="U48" i="6"/>
  <c r="T48" i="6"/>
  <c r="S48" i="6"/>
  <c r="W47" i="6"/>
  <c r="V47" i="6"/>
  <c r="U47" i="6"/>
  <c r="T47" i="6"/>
  <c r="S47" i="6"/>
  <c r="W46" i="6"/>
  <c r="V46" i="6"/>
  <c r="U46" i="6"/>
  <c r="T46" i="6"/>
  <c r="S46" i="6"/>
  <c r="W45" i="6"/>
  <c r="V45" i="6"/>
  <c r="U45" i="6"/>
  <c r="T45" i="6"/>
  <c r="S45" i="6"/>
  <c r="W44" i="6"/>
  <c r="V44" i="6"/>
  <c r="U44" i="6"/>
  <c r="T44" i="6"/>
  <c r="S44" i="6"/>
  <c r="W43" i="6"/>
  <c r="V43" i="6"/>
  <c r="U43" i="6"/>
  <c r="T43" i="6"/>
  <c r="S43" i="6"/>
  <c r="W42" i="6"/>
  <c r="V42" i="6"/>
  <c r="U42" i="6"/>
  <c r="T42" i="6"/>
  <c r="S42" i="6"/>
  <c r="W41" i="6"/>
  <c r="V41" i="6"/>
  <c r="U41" i="6"/>
  <c r="T41" i="6"/>
  <c r="S41" i="6"/>
  <c r="R40" i="6"/>
  <c r="K40" i="6"/>
  <c r="K48" i="6" s="1"/>
  <c r="J40" i="6"/>
  <c r="J48" i="6" s="1"/>
  <c r="I40" i="6"/>
  <c r="I47" i="6" s="1"/>
  <c r="H40" i="6"/>
  <c r="H47" i="6" s="1"/>
  <c r="G40" i="6"/>
  <c r="G47" i="6" s="1"/>
  <c r="F40" i="6"/>
  <c r="F29" i="6"/>
  <c r="G28" i="6"/>
  <c r="N26" i="6"/>
  <c r="M26" i="6"/>
  <c r="L26" i="6"/>
  <c r="J26" i="6"/>
  <c r="I26" i="6"/>
  <c r="H26" i="6"/>
  <c r="G26" i="6"/>
  <c r="K25" i="6"/>
  <c r="K26" i="6" s="1"/>
  <c r="G22" i="6"/>
  <c r="F22" i="6"/>
  <c r="F70" i="6" s="1"/>
  <c r="AI70" i="6" s="1"/>
  <c r="G21" i="6"/>
  <c r="F21" i="6"/>
  <c r="F69" i="6" s="1"/>
  <c r="AI69" i="6" s="1"/>
  <c r="G20" i="6"/>
  <c r="F20" i="6"/>
  <c r="R46" i="6" s="1"/>
  <c r="G19" i="6"/>
  <c r="F19" i="6"/>
  <c r="F45" i="6" s="1"/>
  <c r="G18" i="6"/>
  <c r="F18" i="6"/>
  <c r="F66" i="6" s="1"/>
  <c r="AI66" i="6" s="1"/>
  <c r="G17" i="6"/>
  <c r="F17" i="6"/>
  <c r="F65" i="6" s="1"/>
  <c r="AI65" i="6" s="1"/>
  <c r="G16" i="6"/>
  <c r="F16" i="6"/>
  <c r="R42" i="6" s="1"/>
  <c r="G15" i="6"/>
  <c r="F15" i="6"/>
  <c r="F41" i="6" s="1"/>
  <c r="F14" i="6"/>
  <c r="B3" i="6"/>
  <c r="S2" i="6"/>
  <c r="S1" i="6"/>
  <c r="A1" i="6"/>
  <c r="V62" i="5"/>
  <c r="CQ62" i="5" s="1"/>
  <c r="U62" i="5"/>
  <c r="CP62" i="5" s="1"/>
  <c r="T62" i="5"/>
  <c r="CO62" i="5" s="1"/>
  <c r="S62" i="5"/>
  <c r="CN62" i="5" s="1"/>
  <c r="R62" i="5"/>
  <c r="CM62" i="5" s="1"/>
  <c r="Q62" i="5"/>
  <c r="CL62" i="5" s="1"/>
  <c r="P62" i="5"/>
  <c r="CK62" i="5" s="1"/>
  <c r="O62" i="5"/>
  <c r="CJ62" i="5" s="1"/>
  <c r="N62" i="5"/>
  <c r="CI62" i="5" s="1"/>
  <c r="M62" i="5"/>
  <c r="CH62" i="5" s="1"/>
  <c r="L62" i="5"/>
  <c r="CG62" i="5" s="1"/>
  <c r="K62" i="5"/>
  <c r="CF62" i="5" s="1"/>
  <c r="J62" i="5"/>
  <c r="CE62" i="5" s="1"/>
  <c r="I62" i="5"/>
  <c r="CD62" i="5" s="1"/>
  <c r="H62" i="5"/>
  <c r="CC62" i="5" s="1"/>
  <c r="G62" i="5"/>
  <c r="CB62" i="5" s="1"/>
  <c r="F62" i="5"/>
  <c r="CA62" i="5" s="1"/>
  <c r="N48" i="5"/>
  <c r="M48" i="5"/>
  <c r="L48" i="5"/>
  <c r="K48" i="5"/>
  <c r="J48" i="5"/>
  <c r="I48" i="5"/>
  <c r="H48" i="5"/>
  <c r="G48" i="5"/>
  <c r="N47" i="5"/>
  <c r="M47" i="5"/>
  <c r="L47" i="5"/>
  <c r="K47" i="5"/>
  <c r="J47" i="5"/>
  <c r="I47" i="5"/>
  <c r="H47" i="5"/>
  <c r="G47" i="5"/>
  <c r="N46" i="5"/>
  <c r="M46" i="5"/>
  <c r="L46" i="5"/>
  <c r="K46" i="5"/>
  <c r="J46" i="5"/>
  <c r="I46" i="5"/>
  <c r="H46" i="5"/>
  <c r="G46" i="5"/>
  <c r="N45" i="5"/>
  <c r="M45" i="5"/>
  <c r="L45" i="5"/>
  <c r="K45" i="5"/>
  <c r="J45" i="5"/>
  <c r="I45" i="5"/>
  <c r="H45" i="5"/>
  <c r="G45" i="5"/>
  <c r="N44" i="5"/>
  <c r="M44" i="5"/>
  <c r="L44" i="5"/>
  <c r="K44" i="5"/>
  <c r="J44" i="5"/>
  <c r="I44" i="5"/>
  <c r="H44" i="5"/>
  <c r="G44" i="5"/>
  <c r="N43" i="5"/>
  <c r="M43" i="5"/>
  <c r="L43" i="5"/>
  <c r="K43" i="5"/>
  <c r="J43" i="5"/>
  <c r="I43" i="5"/>
  <c r="H43" i="5"/>
  <c r="G43" i="5"/>
  <c r="N42" i="5"/>
  <c r="M42" i="5"/>
  <c r="L42" i="5"/>
  <c r="K42" i="5"/>
  <c r="J42" i="5"/>
  <c r="I42" i="5"/>
  <c r="H42" i="5"/>
  <c r="G42" i="5"/>
  <c r="N41" i="5"/>
  <c r="M41" i="5"/>
  <c r="L41" i="5"/>
  <c r="K41" i="5"/>
  <c r="J41" i="5"/>
  <c r="I41" i="5"/>
  <c r="H41" i="5"/>
  <c r="G41" i="5"/>
  <c r="F40" i="5"/>
  <c r="N26" i="5"/>
  <c r="M26" i="5"/>
  <c r="L26" i="5"/>
  <c r="J26" i="5"/>
  <c r="I26" i="5"/>
  <c r="H26" i="5"/>
  <c r="G26" i="5"/>
  <c r="K25" i="5"/>
  <c r="K26" i="5" s="1"/>
  <c r="G22" i="5"/>
  <c r="F22" i="5"/>
  <c r="F48" i="5" s="1"/>
  <c r="G21" i="5"/>
  <c r="F21" i="5"/>
  <c r="F47" i="5" s="1"/>
  <c r="G20" i="5"/>
  <c r="F20" i="5"/>
  <c r="F46" i="5" s="1"/>
  <c r="G19" i="5"/>
  <c r="F19" i="5"/>
  <c r="F45" i="5" s="1"/>
  <c r="G18" i="5"/>
  <c r="F18" i="5"/>
  <c r="F44" i="5" s="1"/>
  <c r="G17" i="5"/>
  <c r="F17" i="5"/>
  <c r="F65" i="5" s="1"/>
  <c r="CA65" i="5" s="1"/>
  <c r="G16" i="5"/>
  <c r="F16" i="5"/>
  <c r="F64" i="5" s="1"/>
  <c r="CA64" i="5" s="1"/>
  <c r="G15" i="5"/>
  <c r="F15" i="5"/>
  <c r="F41" i="5" s="1"/>
  <c r="F14" i="5"/>
  <c r="B3" i="5"/>
  <c r="S2" i="5"/>
  <c r="S1" i="5"/>
  <c r="A1" i="5"/>
  <c r="V62" i="4"/>
  <c r="CQ62" i="4" s="1"/>
  <c r="U62" i="4"/>
  <c r="CP62" i="4" s="1"/>
  <c r="T62" i="4"/>
  <c r="CO62" i="4" s="1"/>
  <c r="S62" i="4"/>
  <c r="CN62" i="4" s="1"/>
  <c r="R62" i="4"/>
  <c r="CM62" i="4" s="1"/>
  <c r="Q62" i="4"/>
  <c r="CL62" i="4" s="1"/>
  <c r="P62" i="4"/>
  <c r="CK62" i="4" s="1"/>
  <c r="O62" i="4"/>
  <c r="CJ62" i="4" s="1"/>
  <c r="N62" i="4"/>
  <c r="CI62" i="4" s="1"/>
  <c r="M62" i="4"/>
  <c r="CH62" i="4" s="1"/>
  <c r="L62" i="4"/>
  <c r="CG62" i="4" s="1"/>
  <c r="K62" i="4"/>
  <c r="CF62" i="4" s="1"/>
  <c r="J62" i="4"/>
  <c r="CE62" i="4" s="1"/>
  <c r="I62" i="4"/>
  <c r="CD62" i="4" s="1"/>
  <c r="H62" i="4"/>
  <c r="CC62" i="4" s="1"/>
  <c r="G62" i="4"/>
  <c r="CB62" i="4" s="1"/>
  <c r="F62" i="4"/>
  <c r="CA62" i="4" s="1"/>
  <c r="N48" i="4"/>
  <c r="M48" i="4"/>
  <c r="L48" i="4"/>
  <c r="K48" i="4"/>
  <c r="J48" i="4"/>
  <c r="I48" i="4"/>
  <c r="H48" i="4"/>
  <c r="G48" i="4"/>
  <c r="N47" i="4"/>
  <c r="M47" i="4"/>
  <c r="L47" i="4"/>
  <c r="K47" i="4"/>
  <c r="J47" i="4"/>
  <c r="I47" i="4"/>
  <c r="H47" i="4"/>
  <c r="G47" i="4"/>
  <c r="N46" i="4"/>
  <c r="M46" i="4"/>
  <c r="L46" i="4"/>
  <c r="K46" i="4"/>
  <c r="J46" i="4"/>
  <c r="I46" i="4"/>
  <c r="H46" i="4"/>
  <c r="G46" i="4"/>
  <c r="N45" i="4"/>
  <c r="M45" i="4"/>
  <c r="L45" i="4"/>
  <c r="K45" i="4"/>
  <c r="J45" i="4"/>
  <c r="I45" i="4"/>
  <c r="H45" i="4"/>
  <c r="G45" i="4"/>
  <c r="N44" i="4"/>
  <c r="M44" i="4"/>
  <c r="L44" i="4"/>
  <c r="K44" i="4"/>
  <c r="J44" i="4"/>
  <c r="I44" i="4"/>
  <c r="H44" i="4"/>
  <c r="G44" i="4"/>
  <c r="N43" i="4"/>
  <c r="M43" i="4"/>
  <c r="L43" i="4"/>
  <c r="K43" i="4"/>
  <c r="J43" i="4"/>
  <c r="I43" i="4"/>
  <c r="H43" i="4"/>
  <c r="G43" i="4"/>
  <c r="N42" i="4"/>
  <c r="M42" i="4"/>
  <c r="L42" i="4"/>
  <c r="K42" i="4"/>
  <c r="J42" i="4"/>
  <c r="I42" i="4"/>
  <c r="H42" i="4"/>
  <c r="G42" i="4"/>
  <c r="N41" i="4"/>
  <c r="M41" i="4"/>
  <c r="L41" i="4"/>
  <c r="K41" i="4"/>
  <c r="J41" i="4"/>
  <c r="I41" i="4"/>
  <c r="H41" i="4"/>
  <c r="G41" i="4"/>
  <c r="F40" i="4"/>
  <c r="F29" i="4"/>
  <c r="G28" i="4"/>
  <c r="N26" i="4"/>
  <c r="M26" i="4"/>
  <c r="L26" i="4"/>
  <c r="J26" i="4"/>
  <c r="I26" i="4"/>
  <c r="H26" i="4"/>
  <c r="G26" i="4"/>
  <c r="K25" i="4"/>
  <c r="K26" i="4" s="1"/>
  <c r="G22" i="4"/>
  <c r="F22" i="4"/>
  <c r="F48" i="4" s="1"/>
  <c r="G21" i="4"/>
  <c r="F21" i="4"/>
  <c r="F47" i="4" s="1"/>
  <c r="G20" i="4"/>
  <c r="F20" i="4"/>
  <c r="F68" i="4" s="1"/>
  <c r="CA68" i="4" s="1"/>
  <c r="G19" i="4"/>
  <c r="F19" i="4"/>
  <c r="F67" i="4" s="1"/>
  <c r="CA67" i="4" s="1"/>
  <c r="G18" i="4"/>
  <c r="F18" i="4"/>
  <c r="F44" i="4" s="1"/>
  <c r="G17" i="4"/>
  <c r="F17" i="4"/>
  <c r="F43" i="4" s="1"/>
  <c r="G16" i="4"/>
  <c r="F16" i="4"/>
  <c r="F42" i="4" s="1"/>
  <c r="G15" i="4"/>
  <c r="F15" i="4"/>
  <c r="F30" i="4" s="1"/>
  <c r="F14" i="4"/>
  <c r="B3" i="4"/>
  <c r="S2" i="4"/>
  <c r="S1" i="4"/>
  <c r="A1" i="4"/>
  <c r="CB59" i="3"/>
  <c r="CB58" i="3"/>
  <c r="CB57" i="3"/>
  <c r="CB56" i="3"/>
  <c r="CB55" i="3"/>
  <c r="CC54" i="3"/>
  <c r="CB54" i="3"/>
  <c r="CB53" i="3"/>
  <c r="CC52" i="3"/>
  <c r="CB52" i="3"/>
  <c r="CC51" i="3"/>
  <c r="CC57" i="3" s="1"/>
  <c r="I51" i="3"/>
  <c r="J51" i="3" s="1"/>
  <c r="K51" i="3" s="1"/>
  <c r="H51" i="3"/>
  <c r="F51" i="3"/>
  <c r="P48" i="3"/>
  <c r="O48" i="3"/>
  <c r="N48" i="3"/>
  <c r="M48" i="3"/>
  <c r="L48" i="3"/>
  <c r="K48" i="3"/>
  <c r="J48" i="3"/>
  <c r="I48" i="3"/>
  <c r="H48" i="3"/>
  <c r="G48" i="3"/>
  <c r="P47" i="3"/>
  <c r="O47" i="3"/>
  <c r="N47" i="3"/>
  <c r="M47" i="3"/>
  <c r="L47" i="3"/>
  <c r="K47" i="3"/>
  <c r="J47" i="3"/>
  <c r="I47" i="3"/>
  <c r="H47" i="3"/>
  <c r="G47" i="3"/>
  <c r="P46" i="3"/>
  <c r="O46" i="3"/>
  <c r="N46" i="3"/>
  <c r="M46" i="3"/>
  <c r="L46" i="3"/>
  <c r="K46" i="3"/>
  <c r="J46" i="3"/>
  <c r="I46" i="3"/>
  <c r="H46" i="3"/>
  <c r="G46" i="3"/>
  <c r="P45" i="3"/>
  <c r="O45" i="3"/>
  <c r="N45" i="3"/>
  <c r="M45" i="3"/>
  <c r="L45" i="3"/>
  <c r="K45" i="3"/>
  <c r="J45" i="3"/>
  <c r="I45" i="3"/>
  <c r="H45" i="3"/>
  <c r="G45" i="3"/>
  <c r="P44" i="3"/>
  <c r="O44" i="3"/>
  <c r="N44" i="3"/>
  <c r="M44" i="3"/>
  <c r="L44" i="3"/>
  <c r="K44" i="3"/>
  <c r="J44" i="3"/>
  <c r="I44" i="3"/>
  <c r="H44" i="3"/>
  <c r="G44" i="3"/>
  <c r="P43" i="3"/>
  <c r="O43" i="3"/>
  <c r="N43" i="3"/>
  <c r="M43" i="3"/>
  <c r="L43" i="3"/>
  <c r="K43" i="3"/>
  <c r="J43" i="3"/>
  <c r="I43" i="3"/>
  <c r="H43" i="3"/>
  <c r="G43" i="3"/>
  <c r="P42" i="3"/>
  <c r="O42" i="3"/>
  <c r="N42" i="3"/>
  <c r="M42" i="3"/>
  <c r="L42" i="3"/>
  <c r="K42" i="3"/>
  <c r="J42" i="3"/>
  <c r="I42" i="3"/>
  <c r="H42" i="3"/>
  <c r="G42" i="3"/>
  <c r="P41" i="3"/>
  <c r="O41" i="3"/>
  <c r="N41" i="3"/>
  <c r="M41" i="3"/>
  <c r="L41" i="3"/>
  <c r="K41" i="3"/>
  <c r="J41" i="3"/>
  <c r="I41" i="3"/>
  <c r="H41" i="3"/>
  <c r="G41" i="3"/>
  <c r="F40" i="3"/>
  <c r="F29" i="3"/>
  <c r="G28" i="3"/>
  <c r="N26" i="3"/>
  <c r="M26" i="3"/>
  <c r="L26" i="3"/>
  <c r="J26" i="3"/>
  <c r="I26" i="3"/>
  <c r="H26" i="3"/>
  <c r="G26" i="3"/>
  <c r="K25" i="3"/>
  <c r="K26" i="3" s="1"/>
  <c r="G22" i="3"/>
  <c r="F22" i="3"/>
  <c r="F59" i="3" s="1"/>
  <c r="CA59" i="3" s="1"/>
  <c r="G21" i="3"/>
  <c r="F21" i="3"/>
  <c r="F58" i="3" s="1"/>
  <c r="CA58" i="3" s="1"/>
  <c r="G20" i="3"/>
  <c r="F20" i="3"/>
  <c r="F57" i="3" s="1"/>
  <c r="CA57" i="3" s="1"/>
  <c r="G19" i="3"/>
  <c r="F19" i="3"/>
  <c r="F56" i="3" s="1"/>
  <c r="CA56" i="3" s="1"/>
  <c r="G18" i="3"/>
  <c r="F18" i="3"/>
  <c r="F33" i="3" s="1"/>
  <c r="G17" i="3"/>
  <c r="F17" i="3"/>
  <c r="F32" i="3" s="1"/>
  <c r="G16" i="3"/>
  <c r="F16" i="3"/>
  <c r="F53" i="3" s="1"/>
  <c r="CA53" i="3" s="1"/>
  <c r="G15" i="3"/>
  <c r="F15" i="3"/>
  <c r="F30" i="3" s="1"/>
  <c r="F14" i="3"/>
  <c r="B3" i="3"/>
  <c r="S2" i="3"/>
  <c r="S1" i="3"/>
  <c r="A1" i="3"/>
  <c r="CG62" i="2"/>
  <c r="CG70" i="2" s="1"/>
  <c r="V62" i="2"/>
  <c r="CQ62" i="2" s="1"/>
  <c r="U62" i="2"/>
  <c r="CP62" i="2" s="1"/>
  <c r="T62" i="2"/>
  <c r="CO62" i="2" s="1"/>
  <c r="CO70" i="2" s="1"/>
  <c r="S62" i="2"/>
  <c r="CN62" i="2" s="1"/>
  <c r="R62" i="2"/>
  <c r="CM62" i="2" s="1"/>
  <c r="CM64" i="2" s="1"/>
  <c r="Q62" i="2"/>
  <c r="CL62" i="2" s="1"/>
  <c r="P62" i="2"/>
  <c r="CK62" i="2" s="1"/>
  <c r="CK66" i="2" s="1"/>
  <c r="O62" i="2"/>
  <c r="CJ62" i="2" s="1"/>
  <c r="N62" i="2"/>
  <c r="CI62" i="2" s="1"/>
  <c r="M62" i="2"/>
  <c r="CH62" i="2" s="1"/>
  <c r="L62" i="2"/>
  <c r="K62" i="2"/>
  <c r="CF62" i="2" s="1"/>
  <c r="J62" i="2"/>
  <c r="CE62" i="2" s="1"/>
  <c r="CE64" i="2" s="1"/>
  <c r="I62" i="2"/>
  <c r="CD62" i="2" s="1"/>
  <c r="H62" i="2"/>
  <c r="CC62" i="2" s="1"/>
  <c r="CC66" i="2" s="1"/>
  <c r="G62" i="2"/>
  <c r="CB62" i="2" s="1"/>
  <c r="F62" i="2"/>
  <c r="CA62" i="2" s="1"/>
  <c r="CO51" i="2"/>
  <c r="CO53" i="2" s="1"/>
  <c r="CA51" i="2"/>
  <c r="V51" i="2"/>
  <c r="CQ51" i="2" s="1"/>
  <c r="CQ59" i="2" s="1"/>
  <c r="U51" i="2"/>
  <c r="CP51" i="2" s="1"/>
  <c r="T51" i="2"/>
  <c r="S51" i="2"/>
  <c r="CN51" i="2" s="1"/>
  <c r="R51" i="2"/>
  <c r="CM51" i="2" s="1"/>
  <c r="CM55" i="2" s="1"/>
  <c r="Q51" i="2"/>
  <c r="CL51" i="2" s="1"/>
  <c r="P51" i="2"/>
  <c r="CK51" i="2" s="1"/>
  <c r="O51" i="2"/>
  <c r="CJ51" i="2" s="1"/>
  <c r="N51" i="2"/>
  <c r="CI51" i="2" s="1"/>
  <c r="CI59" i="2" s="1"/>
  <c r="M51" i="2"/>
  <c r="CH51" i="2" s="1"/>
  <c r="L51" i="2"/>
  <c r="CG51" i="2" s="1"/>
  <c r="CG53" i="2" s="1"/>
  <c r="K51" i="2"/>
  <c r="CF51" i="2" s="1"/>
  <c r="J51" i="2"/>
  <c r="CE51" i="2" s="1"/>
  <c r="CE55" i="2" s="1"/>
  <c r="I51" i="2"/>
  <c r="CD51" i="2" s="1"/>
  <c r="H51" i="2"/>
  <c r="CC51" i="2" s="1"/>
  <c r="G51" i="2"/>
  <c r="CB51" i="2" s="1"/>
  <c r="F51" i="2"/>
  <c r="AL48" i="2"/>
  <c r="AK48" i="2"/>
  <c r="AJ48" i="2"/>
  <c r="AI48" i="2"/>
  <c r="AH48" i="2"/>
  <c r="AG48" i="2"/>
  <c r="AF48" i="2"/>
  <c r="AE48" i="2"/>
  <c r="AD48" i="2"/>
  <c r="AC48" i="2"/>
  <c r="AB48" i="2"/>
  <c r="AA48" i="2"/>
  <c r="Z48" i="2"/>
  <c r="Y48" i="2"/>
  <c r="X48" i="2"/>
  <c r="W48" i="2"/>
  <c r="V48" i="2"/>
  <c r="N48" i="2"/>
  <c r="M48" i="2"/>
  <c r="L48" i="2"/>
  <c r="K48" i="7" s="1"/>
  <c r="K48" i="2"/>
  <c r="J48" i="2"/>
  <c r="I48" i="2"/>
  <c r="H48" i="2"/>
  <c r="G48" i="2"/>
  <c r="AL47" i="2"/>
  <c r="AK47" i="2"/>
  <c r="AJ47" i="2"/>
  <c r="AI47" i="2"/>
  <c r="AH47" i="2"/>
  <c r="AG47" i="2"/>
  <c r="AF47" i="2"/>
  <c r="AE47" i="2"/>
  <c r="AD47" i="2"/>
  <c r="AC47" i="2"/>
  <c r="AB47" i="2"/>
  <c r="AA47" i="2"/>
  <c r="Z47" i="2"/>
  <c r="Y47" i="2"/>
  <c r="X47" i="2"/>
  <c r="W47" i="2"/>
  <c r="V47" i="2"/>
  <c r="N47" i="2"/>
  <c r="M47" i="2"/>
  <c r="L47" i="2"/>
  <c r="K47" i="2"/>
  <c r="J47" i="2"/>
  <c r="I47" i="2"/>
  <c r="J47" i="7" s="1"/>
  <c r="H47" i="2"/>
  <c r="G47" i="2"/>
  <c r="AL46" i="2"/>
  <c r="AK46" i="2"/>
  <c r="AJ46" i="2"/>
  <c r="AI46" i="2"/>
  <c r="AH46" i="2"/>
  <c r="AG46" i="2"/>
  <c r="AF46" i="2"/>
  <c r="AE46" i="2"/>
  <c r="AD46" i="2"/>
  <c r="AC46" i="2"/>
  <c r="AB46" i="2"/>
  <c r="AA46" i="2"/>
  <c r="Z46" i="2"/>
  <c r="Y46" i="2"/>
  <c r="X46" i="2"/>
  <c r="W46" i="2"/>
  <c r="V46" i="2"/>
  <c r="N46" i="2"/>
  <c r="M46" i="2"/>
  <c r="L46" i="2"/>
  <c r="K46" i="7" s="1"/>
  <c r="K46" i="2"/>
  <c r="J46" i="2"/>
  <c r="I46" i="2"/>
  <c r="H46" i="2"/>
  <c r="G46" i="2"/>
  <c r="AL45" i="2"/>
  <c r="AK45" i="2"/>
  <c r="AJ45" i="2"/>
  <c r="AI45" i="2"/>
  <c r="AH45" i="2"/>
  <c r="AG45" i="2"/>
  <c r="AF45" i="2"/>
  <c r="AE45" i="2"/>
  <c r="AD45" i="2"/>
  <c r="AC45" i="2"/>
  <c r="AB45" i="2"/>
  <c r="AA45" i="2"/>
  <c r="Z45" i="2"/>
  <c r="Y45" i="2"/>
  <c r="X45" i="2"/>
  <c r="W45" i="2"/>
  <c r="V45" i="2"/>
  <c r="N45" i="2"/>
  <c r="M45" i="2"/>
  <c r="L45" i="2"/>
  <c r="K45" i="2"/>
  <c r="J45" i="2"/>
  <c r="I45" i="2"/>
  <c r="H45" i="2"/>
  <c r="G45" i="2"/>
  <c r="AL44" i="2"/>
  <c r="AK44" i="2"/>
  <c r="AJ44" i="2"/>
  <c r="AI44" i="2"/>
  <c r="AH44" i="2"/>
  <c r="AG44" i="2"/>
  <c r="AF44" i="2"/>
  <c r="AE44" i="2"/>
  <c r="AD44" i="2"/>
  <c r="AC44" i="2"/>
  <c r="AB44" i="2"/>
  <c r="AA44" i="2"/>
  <c r="Z44" i="2"/>
  <c r="Y44" i="2"/>
  <c r="X44" i="2"/>
  <c r="W44" i="2"/>
  <c r="V44" i="2"/>
  <c r="N44" i="2"/>
  <c r="M44" i="2"/>
  <c r="L44" i="2"/>
  <c r="K44" i="7" s="1"/>
  <c r="K44" i="2"/>
  <c r="J44" i="2"/>
  <c r="I44" i="2"/>
  <c r="H44" i="2"/>
  <c r="G44" i="2"/>
  <c r="AL43" i="2"/>
  <c r="AK43" i="2"/>
  <c r="AJ43" i="2"/>
  <c r="AI43" i="2"/>
  <c r="AH43" i="2"/>
  <c r="AG43" i="2"/>
  <c r="AF43" i="2"/>
  <c r="AE43" i="2"/>
  <c r="AD43" i="2"/>
  <c r="AC43" i="2"/>
  <c r="AB43" i="2"/>
  <c r="AA43" i="2"/>
  <c r="Z43" i="2"/>
  <c r="Y43" i="2"/>
  <c r="X43" i="2"/>
  <c r="W43" i="2"/>
  <c r="V43" i="2"/>
  <c r="N43" i="2"/>
  <c r="M43" i="2"/>
  <c r="L43" i="2"/>
  <c r="K43" i="2"/>
  <c r="J43" i="2"/>
  <c r="I43" i="2"/>
  <c r="J43" i="7" s="1"/>
  <c r="H43" i="2"/>
  <c r="G43" i="2"/>
  <c r="AL42" i="2"/>
  <c r="AK42" i="2"/>
  <c r="AJ42" i="2"/>
  <c r="AI42" i="2"/>
  <c r="AH42" i="2"/>
  <c r="AG42" i="2"/>
  <c r="AF42" i="2"/>
  <c r="AE42" i="2"/>
  <c r="AD42" i="2"/>
  <c r="AC42" i="2"/>
  <c r="AB42" i="2"/>
  <c r="AA42" i="2"/>
  <c r="Z42" i="2"/>
  <c r="Y42" i="2"/>
  <c r="X42" i="2"/>
  <c r="W42" i="2"/>
  <c r="V42" i="2"/>
  <c r="N42" i="2"/>
  <c r="M42" i="2"/>
  <c r="L42" i="2"/>
  <c r="K42" i="7" s="1"/>
  <c r="K42" i="2"/>
  <c r="J42" i="2"/>
  <c r="I42" i="2"/>
  <c r="H42" i="2"/>
  <c r="G42" i="2"/>
  <c r="AL41" i="2"/>
  <c r="AK41" i="2"/>
  <c r="AJ41" i="2"/>
  <c r="AI41" i="2"/>
  <c r="AH41" i="2"/>
  <c r="AG41" i="2"/>
  <c r="AF41" i="2"/>
  <c r="AE41" i="2"/>
  <c r="AD41" i="2"/>
  <c r="AC41" i="2"/>
  <c r="AB41" i="2"/>
  <c r="AA41" i="2"/>
  <c r="Z41" i="2"/>
  <c r="Y41" i="2"/>
  <c r="X41" i="2"/>
  <c r="W41" i="2"/>
  <c r="V41" i="2"/>
  <c r="N41" i="2"/>
  <c r="M41" i="2"/>
  <c r="L41" i="2"/>
  <c r="K41" i="2"/>
  <c r="J41" i="2"/>
  <c r="I41" i="2"/>
  <c r="J41" i="7" s="1"/>
  <c r="H41" i="2"/>
  <c r="G41" i="2"/>
  <c r="U40" i="2"/>
  <c r="F40" i="2"/>
  <c r="F29" i="2"/>
  <c r="G28" i="2"/>
  <c r="N26" i="2"/>
  <c r="M26" i="2"/>
  <c r="L26" i="2"/>
  <c r="J26" i="2"/>
  <c r="I26" i="2"/>
  <c r="H26" i="2"/>
  <c r="G26" i="2"/>
  <c r="K25" i="2"/>
  <c r="K26" i="2" s="1"/>
  <c r="G22" i="2"/>
  <c r="F22" i="2"/>
  <c r="F59" i="2" s="1"/>
  <c r="CA59" i="2" s="1"/>
  <c r="G21" i="2"/>
  <c r="F21" i="2"/>
  <c r="F69" i="2" s="1"/>
  <c r="CA69" i="2" s="1"/>
  <c r="G20" i="2"/>
  <c r="F20" i="2"/>
  <c r="F68" i="2" s="1"/>
  <c r="CA68" i="2" s="1"/>
  <c r="G19" i="2"/>
  <c r="F19" i="2"/>
  <c r="F45" i="2" s="1"/>
  <c r="U45" i="2" s="1"/>
  <c r="G18" i="2"/>
  <c r="F18" i="2"/>
  <c r="F44" i="2" s="1"/>
  <c r="U44" i="2" s="1"/>
  <c r="G17" i="2"/>
  <c r="F17" i="2"/>
  <c r="F32" i="2" s="1"/>
  <c r="G16" i="2"/>
  <c r="F16" i="2"/>
  <c r="F53" i="2" s="1"/>
  <c r="CA53" i="2" s="1"/>
  <c r="G15" i="2"/>
  <c r="F15" i="2"/>
  <c r="F52" i="2" s="1"/>
  <c r="CA52" i="2" s="1"/>
  <c r="F14" i="2"/>
  <c r="B3" i="2"/>
  <c r="S2" i="2"/>
  <c r="A1" i="2"/>
  <c r="N34" i="1"/>
  <c r="K34" i="1"/>
  <c r="K32" i="1"/>
  <c r="N32" i="1" s="1"/>
  <c r="B3" i="1"/>
  <c r="A1" i="1"/>
  <c r="B8" i="4" l="1"/>
  <c r="J45" i="7"/>
  <c r="G32" i="2"/>
  <c r="B11" i="2"/>
  <c r="G30" i="3"/>
  <c r="CD51" i="3"/>
  <c r="G32" i="3"/>
  <c r="B11" i="4"/>
  <c r="B8" i="2"/>
  <c r="CC53" i="3"/>
  <c r="G33" i="3"/>
  <c r="B8" i="5"/>
  <c r="B11" i="5"/>
  <c r="B8" i="6"/>
  <c r="B11" i="6"/>
  <c r="CC56" i="3"/>
  <c r="CC57" i="2"/>
  <c r="CC58" i="2"/>
  <c r="CC59" i="2"/>
  <c r="CC52" i="2"/>
  <c r="CC53" i="2"/>
  <c r="CC54" i="2"/>
  <c r="CC55" i="2"/>
  <c r="CC56" i="2"/>
  <c r="CK57" i="2"/>
  <c r="CK58" i="2"/>
  <c r="CK59" i="2"/>
  <c r="CK52" i="2"/>
  <c r="CK53" i="2"/>
  <c r="CK54" i="2"/>
  <c r="CK55" i="2"/>
  <c r="CK56" i="2"/>
  <c r="L51" i="3"/>
  <c r="M51" i="3" s="1"/>
  <c r="N51" i="3" s="1"/>
  <c r="O51" i="3" s="1"/>
  <c r="P51" i="3" s="1"/>
  <c r="Q51" i="3" s="1"/>
  <c r="R51" i="3" s="1"/>
  <c r="S51" i="3" s="1"/>
  <c r="T51" i="3" s="1"/>
  <c r="U51" i="3" s="1"/>
  <c r="V51" i="3" s="1"/>
  <c r="W51" i="3" s="1"/>
  <c r="X51" i="3" s="1"/>
  <c r="Y51" i="3" s="1"/>
  <c r="Z51" i="3" s="1"/>
  <c r="AA51" i="3" s="1"/>
  <c r="AB51" i="3" s="1"/>
  <c r="AC51" i="3" s="1"/>
  <c r="AD51" i="3" s="1"/>
  <c r="AE51" i="3" s="1"/>
  <c r="AF51" i="3" s="1"/>
  <c r="AG51" i="3" s="1"/>
  <c r="AH51" i="3" s="1"/>
  <c r="AI51" i="3" s="1"/>
  <c r="AJ51" i="3" s="1"/>
  <c r="AK51" i="3" s="1"/>
  <c r="AL51" i="3" s="1"/>
  <c r="AM51" i="3" s="1"/>
  <c r="CB58" i="2"/>
  <c r="CB59" i="2"/>
  <c r="CB52" i="2"/>
  <c r="CB53" i="2"/>
  <c r="CB54" i="2"/>
  <c r="CB55" i="2"/>
  <c r="CB56" i="2"/>
  <c r="CB57" i="2"/>
  <c r="CJ58" i="2"/>
  <c r="CJ59" i="2"/>
  <c r="CJ52" i="2"/>
  <c r="CJ53" i="2"/>
  <c r="CJ54" i="2"/>
  <c r="CJ55" i="2"/>
  <c r="CJ56" i="2"/>
  <c r="CJ57" i="2"/>
  <c r="CB67" i="2"/>
  <c r="CB68" i="2"/>
  <c r="CB69" i="2"/>
  <c r="CB70" i="2"/>
  <c r="CB63" i="2"/>
  <c r="CB64" i="2"/>
  <c r="CB65" i="2"/>
  <c r="CB66" i="2"/>
  <c r="CJ67" i="2"/>
  <c r="CJ68" i="2"/>
  <c r="CJ69" i="2"/>
  <c r="CJ70" i="2"/>
  <c r="CJ63" i="2"/>
  <c r="CJ64" i="2"/>
  <c r="CJ65" i="2"/>
  <c r="CJ66" i="2"/>
  <c r="CI68" i="2"/>
  <c r="CI69" i="2"/>
  <c r="CI70" i="2"/>
  <c r="CI63" i="2"/>
  <c r="CI64" i="2"/>
  <c r="CI65" i="2"/>
  <c r="CI66" i="2"/>
  <c r="CI67" i="2"/>
  <c r="CQ68" i="2"/>
  <c r="CQ69" i="2"/>
  <c r="CQ70" i="2"/>
  <c r="CQ63" i="2"/>
  <c r="CQ64" i="2"/>
  <c r="CQ65" i="2"/>
  <c r="CQ66" i="2"/>
  <c r="CQ67" i="2"/>
  <c r="CH52" i="2"/>
  <c r="CH53" i="2"/>
  <c r="CH54" i="2"/>
  <c r="CH55" i="2"/>
  <c r="CH56" i="2"/>
  <c r="CH57" i="2"/>
  <c r="CH58" i="2"/>
  <c r="CH59" i="2"/>
  <c r="CP52" i="2"/>
  <c r="U52" i="2" s="1"/>
  <c r="CP53" i="2"/>
  <c r="U53" i="2" s="1"/>
  <c r="T53" i="2" s="1"/>
  <c r="CP54" i="2"/>
  <c r="U54" i="2" s="1"/>
  <c r="CP55" i="2"/>
  <c r="U55" i="2" s="1"/>
  <c r="CP56" i="2"/>
  <c r="U56" i="2" s="1"/>
  <c r="CP57" i="2"/>
  <c r="U57" i="2" s="1"/>
  <c r="CP58" i="2"/>
  <c r="U58" i="2" s="1"/>
  <c r="CP59" i="2"/>
  <c r="U59" i="2" s="1"/>
  <c r="CH69" i="2"/>
  <c r="CH70" i="2"/>
  <c r="CH63" i="2"/>
  <c r="CH64" i="2"/>
  <c r="CH65" i="2"/>
  <c r="CH66" i="2"/>
  <c r="CH67" i="2"/>
  <c r="CH68" i="2"/>
  <c r="CP69" i="2"/>
  <c r="U69" i="2" s="1"/>
  <c r="CP70" i="2"/>
  <c r="U70" i="2" s="1"/>
  <c r="T70" i="2" s="1"/>
  <c r="CP63" i="2"/>
  <c r="U63" i="2" s="1"/>
  <c r="CP64" i="2"/>
  <c r="U64" i="2" s="1"/>
  <c r="CP65" i="2"/>
  <c r="U65" i="2" s="1"/>
  <c r="CP66" i="2"/>
  <c r="U66" i="2" s="1"/>
  <c r="CP67" i="2"/>
  <c r="U67" i="2" s="1"/>
  <c r="CP68" i="2"/>
  <c r="U68" i="2" s="1"/>
  <c r="CF54" i="2"/>
  <c r="CF55" i="2"/>
  <c r="CF56" i="2"/>
  <c r="CF57" i="2"/>
  <c r="CF58" i="2"/>
  <c r="CF59" i="2"/>
  <c r="CF52" i="2"/>
  <c r="CF53" i="2"/>
  <c r="CN54" i="2"/>
  <c r="CN55" i="2"/>
  <c r="CN56" i="2"/>
  <c r="CN57" i="2"/>
  <c r="CN58" i="2"/>
  <c r="CN59" i="2"/>
  <c r="CN52" i="2"/>
  <c r="CN53" i="2"/>
  <c r="CF63" i="2"/>
  <c r="CF64" i="2"/>
  <c r="CF65" i="2"/>
  <c r="CF66" i="2"/>
  <c r="CF67" i="2"/>
  <c r="CF68" i="2"/>
  <c r="CF69" i="2"/>
  <c r="CF70" i="2"/>
  <c r="CN63" i="2"/>
  <c r="CN64" i="2"/>
  <c r="CN65" i="2"/>
  <c r="CN66" i="2"/>
  <c r="CN67" i="2"/>
  <c r="CN68" i="2"/>
  <c r="CN69" i="2"/>
  <c r="CN70" i="2"/>
  <c r="CD56" i="2"/>
  <c r="CD57" i="2"/>
  <c r="CD58" i="2"/>
  <c r="CD59" i="2"/>
  <c r="CD52" i="2"/>
  <c r="CD53" i="2"/>
  <c r="CD54" i="2"/>
  <c r="CD55" i="2"/>
  <c r="CL56" i="2"/>
  <c r="CL57" i="2"/>
  <c r="CL58" i="2"/>
  <c r="CL59" i="2"/>
  <c r="CL52" i="2"/>
  <c r="CL53" i="2"/>
  <c r="CL54" i="2"/>
  <c r="CL55" i="2"/>
  <c r="CD65" i="2"/>
  <c r="CD66" i="2"/>
  <c r="CD67" i="2"/>
  <c r="CD68" i="2"/>
  <c r="CD69" i="2"/>
  <c r="CD70" i="2"/>
  <c r="CD63" i="2"/>
  <c r="CD64" i="2"/>
  <c r="CL65" i="2"/>
  <c r="CL66" i="2"/>
  <c r="CL67" i="2"/>
  <c r="CL68" i="2"/>
  <c r="CL69" i="2"/>
  <c r="CL70" i="2"/>
  <c r="CL63" i="2"/>
  <c r="CL64" i="2"/>
  <c r="L44" i="7"/>
  <c r="M44" i="7"/>
  <c r="I46" i="7"/>
  <c r="G46" i="7"/>
  <c r="H46" i="7"/>
  <c r="CC59" i="3"/>
  <c r="CC58" i="3"/>
  <c r="CE63" i="4"/>
  <c r="CE64" i="4"/>
  <c r="CE65" i="4"/>
  <c r="CE66" i="4"/>
  <c r="CE67" i="4"/>
  <c r="CE68" i="4"/>
  <c r="CE69" i="4"/>
  <c r="CE70" i="4"/>
  <c r="CM63" i="4"/>
  <c r="CM64" i="4"/>
  <c r="CM65" i="4"/>
  <c r="CM66" i="4"/>
  <c r="CM67" i="4"/>
  <c r="CM68" i="4"/>
  <c r="CM69" i="4"/>
  <c r="CM70" i="4"/>
  <c r="CD69" i="5"/>
  <c r="CD70" i="5"/>
  <c r="CD63" i="5"/>
  <c r="CD64" i="5"/>
  <c r="CD65" i="5"/>
  <c r="CD66" i="5"/>
  <c r="CD67" i="5"/>
  <c r="CD68" i="5"/>
  <c r="CL69" i="5"/>
  <c r="CL70" i="5"/>
  <c r="CL63" i="5"/>
  <c r="CL64" i="5"/>
  <c r="CL65" i="5"/>
  <c r="CL66" i="5"/>
  <c r="CL67" i="5"/>
  <c r="CL68" i="5"/>
  <c r="AK58" i="6"/>
  <c r="AK56" i="6"/>
  <c r="AK54" i="6"/>
  <c r="AK52" i="6"/>
  <c r="AK59" i="6"/>
  <c r="AK57" i="6"/>
  <c r="AK55" i="6"/>
  <c r="AK53" i="6"/>
  <c r="AM67" i="6"/>
  <c r="AM63" i="6"/>
  <c r="AM68" i="6"/>
  <c r="AM64" i="6"/>
  <c r="AM69" i="6"/>
  <c r="AM65" i="6"/>
  <c r="AM70" i="6"/>
  <c r="AM66" i="6"/>
  <c r="F31" i="2"/>
  <c r="G31" i="2" s="1"/>
  <c r="F35" i="2"/>
  <c r="G35" i="2" s="1"/>
  <c r="F41" i="2"/>
  <c r="U41" i="2" s="1"/>
  <c r="K47" i="7"/>
  <c r="J48" i="7"/>
  <c r="CG52" i="2"/>
  <c r="CO52" i="2"/>
  <c r="CE54" i="2"/>
  <c r="CM54" i="2"/>
  <c r="F58" i="2"/>
  <c r="CA58" i="2" s="1"/>
  <c r="CI58" i="2"/>
  <c r="CQ58" i="2"/>
  <c r="CE63" i="2"/>
  <c r="CM63" i="2"/>
  <c r="CC65" i="2"/>
  <c r="CK65" i="2"/>
  <c r="F67" i="2"/>
  <c r="CA67" i="2" s="1"/>
  <c r="CG69" i="2"/>
  <c r="CO69" i="2"/>
  <c r="T69" i="2" s="1"/>
  <c r="F31" i="3"/>
  <c r="G31" i="3" s="1"/>
  <c r="F35" i="3"/>
  <c r="G35" i="3" s="1"/>
  <c r="F44" i="3"/>
  <c r="F55" i="3"/>
  <c r="CA55" i="3" s="1"/>
  <c r="CD56" i="3"/>
  <c r="L41" i="7"/>
  <c r="M41" i="7"/>
  <c r="I43" i="7"/>
  <c r="G43" i="7"/>
  <c r="H43" i="7"/>
  <c r="CD64" i="4"/>
  <c r="CD65" i="4"/>
  <c r="CD66" i="4"/>
  <c r="CD67" i="4"/>
  <c r="CD68" i="4"/>
  <c r="CD69" i="4"/>
  <c r="CD70" i="4"/>
  <c r="CD63" i="4"/>
  <c r="CL64" i="4"/>
  <c r="CL65" i="4"/>
  <c r="CL66" i="4"/>
  <c r="CL67" i="4"/>
  <c r="CL68" i="4"/>
  <c r="CL69" i="4"/>
  <c r="CL70" i="4"/>
  <c r="CL63" i="4"/>
  <c r="CC70" i="5"/>
  <c r="CC63" i="5"/>
  <c r="CC64" i="5"/>
  <c r="CC65" i="5"/>
  <c r="CC66" i="5"/>
  <c r="CC67" i="5"/>
  <c r="CC68" i="5"/>
  <c r="CC69" i="5"/>
  <c r="CK70" i="5"/>
  <c r="CK63" i="5"/>
  <c r="CK64" i="5"/>
  <c r="CK65" i="5"/>
  <c r="CK66" i="5"/>
  <c r="CK67" i="5"/>
  <c r="CK68" i="5"/>
  <c r="CK69" i="5"/>
  <c r="AJ58" i="6"/>
  <c r="G58" i="6" s="1"/>
  <c r="AJ56" i="6"/>
  <c r="G56" i="6" s="1"/>
  <c r="AJ54" i="6"/>
  <c r="G54" i="6" s="1"/>
  <c r="AJ52" i="6"/>
  <c r="G52" i="6" s="1"/>
  <c r="AJ59" i="6"/>
  <c r="G59" i="6" s="1"/>
  <c r="AJ57" i="6"/>
  <c r="G57" i="6" s="1"/>
  <c r="AJ55" i="6"/>
  <c r="G55" i="6" s="1"/>
  <c r="AJ53" i="6"/>
  <c r="G53" i="6" s="1"/>
  <c r="AL67" i="6"/>
  <c r="AL63" i="6"/>
  <c r="AL68" i="6"/>
  <c r="AL64" i="6"/>
  <c r="AL69" i="6"/>
  <c r="AL65" i="6"/>
  <c r="AL70" i="6"/>
  <c r="AL66" i="6"/>
  <c r="F46" i="2"/>
  <c r="U46" i="2" s="1"/>
  <c r="CE53" i="2"/>
  <c r="CM53" i="2"/>
  <c r="F57" i="2"/>
  <c r="CA57" i="2" s="1"/>
  <c r="CI57" i="2"/>
  <c r="CQ57" i="2"/>
  <c r="CG59" i="2"/>
  <c r="CO59" i="2"/>
  <c r="T59" i="2" s="1"/>
  <c r="CC64" i="2"/>
  <c r="CK64" i="2"/>
  <c r="F66" i="2"/>
  <c r="CA66" i="2" s="1"/>
  <c r="CG68" i="2"/>
  <c r="CO68" i="2"/>
  <c r="T68" i="2" s="1"/>
  <c r="CE70" i="2"/>
  <c r="CM70" i="2"/>
  <c r="F41" i="3"/>
  <c r="F52" i="3"/>
  <c r="CA52" i="3" s="1"/>
  <c r="CD53" i="3"/>
  <c r="L46" i="7"/>
  <c r="M46" i="7"/>
  <c r="I48" i="7"/>
  <c r="G48" i="7"/>
  <c r="H48" i="7"/>
  <c r="CC65" i="4"/>
  <c r="CC66" i="4"/>
  <c r="CC67" i="4"/>
  <c r="CC68" i="4"/>
  <c r="CC69" i="4"/>
  <c r="CC70" i="4"/>
  <c r="CC63" i="4"/>
  <c r="CC64" i="4"/>
  <c r="CK65" i="4"/>
  <c r="CK66" i="4"/>
  <c r="CK67" i="4"/>
  <c r="CK68" i="4"/>
  <c r="CK69" i="4"/>
  <c r="CK70" i="4"/>
  <c r="CK63" i="4"/>
  <c r="CK64" i="4"/>
  <c r="CB63" i="5"/>
  <c r="CB64" i="5"/>
  <c r="CB65" i="5"/>
  <c r="CB66" i="5"/>
  <c r="CB67" i="5"/>
  <c r="CB68" i="5"/>
  <c r="CB69" i="5"/>
  <c r="CB70" i="5"/>
  <c r="CJ63" i="5"/>
  <c r="CJ64" i="5"/>
  <c r="CJ65" i="5"/>
  <c r="CJ66" i="5"/>
  <c r="CJ67" i="5"/>
  <c r="CJ68" i="5"/>
  <c r="CJ69" i="5"/>
  <c r="CJ70" i="5"/>
  <c r="AK68" i="6"/>
  <c r="AK64" i="6"/>
  <c r="AK69" i="6"/>
  <c r="AK65" i="6"/>
  <c r="AK70" i="6"/>
  <c r="AK66" i="6"/>
  <c r="AK67" i="6"/>
  <c r="AK63" i="6"/>
  <c r="J51" i="7"/>
  <c r="K51" i="7" s="1"/>
  <c r="L51" i="7" s="1"/>
  <c r="M51" i="7" s="1"/>
  <c r="N51" i="7" s="1"/>
  <c r="O51" i="7" s="1"/>
  <c r="P51" i="7" s="1"/>
  <c r="Q51" i="7" s="1"/>
  <c r="R51" i="7" s="1"/>
  <c r="S51" i="7" s="1"/>
  <c r="T51" i="7" s="1"/>
  <c r="U51" i="7" s="1"/>
  <c r="V51" i="7" s="1"/>
  <c r="W51" i="7" s="1"/>
  <c r="X51" i="7" s="1"/>
  <c r="Y51" i="7" s="1"/>
  <c r="Z51" i="7" s="1"/>
  <c r="AA51" i="7" s="1"/>
  <c r="AB51" i="7" s="1"/>
  <c r="AC51" i="7" s="1"/>
  <c r="AD51" i="7" s="1"/>
  <c r="AE51" i="7" s="1"/>
  <c r="AF51" i="7" s="1"/>
  <c r="AG51" i="7" s="1"/>
  <c r="AH51" i="7" s="1"/>
  <c r="AI51" i="7" s="1"/>
  <c r="AJ51" i="7" s="1"/>
  <c r="AK51" i="7" s="1"/>
  <c r="AL51" i="7" s="1"/>
  <c r="AM51" i="7" s="1"/>
  <c r="AN51" i="7" s="1"/>
  <c r="AO51" i="7" s="1"/>
  <c r="AP51" i="7" s="1"/>
  <c r="AQ51" i="7" s="1"/>
  <c r="AR51" i="7" s="1"/>
  <c r="AS51" i="7" s="1"/>
  <c r="AT51" i="7" s="1"/>
  <c r="AU51" i="7" s="1"/>
  <c r="AV51" i="7" s="1"/>
  <c r="AW51" i="7" s="1"/>
  <c r="AX51" i="7" s="1"/>
  <c r="AY51" i="7" s="1"/>
  <c r="AZ51" i="7" s="1"/>
  <c r="BA51" i="7" s="1"/>
  <c r="BB51" i="7" s="1"/>
  <c r="BC51" i="7" s="1"/>
  <c r="BD51" i="7" s="1"/>
  <c r="BE51" i="7" s="1"/>
  <c r="BF51" i="7" s="1"/>
  <c r="BG51" i="7" s="1"/>
  <c r="BH51" i="7" s="1"/>
  <c r="BI51" i="7" s="1"/>
  <c r="BJ51" i="7" s="1"/>
  <c r="BK51" i="7" s="1"/>
  <c r="BL51" i="7" s="1"/>
  <c r="BM51" i="7" s="1"/>
  <c r="BN51" i="7" s="1"/>
  <c r="BO51" i="7" s="1"/>
  <c r="BP51" i="7" s="1"/>
  <c r="BQ51" i="7" s="1"/>
  <c r="BR51" i="7" s="1"/>
  <c r="BS51" i="7" s="1"/>
  <c r="BT51" i="7" s="1"/>
  <c r="F30" i="2"/>
  <c r="G30" i="2" s="1"/>
  <c r="F34" i="2"/>
  <c r="G34" i="2" s="1"/>
  <c r="K41" i="7"/>
  <c r="J42" i="7"/>
  <c r="F43" i="2"/>
  <c r="U43" i="2" s="1"/>
  <c r="CE52" i="2"/>
  <c r="CM52" i="2"/>
  <c r="F56" i="2"/>
  <c r="CA56" i="2" s="1"/>
  <c r="CI56" i="2"/>
  <c r="CQ56" i="2"/>
  <c r="CG58" i="2"/>
  <c r="CO58" i="2"/>
  <c r="T58" i="2" s="1"/>
  <c r="CC63" i="2"/>
  <c r="CK63" i="2"/>
  <c r="F65" i="2"/>
  <c r="CA65" i="2" s="1"/>
  <c r="CG67" i="2"/>
  <c r="CO67" i="2"/>
  <c r="T67" i="2" s="1"/>
  <c r="CE69" i="2"/>
  <c r="CM69" i="2"/>
  <c r="F34" i="3"/>
  <c r="G34" i="3" s="1"/>
  <c r="F46" i="3"/>
  <c r="L43" i="7"/>
  <c r="M43" i="7"/>
  <c r="I45" i="7"/>
  <c r="G45" i="7"/>
  <c r="H45" i="7"/>
  <c r="CB66" i="4"/>
  <c r="CB67" i="4"/>
  <c r="CB68" i="4"/>
  <c r="CB69" i="4"/>
  <c r="CB70" i="4"/>
  <c r="CB63" i="4"/>
  <c r="CB64" i="4"/>
  <c r="CB65" i="4"/>
  <c r="CJ66" i="4"/>
  <c r="CJ67" i="4"/>
  <c r="CJ68" i="4"/>
  <c r="CJ69" i="4"/>
  <c r="CJ70" i="4"/>
  <c r="CJ63" i="4"/>
  <c r="CJ64" i="4"/>
  <c r="CJ65" i="4"/>
  <c r="CI64" i="5"/>
  <c r="CI65" i="5"/>
  <c r="CI66" i="5"/>
  <c r="CI67" i="5"/>
  <c r="CI68" i="5"/>
  <c r="CI69" i="5"/>
  <c r="CI70" i="5"/>
  <c r="CI63" i="5"/>
  <c r="CQ64" i="5"/>
  <c r="CQ65" i="5"/>
  <c r="CQ66" i="5"/>
  <c r="CQ67" i="5"/>
  <c r="CQ68" i="5"/>
  <c r="CQ69" i="5"/>
  <c r="CQ70" i="5"/>
  <c r="CQ63" i="5"/>
  <c r="AJ68" i="6"/>
  <c r="G68" i="6" s="1"/>
  <c r="AJ64" i="6"/>
  <c r="G64" i="6" s="1"/>
  <c r="AJ69" i="6"/>
  <c r="G69" i="6" s="1"/>
  <c r="AJ65" i="6"/>
  <c r="G65" i="6" s="1"/>
  <c r="AJ70" i="6"/>
  <c r="G70" i="6" s="1"/>
  <c r="AJ66" i="6"/>
  <c r="G66" i="6" s="1"/>
  <c r="AJ67" i="6"/>
  <c r="G67" i="6" s="1"/>
  <c r="AJ63" i="6"/>
  <c r="G63" i="6" s="1"/>
  <c r="F48" i="2"/>
  <c r="U48" i="2" s="1"/>
  <c r="F55" i="2"/>
  <c r="CA55" i="2" s="1"/>
  <c r="CI55" i="2"/>
  <c r="CQ55" i="2"/>
  <c r="CG57" i="2"/>
  <c r="CO57" i="2"/>
  <c r="T57" i="2" s="1"/>
  <c r="CE59" i="2"/>
  <c r="CM59" i="2"/>
  <c r="F64" i="2"/>
  <c r="CA64" i="2" s="1"/>
  <c r="CG66" i="2"/>
  <c r="CO66" i="2"/>
  <c r="T66" i="2" s="1"/>
  <c r="CE68" i="2"/>
  <c r="CM68" i="2"/>
  <c r="CC70" i="2"/>
  <c r="CK70" i="2"/>
  <c r="F43" i="3"/>
  <c r="F54" i="3"/>
  <c r="CA54" i="3" s="1"/>
  <c r="CD55" i="3"/>
  <c r="I42" i="7"/>
  <c r="G42" i="7"/>
  <c r="H42" i="7"/>
  <c r="L48" i="7"/>
  <c r="M48" i="7"/>
  <c r="CI67" i="4"/>
  <c r="CI68" i="4"/>
  <c r="CI69" i="4"/>
  <c r="CI70" i="4"/>
  <c r="CI63" i="4"/>
  <c r="CI64" i="4"/>
  <c r="CI65" i="4"/>
  <c r="CI66" i="4"/>
  <c r="CQ67" i="4"/>
  <c r="CQ68" i="4"/>
  <c r="CQ69" i="4"/>
  <c r="CQ70" i="4"/>
  <c r="CQ63" i="4"/>
  <c r="CQ64" i="4"/>
  <c r="CQ65" i="4"/>
  <c r="CQ66" i="4"/>
  <c r="CH65" i="5"/>
  <c r="CH66" i="5"/>
  <c r="CH67" i="5"/>
  <c r="CH68" i="5"/>
  <c r="CH69" i="5"/>
  <c r="CH70" i="5"/>
  <c r="CH63" i="5"/>
  <c r="CH64" i="5"/>
  <c r="CP65" i="5"/>
  <c r="U65" i="5" s="1"/>
  <c r="CP66" i="5"/>
  <c r="U66" i="5" s="1"/>
  <c r="CP67" i="5"/>
  <c r="U67" i="5" s="1"/>
  <c r="CP68" i="5"/>
  <c r="U68" i="5" s="1"/>
  <c r="CP69" i="5"/>
  <c r="U69" i="5" s="1"/>
  <c r="CP70" i="5"/>
  <c r="U70" i="5" s="1"/>
  <c r="CP63" i="5"/>
  <c r="U63" i="5" s="1"/>
  <c r="CP64" i="5"/>
  <c r="U64" i="5" s="1"/>
  <c r="AQ69" i="6"/>
  <c r="AQ65" i="6"/>
  <c r="AQ70" i="6"/>
  <c r="AQ66" i="6"/>
  <c r="AQ67" i="6"/>
  <c r="AQ63" i="6"/>
  <c r="AQ68" i="6"/>
  <c r="AQ64" i="6"/>
  <c r="F33" i="2"/>
  <c r="G33" i="2" s="1"/>
  <c r="F37" i="2"/>
  <c r="G37" i="2" s="1"/>
  <c r="K43" i="7"/>
  <c r="J44" i="7"/>
  <c r="F54" i="2"/>
  <c r="CA54" i="2" s="1"/>
  <c r="CI54" i="2"/>
  <c r="CQ54" i="2"/>
  <c r="CG56" i="2"/>
  <c r="CO56" i="2"/>
  <c r="T56" i="2" s="1"/>
  <c r="CE58" i="2"/>
  <c r="CM58" i="2"/>
  <c r="F63" i="2"/>
  <c r="CA63" i="2" s="1"/>
  <c r="CG65" i="2"/>
  <c r="CO65" i="2"/>
  <c r="T65" i="2" s="1"/>
  <c r="CE67" i="2"/>
  <c r="CM67" i="2"/>
  <c r="CC69" i="2"/>
  <c r="CK69" i="2"/>
  <c r="F37" i="3"/>
  <c r="G37" i="3" s="1"/>
  <c r="F48" i="3"/>
  <c r="CD52" i="3"/>
  <c r="CC55" i="3"/>
  <c r="L45" i="7"/>
  <c r="M45" i="7"/>
  <c r="I47" i="7"/>
  <c r="G47" i="7"/>
  <c r="H47" i="7"/>
  <c r="CH68" i="4"/>
  <c r="CH69" i="4"/>
  <c r="CH70" i="4"/>
  <c r="CH63" i="4"/>
  <c r="CH64" i="4"/>
  <c r="CH65" i="4"/>
  <c r="CH66" i="4"/>
  <c r="CH67" i="4"/>
  <c r="CP68" i="4"/>
  <c r="U68" i="4" s="1"/>
  <c r="CP69" i="4"/>
  <c r="U69" i="4" s="1"/>
  <c r="CP70" i="4"/>
  <c r="U70" i="4" s="1"/>
  <c r="CP63" i="4"/>
  <c r="U63" i="4" s="1"/>
  <c r="CP64" i="4"/>
  <c r="U64" i="4" s="1"/>
  <c r="CP65" i="4"/>
  <c r="U65" i="4" s="1"/>
  <c r="CP66" i="4"/>
  <c r="U66" i="4" s="1"/>
  <c r="CP67" i="4"/>
  <c r="U67" i="4" s="1"/>
  <c r="CG66" i="5"/>
  <c r="CG67" i="5"/>
  <c r="CG68" i="5"/>
  <c r="CG69" i="5"/>
  <c r="CG70" i="5"/>
  <c r="CG63" i="5"/>
  <c r="CG64" i="5"/>
  <c r="CG65" i="5"/>
  <c r="CO66" i="5"/>
  <c r="T66" i="5" s="1"/>
  <c r="CO67" i="5"/>
  <c r="CO68" i="5"/>
  <c r="T68" i="5" s="1"/>
  <c r="CO69" i="5"/>
  <c r="T69" i="5" s="1"/>
  <c r="CO70" i="5"/>
  <c r="T70" i="5" s="1"/>
  <c r="CO63" i="5"/>
  <c r="CO64" i="5"/>
  <c r="CO65" i="5"/>
  <c r="AN59" i="6"/>
  <c r="AN57" i="6"/>
  <c r="AN55" i="6"/>
  <c r="AN53" i="6"/>
  <c r="AN58" i="6"/>
  <c r="AN56" i="6"/>
  <c r="AN54" i="6"/>
  <c r="AN52" i="6"/>
  <c r="AP69" i="6"/>
  <c r="AP65" i="6"/>
  <c r="AP70" i="6"/>
  <c r="AP66" i="6"/>
  <c r="AP67" i="6"/>
  <c r="AP63" i="6"/>
  <c r="AP68" i="6"/>
  <c r="AP64" i="6"/>
  <c r="F42" i="2"/>
  <c r="U42" i="2" s="1"/>
  <c r="CI53" i="2"/>
  <c r="CQ53" i="2"/>
  <c r="CG55" i="2"/>
  <c r="CO55" i="2"/>
  <c r="T55" i="2" s="1"/>
  <c r="CE57" i="2"/>
  <c r="CM57" i="2"/>
  <c r="CG64" i="2"/>
  <c r="CO64" i="2"/>
  <c r="T64" i="2" s="1"/>
  <c r="CE66" i="2"/>
  <c r="CM66" i="2"/>
  <c r="CC68" i="2"/>
  <c r="CK68" i="2"/>
  <c r="F70" i="2"/>
  <c r="CA70" i="2" s="1"/>
  <c r="F45" i="3"/>
  <c r="CD57" i="3"/>
  <c r="L42" i="7"/>
  <c r="M42" i="7"/>
  <c r="I44" i="7"/>
  <c r="G44" i="7"/>
  <c r="H44" i="7"/>
  <c r="CG69" i="4"/>
  <c r="CG70" i="4"/>
  <c r="CG63" i="4"/>
  <c r="CG64" i="4"/>
  <c r="CG65" i="4"/>
  <c r="CG66" i="4"/>
  <c r="CG67" i="4"/>
  <c r="CG68" i="4"/>
  <c r="CO69" i="4"/>
  <c r="CO70" i="4"/>
  <c r="CO63" i="4"/>
  <c r="CO64" i="4"/>
  <c r="CO65" i="4"/>
  <c r="T65" i="4" s="1"/>
  <c r="CO66" i="4"/>
  <c r="CO67" i="4"/>
  <c r="T67" i="4" s="1"/>
  <c r="CO68" i="4"/>
  <c r="CF67" i="5"/>
  <c r="CF68" i="5"/>
  <c r="CF69" i="5"/>
  <c r="CF70" i="5"/>
  <c r="CF63" i="5"/>
  <c r="CF64" i="5"/>
  <c r="CF65" i="5"/>
  <c r="CF66" i="5"/>
  <c r="CN67" i="5"/>
  <c r="CN68" i="5"/>
  <c r="CN69" i="5"/>
  <c r="CN70" i="5"/>
  <c r="CN63" i="5"/>
  <c r="CN64" i="5"/>
  <c r="CN65" i="5"/>
  <c r="CN66" i="5"/>
  <c r="AM59" i="6"/>
  <c r="AM57" i="6"/>
  <c r="AM55" i="6"/>
  <c r="AM53" i="6"/>
  <c r="AM58" i="6"/>
  <c r="AM56" i="6"/>
  <c r="AM54" i="6"/>
  <c r="AM52" i="6"/>
  <c r="AO70" i="6"/>
  <c r="AO66" i="6"/>
  <c r="AO67" i="6"/>
  <c r="AO63" i="6"/>
  <c r="AO68" i="6"/>
  <c r="AO64" i="6"/>
  <c r="AO69" i="6"/>
  <c r="AO65" i="6"/>
  <c r="F36" i="2"/>
  <c r="G36" i="2" s="1"/>
  <c r="K45" i="7"/>
  <c r="J46" i="7"/>
  <c r="F47" i="2"/>
  <c r="U47" i="2" s="1"/>
  <c r="CI52" i="2"/>
  <c r="CQ52" i="2"/>
  <c r="CG54" i="2"/>
  <c r="CO54" i="2"/>
  <c r="T54" i="2" s="1"/>
  <c r="CE56" i="2"/>
  <c r="CM56" i="2"/>
  <c r="CG63" i="2"/>
  <c r="CO63" i="2"/>
  <c r="T63" i="2" s="1"/>
  <c r="CE65" i="2"/>
  <c r="CM65" i="2"/>
  <c r="CC67" i="2"/>
  <c r="CK67" i="2"/>
  <c r="F36" i="3"/>
  <c r="G36" i="3" s="1"/>
  <c r="F42" i="3"/>
  <c r="I41" i="7"/>
  <c r="G41" i="7"/>
  <c r="H41" i="7"/>
  <c r="L47" i="7"/>
  <c r="M47" i="7"/>
  <c r="CD59" i="3"/>
  <c r="CD58" i="3"/>
  <c r="CF70" i="4"/>
  <c r="CF63" i="4"/>
  <c r="CF64" i="4"/>
  <c r="CF65" i="4"/>
  <c r="CF66" i="4"/>
  <c r="CF67" i="4"/>
  <c r="CF68" i="4"/>
  <c r="CF69" i="4"/>
  <c r="CN70" i="4"/>
  <c r="CN63" i="4"/>
  <c r="CN64" i="4"/>
  <c r="CN65" i="4"/>
  <c r="CN66" i="4"/>
  <c r="CN67" i="4"/>
  <c r="CN68" i="4"/>
  <c r="CN69" i="4"/>
  <c r="CE68" i="5"/>
  <c r="CE69" i="5"/>
  <c r="CE70" i="5"/>
  <c r="CE63" i="5"/>
  <c r="CE64" i="5"/>
  <c r="CE65" i="5"/>
  <c r="CE66" i="5"/>
  <c r="CE67" i="5"/>
  <c r="CM68" i="5"/>
  <c r="CM69" i="5"/>
  <c r="CM70" i="5"/>
  <c r="CM63" i="5"/>
  <c r="CM64" i="5"/>
  <c r="CM65" i="5"/>
  <c r="CM66" i="5"/>
  <c r="CM67" i="5"/>
  <c r="AL59" i="6"/>
  <c r="AL57" i="6"/>
  <c r="AL55" i="6"/>
  <c r="AL53" i="6"/>
  <c r="AL58" i="6"/>
  <c r="AL56" i="6"/>
  <c r="AL54" i="6"/>
  <c r="AL52" i="6"/>
  <c r="AN70" i="6"/>
  <c r="AN66" i="6"/>
  <c r="AN67" i="6"/>
  <c r="AN63" i="6"/>
  <c r="AN68" i="6"/>
  <c r="AN64" i="6"/>
  <c r="AN69" i="6"/>
  <c r="AN65" i="6"/>
  <c r="F47" i="3"/>
  <c r="F33" i="4"/>
  <c r="F37" i="4"/>
  <c r="G37" i="4" s="1"/>
  <c r="F46" i="4"/>
  <c r="F66" i="4"/>
  <c r="CA66" i="4" s="1"/>
  <c r="F43" i="5"/>
  <c r="F63" i="5"/>
  <c r="CA63" i="5" s="1"/>
  <c r="F33" i="6"/>
  <c r="G33" i="6" s="1"/>
  <c r="F37" i="6"/>
  <c r="G37" i="6" s="1"/>
  <c r="I42" i="6"/>
  <c r="I44" i="6"/>
  <c r="I46" i="6"/>
  <c r="I48" i="6"/>
  <c r="F53" i="6"/>
  <c r="AI53" i="6" s="1"/>
  <c r="F55" i="6"/>
  <c r="AI55" i="6" s="1"/>
  <c r="F57" i="6"/>
  <c r="AI57" i="6" s="1"/>
  <c r="F59" i="6"/>
  <c r="AI59" i="6" s="1"/>
  <c r="CC53" i="7"/>
  <c r="CC55" i="7"/>
  <c r="CC57" i="7"/>
  <c r="CC59" i="7"/>
  <c r="F45" i="4"/>
  <c r="F65" i="4"/>
  <c r="CA65" i="4" s="1"/>
  <c r="F42" i="5"/>
  <c r="F70" i="5"/>
  <c r="CA70" i="5" s="1"/>
  <c r="R41" i="6"/>
  <c r="H42" i="6"/>
  <c r="R43" i="6"/>
  <c r="H44" i="6"/>
  <c r="R45" i="6"/>
  <c r="H46" i="6"/>
  <c r="R47" i="6"/>
  <c r="H48" i="6"/>
  <c r="F64" i="6"/>
  <c r="AI64" i="6" s="1"/>
  <c r="F68" i="6"/>
  <c r="AI68" i="6" s="1"/>
  <c r="F31" i="7"/>
  <c r="G31" i="7" s="1"/>
  <c r="F35" i="7"/>
  <c r="G35" i="7" s="1"/>
  <c r="F32" i="4"/>
  <c r="G32" i="4" s="1"/>
  <c r="F36" i="4"/>
  <c r="G36" i="4" s="1"/>
  <c r="F64" i="4"/>
  <c r="CA64" i="4" s="1"/>
  <c r="F69" i="5"/>
  <c r="CA69" i="5" s="1"/>
  <c r="F32" i="6"/>
  <c r="G32" i="6" s="1"/>
  <c r="F36" i="6"/>
  <c r="G36" i="6" s="1"/>
  <c r="K41" i="6"/>
  <c r="G42" i="6"/>
  <c r="K43" i="6"/>
  <c r="G44" i="6"/>
  <c r="K45" i="6"/>
  <c r="G46" i="6"/>
  <c r="K47" i="6"/>
  <c r="G48" i="6"/>
  <c r="F41" i="7"/>
  <c r="F42" i="7"/>
  <c r="F43" i="7"/>
  <c r="F44" i="7"/>
  <c r="F45" i="7"/>
  <c r="F46" i="7"/>
  <c r="F47" i="7"/>
  <c r="F48" i="7"/>
  <c r="F63" i="4"/>
  <c r="CA63" i="4" s="1"/>
  <c r="F68" i="5"/>
  <c r="CA68" i="5" s="1"/>
  <c r="J41" i="6"/>
  <c r="F42" i="6"/>
  <c r="J43" i="6"/>
  <c r="F44" i="6"/>
  <c r="J45" i="6"/>
  <c r="F46" i="6"/>
  <c r="J47" i="6"/>
  <c r="F48" i="6"/>
  <c r="F63" i="6"/>
  <c r="AI63" i="6" s="1"/>
  <c r="F67" i="6"/>
  <c r="AI67" i="6" s="1"/>
  <c r="F30" i="7"/>
  <c r="G30" i="7" s="1"/>
  <c r="F34" i="7"/>
  <c r="G34" i="7" s="1"/>
  <c r="CD52" i="7"/>
  <c r="CD54" i="7"/>
  <c r="F55" i="7"/>
  <c r="CD56" i="7"/>
  <c r="CD58" i="7"/>
  <c r="F59" i="7"/>
  <c r="F31" i="4"/>
  <c r="G31" i="4" s="1"/>
  <c r="F35" i="4"/>
  <c r="G35" i="4" s="1"/>
  <c r="F70" i="4"/>
  <c r="CA70" i="4" s="1"/>
  <c r="F67" i="5"/>
  <c r="CA67" i="5" s="1"/>
  <c r="F31" i="6"/>
  <c r="G31" i="6" s="1"/>
  <c r="F35" i="6"/>
  <c r="G35" i="6" s="1"/>
  <c r="I41" i="6"/>
  <c r="I43" i="6"/>
  <c r="I45" i="6"/>
  <c r="F52" i="6"/>
  <c r="AI52" i="6" s="1"/>
  <c r="F54" i="6"/>
  <c r="AI54" i="6" s="1"/>
  <c r="F56" i="6"/>
  <c r="AI56" i="6" s="1"/>
  <c r="F58" i="6"/>
  <c r="AI58" i="6" s="1"/>
  <c r="G33" i="7"/>
  <c r="G37" i="7"/>
  <c r="CC52" i="7"/>
  <c r="CC54" i="7"/>
  <c r="CC56" i="7"/>
  <c r="G30" i="4"/>
  <c r="F41" i="4"/>
  <c r="F69" i="4"/>
  <c r="CA69" i="4" s="1"/>
  <c r="F66" i="5"/>
  <c r="CA66" i="5" s="1"/>
  <c r="H41" i="6"/>
  <c r="H43" i="6"/>
  <c r="R44" i="6"/>
  <c r="H45" i="6"/>
  <c r="R48" i="6"/>
  <c r="F34" i="4"/>
  <c r="G34" i="4" s="1"/>
  <c r="F30" i="6"/>
  <c r="G30" i="6" s="1"/>
  <c r="F34" i="6"/>
  <c r="G34" i="6" s="1"/>
  <c r="G41" i="6"/>
  <c r="K42" i="6"/>
  <c r="G43" i="6"/>
  <c r="K44" i="6"/>
  <c r="G45" i="6"/>
  <c r="K46" i="6"/>
  <c r="CE51" i="7"/>
  <c r="G33" i="4"/>
  <c r="J42" i="6"/>
  <c r="F43" i="6"/>
  <c r="J44" i="6"/>
  <c r="J46" i="6"/>
  <c r="F47" i="6"/>
  <c r="F32" i="7"/>
  <c r="G32" i="7" s="1"/>
  <c r="F36" i="7"/>
  <c r="G36" i="7" s="1"/>
  <c r="CD53" i="7"/>
  <c r="CD55" i="7"/>
  <c r="CD57" i="7"/>
  <c r="T69" i="4" l="1"/>
  <c r="S69" i="4" s="1"/>
  <c r="R69" i="4" s="1"/>
  <c r="Q69" i="4" s="1"/>
  <c r="P69" i="4" s="1"/>
  <c r="O69" i="4" s="1"/>
  <c r="N69" i="4" s="1"/>
  <c r="M69" i="4" s="1"/>
  <c r="L69" i="4" s="1"/>
  <c r="K69" i="4" s="1"/>
  <c r="J69" i="4" s="1"/>
  <c r="I69" i="4" s="1"/>
  <c r="H69" i="4" s="1"/>
  <c r="G69" i="4" s="1"/>
  <c r="H69" i="6"/>
  <c r="H70" i="6"/>
  <c r="S70" i="2"/>
  <c r="S70" i="5"/>
  <c r="R70" i="5" s="1"/>
  <c r="Q70" i="5" s="1"/>
  <c r="P70" i="5" s="1"/>
  <c r="O70" i="5" s="1"/>
  <c r="N70" i="5" s="1"/>
  <c r="M70" i="5" s="1"/>
  <c r="L70" i="5" s="1"/>
  <c r="K70" i="5" s="1"/>
  <c r="J70" i="5" s="1"/>
  <c r="I70" i="5" s="1"/>
  <c r="H70" i="5" s="1"/>
  <c r="G70" i="5" s="1"/>
  <c r="T64" i="4"/>
  <c r="S64" i="4" s="1"/>
  <c r="R64" i="4" s="1"/>
  <c r="Q64" i="4" s="1"/>
  <c r="P64" i="4" s="1"/>
  <c r="O64" i="4" s="1"/>
  <c r="N64" i="4" s="1"/>
  <c r="M64" i="4" s="1"/>
  <c r="L64" i="4" s="1"/>
  <c r="K64" i="4" s="1"/>
  <c r="J64" i="4" s="1"/>
  <c r="I64" i="4" s="1"/>
  <c r="H64" i="4" s="1"/>
  <c r="G64" i="4" s="1"/>
  <c r="S68" i="5"/>
  <c r="R68" i="5" s="1"/>
  <c r="Q68" i="5" s="1"/>
  <c r="P68" i="5" s="1"/>
  <c r="O68" i="5" s="1"/>
  <c r="N68" i="5" s="1"/>
  <c r="M68" i="5" s="1"/>
  <c r="L68" i="5" s="1"/>
  <c r="K68" i="5" s="1"/>
  <c r="J68" i="5" s="1"/>
  <c r="I68" i="5" s="1"/>
  <c r="H68" i="5" s="1"/>
  <c r="G68" i="5" s="1"/>
  <c r="T70" i="4"/>
  <c r="S70" i="4" s="1"/>
  <c r="R70" i="4" s="1"/>
  <c r="Q70" i="4" s="1"/>
  <c r="P70" i="4" s="1"/>
  <c r="O70" i="4" s="1"/>
  <c r="N70" i="4" s="1"/>
  <c r="M70" i="4" s="1"/>
  <c r="L70" i="4" s="1"/>
  <c r="K70" i="4" s="1"/>
  <c r="J70" i="4" s="1"/>
  <c r="I70" i="4" s="1"/>
  <c r="H70" i="4" s="1"/>
  <c r="G70" i="4" s="1"/>
  <c r="H63" i="6"/>
  <c r="I63" i="6" s="1"/>
  <c r="J63" i="6" s="1"/>
  <c r="K63" i="6" s="1"/>
  <c r="L63" i="6" s="1"/>
  <c r="M63" i="6" s="1"/>
  <c r="N63" i="6" s="1"/>
  <c r="T64" i="5"/>
  <c r="CD54" i="3"/>
  <c r="CE51" i="3"/>
  <c r="T63" i="5"/>
  <c r="S63" i="5" s="1"/>
  <c r="R63" i="5" s="1"/>
  <c r="Q63" i="5" s="1"/>
  <c r="P63" i="5" s="1"/>
  <c r="O63" i="5" s="1"/>
  <c r="N63" i="5" s="1"/>
  <c r="M63" i="5" s="1"/>
  <c r="L63" i="5" s="1"/>
  <c r="K63" i="5" s="1"/>
  <c r="J63" i="5" s="1"/>
  <c r="I63" i="5" s="1"/>
  <c r="H63" i="5" s="1"/>
  <c r="G63" i="5" s="1"/>
  <c r="S64" i="5"/>
  <c r="R64" i="5" s="1"/>
  <c r="Q64" i="5" s="1"/>
  <c r="P64" i="5" s="1"/>
  <c r="O64" i="5" s="1"/>
  <c r="N64" i="5" s="1"/>
  <c r="M64" i="5" s="1"/>
  <c r="L64" i="5" s="1"/>
  <c r="K64" i="5" s="1"/>
  <c r="J64" i="5" s="1"/>
  <c r="I64" i="5" s="1"/>
  <c r="H64" i="5" s="1"/>
  <c r="G64" i="5" s="1"/>
  <c r="T66" i="4"/>
  <c r="S66" i="4" s="1"/>
  <c r="R66" i="4" s="1"/>
  <c r="Q66" i="4" s="1"/>
  <c r="P66" i="4" s="1"/>
  <c r="O66" i="4" s="1"/>
  <c r="N66" i="4" s="1"/>
  <c r="M66" i="4" s="1"/>
  <c r="L66" i="4" s="1"/>
  <c r="K66" i="4" s="1"/>
  <c r="J66" i="4" s="1"/>
  <c r="I66" i="4" s="1"/>
  <c r="H66" i="4" s="1"/>
  <c r="G66" i="4" s="1"/>
  <c r="B8" i="7"/>
  <c r="H64" i="6"/>
  <c r="H56" i="6"/>
  <c r="I56" i="6" s="1"/>
  <c r="J56" i="6" s="1"/>
  <c r="K56" i="6" s="1"/>
  <c r="S69" i="2"/>
  <c r="R69" i="2" s="1"/>
  <c r="Q69" i="2" s="1"/>
  <c r="P69" i="2" s="1"/>
  <c r="O69" i="2" s="1"/>
  <c r="N69" i="2" s="1"/>
  <c r="M69" i="2" s="1"/>
  <c r="L69" i="2" s="1"/>
  <c r="K69" i="2" s="1"/>
  <c r="J69" i="2" s="1"/>
  <c r="I69" i="2" s="1"/>
  <c r="H69" i="2" s="1"/>
  <c r="G69" i="2" s="1"/>
  <c r="B11" i="3"/>
  <c r="H54" i="6"/>
  <c r="I54" i="6" s="1"/>
  <c r="J54" i="6" s="1"/>
  <c r="K54" i="6" s="1"/>
  <c r="S53" i="2"/>
  <c r="R53" i="2" s="1"/>
  <c r="Q53" i="2" s="1"/>
  <c r="P53" i="2" s="1"/>
  <c r="O53" i="2" s="1"/>
  <c r="N53" i="2" s="1"/>
  <c r="M53" i="2" s="1"/>
  <c r="L53" i="2" s="1"/>
  <c r="K53" i="2" s="1"/>
  <c r="J53" i="2" s="1"/>
  <c r="I53" i="2" s="1"/>
  <c r="H53" i="2" s="1"/>
  <c r="G53" i="2" s="1"/>
  <c r="S65" i="4"/>
  <c r="R65" i="4" s="1"/>
  <c r="Q65" i="4" s="1"/>
  <c r="P65" i="4" s="1"/>
  <c r="O65" i="4" s="1"/>
  <c r="N65" i="4" s="1"/>
  <c r="M65" i="4" s="1"/>
  <c r="L65" i="4" s="1"/>
  <c r="K65" i="4" s="1"/>
  <c r="J65" i="4" s="1"/>
  <c r="I65" i="4" s="1"/>
  <c r="H65" i="4" s="1"/>
  <c r="G65" i="4" s="1"/>
  <c r="S66" i="5"/>
  <c r="R66" i="5" s="1"/>
  <c r="Q66" i="5" s="1"/>
  <c r="P66" i="5" s="1"/>
  <c r="O66" i="5" s="1"/>
  <c r="N66" i="5" s="1"/>
  <c r="M66" i="5" s="1"/>
  <c r="L66" i="5" s="1"/>
  <c r="K66" i="5" s="1"/>
  <c r="J66" i="5" s="1"/>
  <c r="I66" i="5" s="1"/>
  <c r="H66" i="5" s="1"/>
  <c r="G66" i="5" s="1"/>
  <c r="T68" i="4"/>
  <c r="T65" i="5"/>
  <c r="S65" i="5" s="1"/>
  <c r="R65" i="5" s="1"/>
  <c r="Q65" i="5" s="1"/>
  <c r="P65" i="5" s="1"/>
  <c r="O65" i="5" s="1"/>
  <c r="N65" i="5" s="1"/>
  <c r="M65" i="5" s="1"/>
  <c r="L65" i="5" s="1"/>
  <c r="K65" i="5" s="1"/>
  <c r="J65" i="5" s="1"/>
  <c r="I65" i="5" s="1"/>
  <c r="H65" i="5" s="1"/>
  <c r="G65" i="5" s="1"/>
  <c r="H65" i="6"/>
  <c r="I64" i="6"/>
  <c r="J64" i="6" s="1"/>
  <c r="K64" i="6" s="1"/>
  <c r="L64" i="6" s="1"/>
  <c r="M64" i="6" s="1"/>
  <c r="N64" i="6" s="1"/>
  <c r="H52" i="6"/>
  <c r="I52" i="6" s="1"/>
  <c r="J52" i="6" s="1"/>
  <c r="K52" i="6" s="1"/>
  <c r="S63" i="2"/>
  <c r="R63" i="2" s="1"/>
  <c r="Q63" i="2" s="1"/>
  <c r="P63" i="2" s="1"/>
  <c r="O63" i="2" s="1"/>
  <c r="N63" i="2" s="1"/>
  <c r="M63" i="2" s="1"/>
  <c r="L63" i="2" s="1"/>
  <c r="K63" i="2" s="1"/>
  <c r="J63" i="2" s="1"/>
  <c r="I63" i="2" s="1"/>
  <c r="H63" i="2" s="1"/>
  <c r="G63" i="2" s="1"/>
  <c r="S54" i="2"/>
  <c r="I69" i="6"/>
  <c r="J69" i="6" s="1"/>
  <c r="K69" i="6" s="1"/>
  <c r="L69" i="6" s="1"/>
  <c r="M69" i="6" s="1"/>
  <c r="N69" i="6" s="1"/>
  <c r="H59" i="6"/>
  <c r="I59" i="6" s="1"/>
  <c r="J59" i="6" s="1"/>
  <c r="K59" i="6" s="1"/>
  <c r="S64" i="2"/>
  <c r="R64" i="2" s="1"/>
  <c r="Q64" i="2" s="1"/>
  <c r="P64" i="2" s="1"/>
  <c r="O64" i="2" s="1"/>
  <c r="N64" i="2" s="1"/>
  <c r="M64" i="2" s="1"/>
  <c r="L64" i="2" s="1"/>
  <c r="K64" i="2" s="1"/>
  <c r="J64" i="2" s="1"/>
  <c r="I64" i="2" s="1"/>
  <c r="H64" i="2" s="1"/>
  <c r="G64" i="2" s="1"/>
  <c r="S55" i="2"/>
  <c r="R55" i="2" s="1"/>
  <c r="Q55" i="2" s="1"/>
  <c r="P55" i="2" s="1"/>
  <c r="O55" i="2" s="1"/>
  <c r="N55" i="2" s="1"/>
  <c r="M55" i="2" s="1"/>
  <c r="L55" i="2" s="1"/>
  <c r="K55" i="2" s="1"/>
  <c r="J55" i="2" s="1"/>
  <c r="I55" i="2" s="1"/>
  <c r="H55" i="2" s="1"/>
  <c r="G55" i="2" s="1"/>
  <c r="S67" i="4"/>
  <c r="R67" i="4" s="1"/>
  <c r="Q67" i="4" s="1"/>
  <c r="P67" i="4" s="1"/>
  <c r="O67" i="4" s="1"/>
  <c r="N67" i="4" s="1"/>
  <c r="M67" i="4" s="1"/>
  <c r="L67" i="4" s="1"/>
  <c r="K67" i="4" s="1"/>
  <c r="J67" i="4" s="1"/>
  <c r="I67" i="4" s="1"/>
  <c r="H67" i="4" s="1"/>
  <c r="G67" i="4" s="1"/>
  <c r="T67" i="5"/>
  <c r="S67" i="5" s="1"/>
  <c r="R67" i="5" s="1"/>
  <c r="Q67" i="5" s="1"/>
  <c r="P67" i="5" s="1"/>
  <c r="O67" i="5" s="1"/>
  <c r="N67" i="5" s="1"/>
  <c r="M67" i="5" s="1"/>
  <c r="L67" i="5" s="1"/>
  <c r="K67" i="5" s="1"/>
  <c r="J67" i="5" s="1"/>
  <c r="I67" i="5" s="1"/>
  <c r="H67" i="5" s="1"/>
  <c r="G67" i="5" s="1"/>
  <c r="H66" i="6"/>
  <c r="I66" i="6" s="1"/>
  <c r="J66" i="6" s="1"/>
  <c r="K66" i="6" s="1"/>
  <c r="L66" i="6" s="1"/>
  <c r="M66" i="6" s="1"/>
  <c r="N66" i="6" s="1"/>
  <c r="I65" i="6"/>
  <c r="J65" i="6" s="1"/>
  <c r="K65" i="6" s="1"/>
  <c r="L65" i="6" s="1"/>
  <c r="M65" i="6" s="1"/>
  <c r="N65" i="6" s="1"/>
  <c r="H57" i="6"/>
  <c r="I57" i="6" s="1"/>
  <c r="J57" i="6" s="1"/>
  <c r="K57" i="6" s="1"/>
  <c r="S65" i="2"/>
  <c r="R65" i="2" s="1"/>
  <c r="Q65" i="2" s="1"/>
  <c r="P65" i="2" s="1"/>
  <c r="O65" i="2" s="1"/>
  <c r="N65" i="2" s="1"/>
  <c r="M65" i="2" s="1"/>
  <c r="L65" i="2" s="1"/>
  <c r="K65" i="2" s="1"/>
  <c r="J65" i="2" s="1"/>
  <c r="I65" i="2" s="1"/>
  <c r="H65" i="2" s="1"/>
  <c r="G65" i="2" s="1"/>
  <c r="S56" i="2"/>
  <c r="R56" i="2" s="1"/>
  <c r="Q56" i="2" s="1"/>
  <c r="P56" i="2" s="1"/>
  <c r="O56" i="2" s="1"/>
  <c r="N56" i="2" s="1"/>
  <c r="M56" i="2" s="1"/>
  <c r="L56" i="2" s="1"/>
  <c r="K56" i="2" s="1"/>
  <c r="J56" i="2" s="1"/>
  <c r="I56" i="2" s="1"/>
  <c r="H56" i="2" s="1"/>
  <c r="G56" i="2" s="1"/>
  <c r="CE59" i="7"/>
  <c r="CE57" i="7"/>
  <c r="CE55" i="7"/>
  <c r="CE53" i="7"/>
  <c r="CF51" i="7"/>
  <c r="CE58" i="7"/>
  <c r="CE56" i="7"/>
  <c r="CE54" i="7"/>
  <c r="CE52" i="7"/>
  <c r="S68" i="4"/>
  <c r="R68" i="4" s="1"/>
  <c r="Q68" i="4" s="1"/>
  <c r="P68" i="4" s="1"/>
  <c r="O68" i="4" s="1"/>
  <c r="N68" i="4" s="1"/>
  <c r="M68" i="4" s="1"/>
  <c r="L68" i="4" s="1"/>
  <c r="K68" i="4" s="1"/>
  <c r="J68" i="4" s="1"/>
  <c r="I68" i="4" s="1"/>
  <c r="H68" i="4" s="1"/>
  <c r="G68" i="4" s="1"/>
  <c r="S69" i="5"/>
  <c r="R69" i="5" s="1"/>
  <c r="Q69" i="5" s="1"/>
  <c r="P69" i="5" s="1"/>
  <c r="O69" i="5" s="1"/>
  <c r="N69" i="5" s="1"/>
  <c r="M69" i="5" s="1"/>
  <c r="L69" i="5" s="1"/>
  <c r="K69" i="5" s="1"/>
  <c r="J69" i="5" s="1"/>
  <c r="I69" i="5" s="1"/>
  <c r="H69" i="5" s="1"/>
  <c r="G69" i="5" s="1"/>
  <c r="T63" i="4"/>
  <c r="S63" i="4" s="1"/>
  <c r="R63" i="4" s="1"/>
  <c r="Q63" i="4" s="1"/>
  <c r="P63" i="4" s="1"/>
  <c r="O63" i="4" s="1"/>
  <c r="N63" i="4" s="1"/>
  <c r="M63" i="4" s="1"/>
  <c r="L63" i="4" s="1"/>
  <c r="K63" i="4" s="1"/>
  <c r="J63" i="4" s="1"/>
  <c r="I63" i="4" s="1"/>
  <c r="H63" i="4" s="1"/>
  <c r="G63" i="4" s="1"/>
  <c r="H67" i="6"/>
  <c r="R70" i="2"/>
  <c r="Q70" i="2" s="1"/>
  <c r="P70" i="2" s="1"/>
  <c r="O70" i="2" s="1"/>
  <c r="N70" i="2" s="1"/>
  <c r="M70" i="2" s="1"/>
  <c r="L70" i="2" s="1"/>
  <c r="K70" i="2" s="1"/>
  <c r="J70" i="2" s="1"/>
  <c r="I70" i="2" s="1"/>
  <c r="H70" i="2" s="1"/>
  <c r="G70" i="2" s="1"/>
  <c r="I70" i="6"/>
  <c r="J70" i="6" s="1"/>
  <c r="K70" i="6" s="1"/>
  <c r="L70" i="6" s="1"/>
  <c r="M70" i="6" s="1"/>
  <c r="N70" i="6" s="1"/>
  <c r="T52" i="2"/>
  <c r="S52" i="2" s="1"/>
  <c r="R52" i="2" s="1"/>
  <c r="Q52" i="2" s="1"/>
  <c r="P52" i="2" s="1"/>
  <c r="O52" i="2" s="1"/>
  <c r="N52" i="2" s="1"/>
  <c r="M52" i="2" s="1"/>
  <c r="L52" i="2" s="1"/>
  <c r="K52" i="2" s="1"/>
  <c r="J52" i="2" s="1"/>
  <c r="I52" i="2" s="1"/>
  <c r="H52" i="2" s="1"/>
  <c r="G52" i="2" s="1"/>
  <c r="H55" i="6"/>
  <c r="I55" i="6" s="1"/>
  <c r="J55" i="6" s="1"/>
  <c r="K55" i="6" s="1"/>
  <c r="S66" i="2"/>
  <c r="R66" i="2" s="1"/>
  <c r="Q66" i="2" s="1"/>
  <c r="P66" i="2" s="1"/>
  <c r="O66" i="2" s="1"/>
  <c r="N66" i="2" s="1"/>
  <c r="M66" i="2" s="1"/>
  <c r="L66" i="2" s="1"/>
  <c r="K66" i="2" s="1"/>
  <c r="J66" i="2" s="1"/>
  <c r="I66" i="2" s="1"/>
  <c r="H66" i="2" s="1"/>
  <c r="G66" i="2" s="1"/>
  <c r="S57" i="2"/>
  <c r="R57" i="2" s="1"/>
  <c r="Q57" i="2" s="1"/>
  <c r="P57" i="2" s="1"/>
  <c r="O57" i="2" s="1"/>
  <c r="N57" i="2" s="1"/>
  <c r="M57" i="2" s="1"/>
  <c r="L57" i="2" s="1"/>
  <c r="K57" i="2" s="1"/>
  <c r="J57" i="2" s="1"/>
  <c r="I57" i="2" s="1"/>
  <c r="H57" i="2" s="1"/>
  <c r="G57" i="2" s="1"/>
  <c r="B8" i="3"/>
  <c r="H53" i="6"/>
  <c r="I53" i="6" s="1"/>
  <c r="J53" i="6" s="1"/>
  <c r="K53" i="6" s="1"/>
  <c r="S67" i="2"/>
  <c r="R67" i="2" s="1"/>
  <c r="Q67" i="2" s="1"/>
  <c r="P67" i="2" s="1"/>
  <c r="O67" i="2" s="1"/>
  <c r="N67" i="2" s="1"/>
  <c r="M67" i="2" s="1"/>
  <c r="L67" i="2" s="1"/>
  <c r="K67" i="2" s="1"/>
  <c r="J67" i="2" s="1"/>
  <c r="I67" i="2" s="1"/>
  <c r="H67" i="2" s="1"/>
  <c r="G67" i="2" s="1"/>
  <c r="S58" i="2"/>
  <c r="R58" i="2" s="1"/>
  <c r="Q58" i="2" s="1"/>
  <c r="P58" i="2" s="1"/>
  <c r="O58" i="2" s="1"/>
  <c r="N58" i="2" s="1"/>
  <c r="M58" i="2" s="1"/>
  <c r="L58" i="2" s="1"/>
  <c r="K58" i="2" s="1"/>
  <c r="J58" i="2" s="1"/>
  <c r="I58" i="2" s="1"/>
  <c r="H58" i="2" s="1"/>
  <c r="G58" i="2" s="1"/>
  <c r="H68" i="6"/>
  <c r="I68" i="6" s="1"/>
  <c r="J68" i="6" s="1"/>
  <c r="K68" i="6" s="1"/>
  <c r="L68" i="6" s="1"/>
  <c r="M68" i="6" s="1"/>
  <c r="N68" i="6" s="1"/>
  <c r="I67" i="6"/>
  <c r="J67" i="6" s="1"/>
  <c r="K67" i="6" s="1"/>
  <c r="L67" i="6" s="1"/>
  <c r="M67" i="6" s="1"/>
  <c r="N67" i="6" s="1"/>
  <c r="R54" i="2"/>
  <c r="Q54" i="2" s="1"/>
  <c r="P54" i="2" s="1"/>
  <c r="O54" i="2" s="1"/>
  <c r="N54" i="2" s="1"/>
  <c r="M54" i="2" s="1"/>
  <c r="L54" i="2" s="1"/>
  <c r="K54" i="2" s="1"/>
  <c r="J54" i="2" s="1"/>
  <c r="I54" i="2" s="1"/>
  <c r="H54" i="2" s="1"/>
  <c r="G54" i="2" s="1"/>
  <c r="H58" i="6"/>
  <c r="I58" i="6" s="1"/>
  <c r="J58" i="6" s="1"/>
  <c r="K58" i="6" s="1"/>
  <c r="S68" i="2"/>
  <c r="R68" i="2" s="1"/>
  <c r="Q68" i="2" s="1"/>
  <c r="P68" i="2" s="1"/>
  <c r="O68" i="2" s="1"/>
  <c r="N68" i="2" s="1"/>
  <c r="M68" i="2" s="1"/>
  <c r="L68" i="2" s="1"/>
  <c r="K68" i="2" s="1"/>
  <c r="J68" i="2" s="1"/>
  <c r="I68" i="2" s="1"/>
  <c r="H68" i="2" s="1"/>
  <c r="G68" i="2" s="1"/>
  <c r="S59" i="2"/>
  <c r="R59" i="2" s="1"/>
  <c r="Q59" i="2" s="1"/>
  <c r="P59" i="2" s="1"/>
  <c r="O59" i="2" s="1"/>
  <c r="N59" i="2" s="1"/>
  <c r="M59" i="2" s="1"/>
  <c r="L59" i="2" s="1"/>
  <c r="K59" i="2" s="1"/>
  <c r="J59" i="2" s="1"/>
  <c r="I59" i="2" s="1"/>
  <c r="H59" i="2" s="1"/>
  <c r="G59" i="2" s="1"/>
  <c r="CE54" i="3" l="1"/>
  <c r="CF51" i="3"/>
  <c r="CE56" i="3"/>
  <c r="CE57" i="3"/>
  <c r="CE52" i="3"/>
  <c r="CE55" i="3"/>
  <c r="CE59" i="3"/>
  <c r="CE58" i="3"/>
  <c r="CE53" i="3"/>
  <c r="CF59" i="7"/>
  <c r="CF57" i="7"/>
  <c r="CF55" i="7"/>
  <c r="CF53" i="7"/>
  <c r="CG51" i="7"/>
  <c r="CF58" i="7"/>
  <c r="CF56" i="7"/>
  <c r="CF54" i="7"/>
  <c r="CF52" i="7"/>
  <c r="CF54" i="3" l="1"/>
  <c r="CG51" i="3"/>
  <c r="CF57" i="3"/>
  <c r="CF52" i="3"/>
  <c r="CF55" i="3"/>
  <c r="CF59" i="3"/>
  <c r="CF53" i="3"/>
  <c r="CF58" i="3"/>
  <c r="CF56" i="3"/>
  <c r="CG59" i="7"/>
  <c r="CG57" i="7"/>
  <c r="CG55" i="7"/>
  <c r="CG53" i="7"/>
  <c r="CH51" i="7"/>
  <c r="CG58" i="7"/>
  <c r="CG56" i="7"/>
  <c r="CG54" i="7"/>
  <c r="CG52" i="7"/>
  <c r="CG52" i="3" l="1"/>
  <c r="CG55" i="3"/>
  <c r="CG53" i="3"/>
  <c r="CG57" i="3"/>
  <c r="CG58" i="3"/>
  <c r="CG56" i="3"/>
  <c r="CG54" i="3"/>
  <c r="CH51" i="3"/>
  <c r="CG59" i="3"/>
  <c r="CH58" i="7"/>
  <c r="CH56" i="7"/>
  <c r="CH54" i="7"/>
  <c r="CH52" i="7"/>
  <c r="CH59" i="7"/>
  <c r="CH57" i="7"/>
  <c r="CH55" i="7"/>
  <c r="CH53" i="7"/>
  <c r="CI51" i="7"/>
  <c r="CI51" i="3" l="1"/>
  <c r="CH56" i="3"/>
  <c r="CH52" i="3"/>
  <c r="CH53" i="3"/>
  <c r="CH58" i="3"/>
  <c r="CH59" i="3"/>
  <c r="CH57" i="3"/>
  <c r="CH55" i="3"/>
  <c r="CH54" i="3"/>
  <c r="CI58" i="7"/>
  <c r="CI56" i="7"/>
  <c r="CI54" i="7"/>
  <c r="CI52" i="7"/>
  <c r="CI59" i="7"/>
  <c r="CI57" i="7"/>
  <c r="CI55" i="7"/>
  <c r="CI53" i="7"/>
  <c r="CJ51" i="7"/>
  <c r="CI54" i="3" l="1"/>
  <c r="CI56" i="3"/>
  <c r="CJ51" i="3"/>
  <c r="CI58" i="3"/>
  <c r="CI52" i="3"/>
  <c r="CI57" i="3"/>
  <c r="CI53" i="3"/>
  <c r="CI59" i="3"/>
  <c r="CI55" i="3"/>
  <c r="CJ58" i="7"/>
  <c r="CJ56" i="7"/>
  <c r="CJ54" i="7"/>
  <c r="CJ52" i="7"/>
  <c r="CJ59" i="7"/>
  <c r="CJ57" i="7"/>
  <c r="CJ55" i="7"/>
  <c r="CJ53" i="7"/>
  <c r="CK51" i="7"/>
  <c r="CJ56" i="3" l="1"/>
  <c r="O56" i="3" s="1"/>
  <c r="CJ54" i="3"/>
  <c r="O54" i="3" s="1"/>
  <c r="N54" i="3" s="1"/>
  <c r="M54" i="3" s="1"/>
  <c r="L54" i="3" s="1"/>
  <c r="K54" i="3" s="1"/>
  <c r="J54" i="3" s="1"/>
  <c r="I54" i="3" s="1"/>
  <c r="H54" i="3" s="1"/>
  <c r="G54" i="3" s="1"/>
  <c r="CK51" i="3"/>
  <c r="CJ58" i="3"/>
  <c r="O58" i="3" s="1"/>
  <c r="N58" i="3" s="1"/>
  <c r="M58" i="3" s="1"/>
  <c r="L58" i="3" s="1"/>
  <c r="K58" i="3" s="1"/>
  <c r="J58" i="3" s="1"/>
  <c r="I58" i="3" s="1"/>
  <c r="H58" i="3" s="1"/>
  <c r="G58" i="3" s="1"/>
  <c r="CJ52" i="3"/>
  <c r="O52" i="3" s="1"/>
  <c r="CJ55" i="3"/>
  <c r="O55" i="3" s="1"/>
  <c r="N55" i="3" s="1"/>
  <c r="M55" i="3" s="1"/>
  <c r="L55" i="3" s="1"/>
  <c r="K55" i="3" s="1"/>
  <c r="J55" i="3" s="1"/>
  <c r="I55" i="3" s="1"/>
  <c r="H55" i="3" s="1"/>
  <c r="G55" i="3" s="1"/>
  <c r="CJ57" i="3"/>
  <c r="O57" i="3" s="1"/>
  <c r="N57" i="3" s="1"/>
  <c r="M57" i="3" s="1"/>
  <c r="L57" i="3" s="1"/>
  <c r="K57" i="3" s="1"/>
  <c r="J57" i="3" s="1"/>
  <c r="I57" i="3" s="1"/>
  <c r="H57" i="3" s="1"/>
  <c r="G57" i="3" s="1"/>
  <c r="CJ59" i="3"/>
  <c r="O59" i="3" s="1"/>
  <c r="N59" i="3" s="1"/>
  <c r="M59" i="3" s="1"/>
  <c r="L59" i="3" s="1"/>
  <c r="K59" i="3" s="1"/>
  <c r="J59" i="3" s="1"/>
  <c r="I59" i="3" s="1"/>
  <c r="H59" i="3" s="1"/>
  <c r="G59" i="3" s="1"/>
  <c r="CJ53" i="3"/>
  <c r="O53" i="3" s="1"/>
  <c r="N53" i="3" s="1"/>
  <c r="M53" i="3" s="1"/>
  <c r="L53" i="3" s="1"/>
  <c r="K53" i="3" s="1"/>
  <c r="J53" i="3" s="1"/>
  <c r="I53" i="3" s="1"/>
  <c r="H53" i="3" s="1"/>
  <c r="G53" i="3" s="1"/>
  <c r="N52" i="3"/>
  <c r="M52" i="3" s="1"/>
  <c r="L52" i="3" s="1"/>
  <c r="K52" i="3" s="1"/>
  <c r="J52" i="3" s="1"/>
  <c r="I52" i="3" s="1"/>
  <c r="H52" i="3" s="1"/>
  <c r="G52" i="3" s="1"/>
  <c r="N56" i="3"/>
  <c r="M56" i="3" s="1"/>
  <c r="L56" i="3" s="1"/>
  <c r="K56" i="3" s="1"/>
  <c r="J56" i="3" s="1"/>
  <c r="I56" i="3" s="1"/>
  <c r="H56" i="3" s="1"/>
  <c r="G56" i="3" s="1"/>
  <c r="CL51" i="7"/>
  <c r="CK58" i="7"/>
  <c r="CK56" i="7"/>
  <c r="CK54" i="7"/>
  <c r="CK52" i="7"/>
  <c r="CK59" i="7"/>
  <c r="CK57" i="7"/>
  <c r="CK55" i="7"/>
  <c r="CK53" i="7"/>
  <c r="CK53" i="3" l="1"/>
  <c r="CK56" i="3"/>
  <c r="CK59" i="3"/>
  <c r="CK57" i="3"/>
  <c r="CK54" i="3"/>
  <c r="CK55" i="3"/>
  <c r="CL51" i="3"/>
  <c r="CK52" i="3"/>
  <c r="CK58" i="3"/>
  <c r="CL59" i="7"/>
  <c r="CL57" i="7"/>
  <c r="CL55" i="7"/>
  <c r="CL53" i="7"/>
  <c r="CM51" i="7"/>
  <c r="CL58" i="7"/>
  <c r="CL56" i="7"/>
  <c r="CL54" i="7"/>
  <c r="CL52" i="7"/>
  <c r="CL58" i="3" l="1"/>
  <c r="CM51" i="3"/>
  <c r="CL52" i="3"/>
  <c r="CL54" i="3"/>
  <c r="CL55" i="3"/>
  <c r="CL53" i="3"/>
  <c r="CL56" i="3"/>
  <c r="CL59" i="3"/>
  <c r="CL57" i="3"/>
  <c r="CM59" i="7"/>
  <c r="CM57" i="7"/>
  <c r="CM55" i="7"/>
  <c r="CM53" i="7"/>
  <c r="CN51" i="7"/>
  <c r="CM58" i="7"/>
  <c r="CM56" i="7"/>
  <c r="CM54" i="7"/>
  <c r="CM52" i="7"/>
  <c r="CM55" i="3" l="1"/>
  <c r="CM52" i="3"/>
  <c r="CM53" i="3"/>
  <c r="CM58" i="3"/>
  <c r="CM59" i="3"/>
  <c r="CM57" i="3"/>
  <c r="CM54" i="3"/>
  <c r="CM56" i="3"/>
  <c r="CN51" i="3"/>
  <c r="CN59" i="7"/>
  <c r="CN57" i="7"/>
  <c r="CN55" i="7"/>
  <c r="CN53" i="7"/>
  <c r="CO51" i="7"/>
  <c r="CN58" i="7"/>
  <c r="CN56" i="7"/>
  <c r="CN54" i="7"/>
  <c r="CN52" i="7"/>
  <c r="CN58" i="3" l="1"/>
  <c r="CN59" i="3"/>
  <c r="CN52" i="3"/>
  <c r="CN53" i="3"/>
  <c r="CN56" i="3"/>
  <c r="CO51" i="3"/>
  <c r="CN54" i="3"/>
  <c r="CN57" i="3"/>
  <c r="CN55" i="3"/>
  <c r="CO59" i="7"/>
  <c r="CO57" i="7"/>
  <c r="CO55" i="7"/>
  <c r="CO53" i="7"/>
  <c r="CP51" i="7"/>
  <c r="CO58" i="7"/>
  <c r="CO56" i="7"/>
  <c r="CO54" i="7"/>
  <c r="CO52" i="7"/>
  <c r="CO52" i="3" l="1"/>
  <c r="CO55" i="3"/>
  <c r="CO59" i="3"/>
  <c r="CO56" i="3"/>
  <c r="CO54" i="3"/>
  <c r="CO58" i="3"/>
  <c r="CO57" i="3"/>
  <c r="CO53" i="3"/>
  <c r="CP51" i="3"/>
  <c r="CP58" i="7"/>
  <c r="CP56" i="7"/>
  <c r="CP54" i="7"/>
  <c r="CP52" i="7"/>
  <c r="CP59" i="7"/>
  <c r="CP57" i="7"/>
  <c r="CP55" i="7"/>
  <c r="CP53" i="7"/>
  <c r="CQ51" i="7"/>
  <c r="CP58" i="3" l="1"/>
  <c r="CP59" i="3"/>
  <c r="CP55" i="3"/>
  <c r="CP53" i="3"/>
  <c r="CP56" i="3"/>
  <c r="CQ51" i="3"/>
  <c r="CP57" i="3"/>
  <c r="CP54" i="3"/>
  <c r="CP52" i="3"/>
  <c r="CQ58" i="7"/>
  <c r="CQ56" i="7"/>
  <c r="CQ54" i="7"/>
  <c r="CQ52" i="7"/>
  <c r="CQ59" i="7"/>
  <c r="CQ57" i="7"/>
  <c r="CQ55" i="7"/>
  <c r="CQ53" i="7"/>
  <c r="CR51" i="7"/>
  <c r="CQ57" i="3" l="1"/>
  <c r="CQ55" i="3"/>
  <c r="CQ53" i="3"/>
  <c r="CQ58" i="3"/>
  <c r="CQ59" i="3"/>
  <c r="CQ54" i="3"/>
  <c r="CR51" i="3"/>
  <c r="CQ52" i="3"/>
  <c r="CQ56" i="3"/>
  <c r="CR58" i="7"/>
  <c r="CR56" i="7"/>
  <c r="CR54" i="7"/>
  <c r="CR52" i="7"/>
  <c r="CR59" i="7"/>
  <c r="CR57" i="7"/>
  <c r="CR55" i="7"/>
  <c r="CR53" i="7"/>
  <c r="CS51" i="7"/>
  <c r="CR57" i="3" l="1"/>
  <c r="CR58" i="3"/>
  <c r="CR54" i="3"/>
  <c r="CR56" i="3"/>
  <c r="CR52" i="3"/>
  <c r="CR55" i="3"/>
  <c r="CR59" i="3"/>
  <c r="CR53" i="3"/>
  <c r="CS51" i="3"/>
  <c r="CT51" i="7"/>
  <c r="CS58" i="7"/>
  <c r="CS56" i="7"/>
  <c r="CS54" i="7"/>
  <c r="CS52" i="7"/>
  <c r="CS59" i="7"/>
  <c r="CS57" i="7"/>
  <c r="CS55" i="7"/>
  <c r="CS53" i="7"/>
  <c r="CS53" i="3" l="1"/>
  <c r="CS56" i="3"/>
  <c r="CS58" i="3"/>
  <c r="CS55" i="3"/>
  <c r="CS54" i="3"/>
  <c r="CS52" i="3"/>
  <c r="CS59" i="3"/>
  <c r="CS57" i="3"/>
  <c r="CT51" i="3"/>
  <c r="CT59" i="7"/>
  <c r="CT57" i="7"/>
  <c r="CT55" i="7"/>
  <c r="CT53" i="7"/>
  <c r="CU51" i="7"/>
  <c r="CT58" i="7"/>
  <c r="CT56" i="7"/>
  <c r="CT54" i="7"/>
  <c r="CT52" i="7"/>
  <c r="CT59" i="3" l="1"/>
  <c r="CT58" i="3"/>
  <c r="CT57" i="3"/>
  <c r="CT54" i="3"/>
  <c r="CU51" i="3"/>
  <c r="CT56" i="3"/>
  <c r="CT55" i="3"/>
  <c r="CT52" i="3"/>
  <c r="CT53" i="3"/>
  <c r="CU59" i="7"/>
  <c r="CU57" i="7"/>
  <c r="CU55" i="7"/>
  <c r="CU53" i="7"/>
  <c r="CV51" i="7"/>
  <c r="CU58" i="7"/>
  <c r="CU56" i="7"/>
  <c r="CU54" i="7"/>
  <c r="CU52" i="7"/>
  <c r="CU55" i="3" l="1"/>
  <c r="CU53" i="3"/>
  <c r="CU58" i="3"/>
  <c r="CV51" i="3"/>
  <c r="CU52" i="3"/>
  <c r="CU56" i="3"/>
  <c r="CU59" i="3"/>
  <c r="CU57" i="3"/>
  <c r="CU54" i="3"/>
  <c r="CV59" i="7"/>
  <c r="CV57" i="7"/>
  <c r="CV55" i="7"/>
  <c r="CV53" i="7"/>
  <c r="CW51" i="7"/>
  <c r="CV58" i="7"/>
  <c r="CV56" i="7"/>
  <c r="CV54" i="7"/>
  <c r="CV52" i="7"/>
  <c r="CV58" i="3" l="1"/>
  <c r="CV59" i="3"/>
  <c r="CV56" i="3"/>
  <c r="CV54" i="3"/>
  <c r="CV57" i="3"/>
  <c r="CV53" i="3"/>
  <c r="CV55" i="3"/>
  <c r="CW51" i="3"/>
  <c r="CV52" i="3"/>
  <c r="CW59" i="7"/>
  <c r="CW57" i="7"/>
  <c r="CW55" i="7"/>
  <c r="CW53" i="7"/>
  <c r="CX51" i="7"/>
  <c r="CW58" i="7"/>
  <c r="CW56" i="7"/>
  <c r="CW54" i="7"/>
  <c r="CW52" i="7"/>
  <c r="CW52" i="3" l="1"/>
  <c r="CW55" i="3"/>
  <c r="CX51" i="3"/>
  <c r="CW58" i="3"/>
  <c r="CW57" i="3"/>
  <c r="CW53" i="3"/>
  <c r="CW56" i="3"/>
  <c r="CW59" i="3"/>
  <c r="CW54" i="3"/>
  <c r="CX58" i="7"/>
  <c r="CX56" i="7"/>
  <c r="CX54" i="7"/>
  <c r="CX52" i="7"/>
  <c r="CX59" i="7"/>
  <c r="CX57" i="7"/>
  <c r="CX55" i="7"/>
  <c r="CX53" i="7"/>
  <c r="CY51" i="7"/>
  <c r="CX58" i="3" l="1"/>
  <c r="CX59" i="3"/>
  <c r="CX57" i="3"/>
  <c r="CX55" i="3"/>
  <c r="CX52" i="3"/>
  <c r="CX53" i="3"/>
  <c r="CX56" i="3"/>
  <c r="CX54" i="3"/>
  <c r="CY51" i="3"/>
  <c r="CY58" i="7"/>
  <c r="CY56" i="7"/>
  <c r="CY54" i="7"/>
  <c r="CY52" i="7"/>
  <c r="CY59" i="7"/>
  <c r="CY57" i="7"/>
  <c r="CY55" i="7"/>
  <c r="CY53" i="7"/>
  <c r="CZ51" i="7"/>
  <c r="CY54" i="3" l="1"/>
  <c r="CZ51" i="3"/>
  <c r="CY59" i="3"/>
  <c r="CY56" i="3"/>
  <c r="CY53" i="3"/>
  <c r="CY58" i="3"/>
  <c r="CY55" i="3"/>
  <c r="CY57" i="3"/>
  <c r="CY52" i="3"/>
  <c r="CZ58" i="7"/>
  <c r="CZ56" i="7"/>
  <c r="CZ54" i="7"/>
  <c r="CZ52" i="7"/>
  <c r="CZ59" i="7"/>
  <c r="CZ57" i="7"/>
  <c r="CZ55" i="7"/>
  <c r="CZ53" i="7"/>
  <c r="DA51" i="7"/>
  <c r="CZ54" i="3" l="1"/>
  <c r="CZ56" i="3"/>
  <c r="DA51" i="3"/>
  <c r="CZ58" i="3"/>
  <c r="CZ53" i="3"/>
  <c r="CZ59" i="3"/>
  <c r="CZ57" i="3"/>
  <c r="CZ52" i="3"/>
  <c r="CZ55" i="3"/>
  <c r="DB51" i="7"/>
  <c r="DA58" i="7"/>
  <c r="DA56" i="7"/>
  <c r="DA54" i="7"/>
  <c r="DA52" i="7"/>
  <c r="DA59" i="7"/>
  <c r="DA57" i="7"/>
  <c r="DA55" i="7"/>
  <c r="DA53" i="7"/>
  <c r="DA53" i="3" l="1"/>
  <c r="DA55" i="3"/>
  <c r="DA56" i="3"/>
  <c r="DA52" i="3"/>
  <c r="DA59" i="3"/>
  <c r="DA57" i="3"/>
  <c r="DB51" i="3"/>
  <c r="DA58" i="3"/>
  <c r="DA54" i="3"/>
  <c r="DB59" i="7"/>
  <c r="DB57" i="7"/>
  <c r="DB55" i="7"/>
  <c r="DB53" i="7"/>
  <c r="DC51" i="7"/>
  <c r="DB58" i="7"/>
  <c r="DB56" i="7"/>
  <c r="DB54" i="7"/>
  <c r="DB52" i="7"/>
  <c r="DB58" i="3" l="1"/>
  <c r="DB59" i="3"/>
  <c r="DB57" i="3"/>
  <c r="DB54" i="3"/>
  <c r="DC51" i="3"/>
  <c r="DB52" i="3"/>
  <c r="DB53" i="3"/>
  <c r="DB55" i="3"/>
  <c r="DB56" i="3"/>
  <c r="DC59" i="7"/>
  <c r="DC57" i="7"/>
  <c r="DC55" i="7"/>
  <c r="DC53" i="7"/>
  <c r="DD51" i="7"/>
  <c r="DC58" i="7"/>
  <c r="DC56" i="7"/>
  <c r="DC54" i="7"/>
  <c r="DC52" i="7"/>
  <c r="DC59" i="3" l="1"/>
  <c r="DC57" i="3"/>
  <c r="DC58" i="3"/>
  <c r="DC56" i="3"/>
  <c r="DC54" i="3"/>
  <c r="DD51" i="3"/>
  <c r="DC52" i="3"/>
  <c r="DC55" i="3"/>
  <c r="DC53" i="3"/>
  <c r="DD59" i="7"/>
  <c r="DD57" i="7"/>
  <c r="DD55" i="7"/>
  <c r="DD53" i="7"/>
  <c r="DE51" i="7"/>
  <c r="DD58" i="7"/>
  <c r="DD56" i="7"/>
  <c r="DD54" i="7"/>
  <c r="DD52" i="7"/>
  <c r="DD52" i="3" l="1"/>
  <c r="DD55" i="3"/>
  <c r="DE51" i="3"/>
  <c r="DD58" i="3"/>
  <c r="DD59" i="3"/>
  <c r="DD53" i="3"/>
  <c r="DD54" i="3"/>
  <c r="DD57" i="3"/>
  <c r="DD56" i="3"/>
  <c r="DE59" i="7"/>
  <c r="DE57" i="7"/>
  <c r="DE55" i="7"/>
  <c r="DE53" i="7"/>
  <c r="DF51" i="7"/>
  <c r="DE58" i="7"/>
  <c r="DE56" i="7"/>
  <c r="DE54" i="7"/>
  <c r="DE52" i="7"/>
  <c r="DE52" i="3" l="1"/>
  <c r="DE55" i="3"/>
  <c r="DE57" i="3"/>
  <c r="DE59" i="3"/>
  <c r="DE56" i="3"/>
  <c r="DE53" i="3"/>
  <c r="DE54" i="3"/>
  <c r="DE58" i="3"/>
  <c r="DF51" i="3"/>
  <c r="DF58" i="7"/>
  <c r="DF56" i="7"/>
  <c r="DF54" i="7"/>
  <c r="DF52" i="7"/>
  <c r="DF59" i="7"/>
  <c r="DF57" i="7"/>
  <c r="DF55" i="7"/>
  <c r="DF53" i="7"/>
  <c r="DG51" i="7"/>
  <c r="DF55" i="3" l="1"/>
  <c r="DF54" i="3"/>
  <c r="DF58" i="3"/>
  <c r="DF59" i="3"/>
  <c r="DF52" i="3"/>
  <c r="DF57" i="3"/>
  <c r="DF53" i="3"/>
  <c r="DF56" i="3"/>
  <c r="DG51" i="3"/>
  <c r="AK55" i="7"/>
  <c r="AJ55" i="7" s="1"/>
  <c r="AI55" i="7" s="1"/>
  <c r="AH55" i="7" s="1"/>
  <c r="AG55" i="7" s="1"/>
  <c r="AF55" i="7" s="1"/>
  <c r="AE55" i="7" s="1"/>
  <c r="AD55" i="7" s="1"/>
  <c r="AC55" i="7" s="1"/>
  <c r="AB55" i="7" s="1"/>
  <c r="AA55" i="7" s="1"/>
  <c r="Z55" i="7" s="1"/>
  <c r="Y55" i="7" s="1"/>
  <c r="X55" i="7" s="1"/>
  <c r="W55" i="7" s="1"/>
  <c r="V55" i="7" s="1"/>
  <c r="U55" i="7" s="1"/>
  <c r="T55" i="7" s="1"/>
  <c r="S55" i="7" s="1"/>
  <c r="R55" i="7" s="1"/>
  <c r="Q55" i="7" s="1"/>
  <c r="P55" i="7" s="1"/>
  <c r="O55" i="7" s="1"/>
  <c r="N55" i="7" s="1"/>
  <c r="M55" i="7" s="1"/>
  <c r="L55" i="7" s="1"/>
  <c r="K55" i="7" s="1"/>
  <c r="J55" i="7" s="1"/>
  <c r="I55" i="7" s="1"/>
  <c r="H55" i="7" s="1"/>
  <c r="G55" i="7" s="1"/>
  <c r="DG58" i="7"/>
  <c r="AL58" i="7" s="1"/>
  <c r="AK58" i="7" s="1"/>
  <c r="AJ58" i="7" s="1"/>
  <c r="AI58" i="7" s="1"/>
  <c r="AH58" i="7" s="1"/>
  <c r="AG58" i="7" s="1"/>
  <c r="AF58" i="7" s="1"/>
  <c r="AE58" i="7" s="1"/>
  <c r="AD58" i="7" s="1"/>
  <c r="AC58" i="7" s="1"/>
  <c r="AB58" i="7" s="1"/>
  <c r="AA58" i="7" s="1"/>
  <c r="Z58" i="7" s="1"/>
  <c r="Y58" i="7" s="1"/>
  <c r="X58" i="7" s="1"/>
  <c r="W58" i="7" s="1"/>
  <c r="V58" i="7" s="1"/>
  <c r="U58" i="7" s="1"/>
  <c r="T58" i="7" s="1"/>
  <c r="S58" i="7" s="1"/>
  <c r="R58" i="7" s="1"/>
  <c r="Q58" i="7" s="1"/>
  <c r="P58" i="7" s="1"/>
  <c r="O58" i="7" s="1"/>
  <c r="N58" i="7" s="1"/>
  <c r="M58" i="7" s="1"/>
  <c r="L58" i="7" s="1"/>
  <c r="K58" i="7" s="1"/>
  <c r="J58" i="7" s="1"/>
  <c r="I58" i="7" s="1"/>
  <c r="H58" i="7" s="1"/>
  <c r="G58" i="7" s="1"/>
  <c r="DG56" i="7"/>
  <c r="AL56" i="7" s="1"/>
  <c r="AK56" i="7" s="1"/>
  <c r="AJ56" i="7" s="1"/>
  <c r="AI56" i="7" s="1"/>
  <c r="AH56" i="7" s="1"/>
  <c r="AG56" i="7" s="1"/>
  <c r="AF56" i="7" s="1"/>
  <c r="AE56" i="7" s="1"/>
  <c r="AD56" i="7" s="1"/>
  <c r="AC56" i="7" s="1"/>
  <c r="AB56" i="7" s="1"/>
  <c r="AA56" i="7" s="1"/>
  <c r="Z56" i="7" s="1"/>
  <c r="Y56" i="7" s="1"/>
  <c r="X56" i="7" s="1"/>
  <c r="W56" i="7" s="1"/>
  <c r="V56" i="7" s="1"/>
  <c r="U56" i="7" s="1"/>
  <c r="T56" i="7" s="1"/>
  <c r="S56" i="7" s="1"/>
  <c r="R56" i="7" s="1"/>
  <c r="Q56" i="7" s="1"/>
  <c r="P56" i="7" s="1"/>
  <c r="O56" i="7" s="1"/>
  <c r="N56" i="7" s="1"/>
  <c r="M56" i="7" s="1"/>
  <c r="L56" i="7" s="1"/>
  <c r="K56" i="7" s="1"/>
  <c r="J56" i="7" s="1"/>
  <c r="I56" i="7" s="1"/>
  <c r="H56" i="7" s="1"/>
  <c r="G56" i="7" s="1"/>
  <c r="DG54" i="7"/>
  <c r="AL54" i="7" s="1"/>
  <c r="AK54" i="7" s="1"/>
  <c r="AJ54" i="7" s="1"/>
  <c r="AI54" i="7" s="1"/>
  <c r="AH54" i="7" s="1"/>
  <c r="AG54" i="7" s="1"/>
  <c r="AF54" i="7" s="1"/>
  <c r="AE54" i="7" s="1"/>
  <c r="AD54" i="7" s="1"/>
  <c r="AC54" i="7" s="1"/>
  <c r="AB54" i="7" s="1"/>
  <c r="AA54" i="7" s="1"/>
  <c r="Z54" i="7" s="1"/>
  <c r="Y54" i="7" s="1"/>
  <c r="X54" i="7" s="1"/>
  <c r="W54" i="7" s="1"/>
  <c r="V54" i="7" s="1"/>
  <c r="U54" i="7" s="1"/>
  <c r="T54" i="7" s="1"/>
  <c r="S54" i="7" s="1"/>
  <c r="R54" i="7" s="1"/>
  <c r="Q54" i="7" s="1"/>
  <c r="P54" i="7" s="1"/>
  <c r="O54" i="7" s="1"/>
  <c r="N54" i="7" s="1"/>
  <c r="M54" i="7" s="1"/>
  <c r="L54" i="7" s="1"/>
  <c r="K54" i="7" s="1"/>
  <c r="J54" i="7" s="1"/>
  <c r="I54" i="7" s="1"/>
  <c r="H54" i="7" s="1"/>
  <c r="G54" i="7" s="1"/>
  <c r="DG52" i="7"/>
  <c r="AL52" i="7" s="1"/>
  <c r="AK52" i="7" s="1"/>
  <c r="AJ52" i="7" s="1"/>
  <c r="AI52" i="7" s="1"/>
  <c r="AH52" i="7" s="1"/>
  <c r="AG52" i="7" s="1"/>
  <c r="AF52" i="7" s="1"/>
  <c r="AE52" i="7" s="1"/>
  <c r="AD52" i="7" s="1"/>
  <c r="AC52" i="7" s="1"/>
  <c r="AB52" i="7" s="1"/>
  <c r="AA52" i="7" s="1"/>
  <c r="Z52" i="7" s="1"/>
  <c r="Y52" i="7" s="1"/>
  <c r="X52" i="7" s="1"/>
  <c r="W52" i="7" s="1"/>
  <c r="V52" i="7" s="1"/>
  <c r="U52" i="7" s="1"/>
  <c r="T52" i="7" s="1"/>
  <c r="S52" i="7" s="1"/>
  <c r="R52" i="7" s="1"/>
  <c r="Q52" i="7" s="1"/>
  <c r="P52" i="7" s="1"/>
  <c r="O52" i="7" s="1"/>
  <c r="N52" i="7" s="1"/>
  <c r="M52" i="7" s="1"/>
  <c r="L52" i="7" s="1"/>
  <c r="K52" i="7" s="1"/>
  <c r="J52" i="7" s="1"/>
  <c r="I52" i="7" s="1"/>
  <c r="H52" i="7" s="1"/>
  <c r="G52" i="7" s="1"/>
  <c r="DG59" i="7"/>
  <c r="AL59" i="7" s="1"/>
  <c r="AK59" i="7" s="1"/>
  <c r="AJ59" i="7" s="1"/>
  <c r="AI59" i="7" s="1"/>
  <c r="AH59" i="7" s="1"/>
  <c r="AG59" i="7" s="1"/>
  <c r="AF59" i="7" s="1"/>
  <c r="AE59" i="7" s="1"/>
  <c r="AD59" i="7" s="1"/>
  <c r="AC59" i="7" s="1"/>
  <c r="AB59" i="7" s="1"/>
  <c r="AA59" i="7" s="1"/>
  <c r="Z59" i="7" s="1"/>
  <c r="Y59" i="7" s="1"/>
  <c r="X59" i="7" s="1"/>
  <c r="W59" i="7" s="1"/>
  <c r="V59" i="7" s="1"/>
  <c r="U59" i="7" s="1"/>
  <c r="T59" i="7" s="1"/>
  <c r="S59" i="7" s="1"/>
  <c r="R59" i="7" s="1"/>
  <c r="Q59" i="7" s="1"/>
  <c r="P59" i="7" s="1"/>
  <c r="O59" i="7" s="1"/>
  <c r="N59" i="7" s="1"/>
  <c r="M59" i="7" s="1"/>
  <c r="L59" i="7" s="1"/>
  <c r="K59" i="7" s="1"/>
  <c r="J59" i="7" s="1"/>
  <c r="I59" i="7" s="1"/>
  <c r="H59" i="7" s="1"/>
  <c r="G59" i="7" s="1"/>
  <c r="DG57" i="7"/>
  <c r="AL57" i="7" s="1"/>
  <c r="AK57" i="7" s="1"/>
  <c r="AJ57" i="7" s="1"/>
  <c r="AI57" i="7" s="1"/>
  <c r="AH57" i="7" s="1"/>
  <c r="AG57" i="7" s="1"/>
  <c r="AF57" i="7" s="1"/>
  <c r="AE57" i="7" s="1"/>
  <c r="AD57" i="7" s="1"/>
  <c r="AC57" i="7" s="1"/>
  <c r="AB57" i="7" s="1"/>
  <c r="AA57" i="7" s="1"/>
  <c r="Z57" i="7" s="1"/>
  <c r="Y57" i="7" s="1"/>
  <c r="X57" i="7" s="1"/>
  <c r="W57" i="7" s="1"/>
  <c r="V57" i="7" s="1"/>
  <c r="U57" i="7" s="1"/>
  <c r="T57" i="7" s="1"/>
  <c r="S57" i="7" s="1"/>
  <c r="R57" i="7" s="1"/>
  <c r="Q57" i="7" s="1"/>
  <c r="P57" i="7" s="1"/>
  <c r="O57" i="7" s="1"/>
  <c r="N57" i="7" s="1"/>
  <c r="M57" i="7" s="1"/>
  <c r="L57" i="7" s="1"/>
  <c r="K57" i="7" s="1"/>
  <c r="J57" i="7" s="1"/>
  <c r="I57" i="7" s="1"/>
  <c r="H57" i="7" s="1"/>
  <c r="G57" i="7" s="1"/>
  <c r="DG55" i="7"/>
  <c r="AL55" i="7" s="1"/>
  <c r="DG53" i="7"/>
  <c r="AL53" i="7" s="1"/>
  <c r="AK53" i="7" s="1"/>
  <c r="AJ53" i="7" s="1"/>
  <c r="AI53" i="7" s="1"/>
  <c r="AH53" i="7" s="1"/>
  <c r="AG53" i="7" s="1"/>
  <c r="AF53" i="7" s="1"/>
  <c r="AE53" i="7" s="1"/>
  <c r="AD53" i="7" s="1"/>
  <c r="AC53" i="7" s="1"/>
  <c r="AB53" i="7" s="1"/>
  <c r="AA53" i="7" s="1"/>
  <c r="Z53" i="7" s="1"/>
  <c r="Y53" i="7" s="1"/>
  <c r="X53" i="7" s="1"/>
  <c r="W53" i="7" s="1"/>
  <c r="V53" i="7" s="1"/>
  <c r="U53" i="7" s="1"/>
  <c r="T53" i="7" s="1"/>
  <c r="S53" i="7" s="1"/>
  <c r="R53" i="7" s="1"/>
  <c r="Q53" i="7" s="1"/>
  <c r="P53" i="7" s="1"/>
  <c r="O53" i="7" s="1"/>
  <c r="N53" i="7" s="1"/>
  <c r="M53" i="7" s="1"/>
  <c r="L53" i="7" s="1"/>
  <c r="K53" i="7" s="1"/>
  <c r="J53" i="7" s="1"/>
  <c r="I53" i="7" s="1"/>
  <c r="H53" i="7" s="1"/>
  <c r="G53" i="7" s="1"/>
  <c r="DH51" i="7"/>
  <c r="DG54" i="3" l="1"/>
  <c r="DG56" i="3"/>
  <c r="DG58" i="3"/>
  <c r="DG59" i="3"/>
  <c r="DG57" i="3"/>
  <c r="DG55" i="3"/>
  <c r="DG53" i="3"/>
  <c r="DG52" i="3"/>
  <c r="DH58" i="7"/>
  <c r="DH56" i="7"/>
  <c r="DH54" i="7"/>
  <c r="DH52" i="7"/>
  <c r="DH59" i="7"/>
  <c r="DH57" i="7"/>
  <c r="DH55" i="7"/>
  <c r="DH53" i="7"/>
  <c r="DI51" i="7"/>
  <c r="DJ51" i="7" l="1"/>
  <c r="DI58" i="7"/>
  <c r="DI56" i="7"/>
  <c r="DI54" i="7"/>
  <c r="DI52" i="7"/>
  <c r="DI59" i="7"/>
  <c r="DI57" i="7"/>
  <c r="DI55" i="7"/>
  <c r="DI53" i="7"/>
  <c r="DJ59" i="7" l="1"/>
  <c r="DJ57" i="7"/>
  <c r="DJ55" i="7"/>
  <c r="DJ53" i="7"/>
  <c r="DK51" i="7"/>
  <c r="DJ58" i="7"/>
  <c r="DJ56" i="7"/>
  <c r="DJ54" i="7"/>
  <c r="DJ52" i="7"/>
  <c r="DK59" i="7" l="1"/>
  <c r="DK57" i="7"/>
  <c r="DK55" i="7"/>
  <c r="DK53" i="7"/>
  <c r="DL51" i="7"/>
  <c r="DK58" i="7"/>
  <c r="DK56" i="7"/>
  <c r="DK54" i="7"/>
  <c r="DK52" i="7"/>
  <c r="DL59" i="7" l="1"/>
  <c r="DL57" i="7"/>
  <c r="DL55" i="7"/>
  <c r="DL53" i="7"/>
  <c r="DM51" i="7"/>
  <c r="DL58" i="7"/>
  <c r="DL56" i="7"/>
  <c r="DL54" i="7"/>
  <c r="DL52" i="7"/>
  <c r="DM59" i="7" l="1"/>
  <c r="DM57" i="7"/>
  <c r="DM55" i="7"/>
  <c r="DM53" i="7"/>
  <c r="DN51" i="7"/>
  <c r="DM58" i="7"/>
  <c r="DM56" i="7"/>
  <c r="DM54" i="7"/>
  <c r="DM52" i="7"/>
  <c r="DN58" i="7" l="1"/>
  <c r="DN56" i="7"/>
  <c r="DN54" i="7"/>
  <c r="DN52" i="7"/>
  <c r="DN59" i="7"/>
  <c r="DN57" i="7"/>
  <c r="DN55" i="7"/>
  <c r="DN53" i="7"/>
  <c r="DO51" i="7"/>
  <c r="DO58" i="7" l="1"/>
  <c r="DO56" i="7"/>
  <c r="DO54" i="7"/>
  <c r="DO52" i="7"/>
  <c r="DO59" i="7"/>
  <c r="DO57" i="7"/>
  <c r="DO55" i="7"/>
  <c r="DO53" i="7"/>
  <c r="DP51" i="7"/>
  <c r="DP58" i="7" l="1"/>
  <c r="DP56" i="7"/>
  <c r="DP54" i="7"/>
  <c r="DP52" i="7"/>
  <c r="DP59" i="7"/>
  <c r="DP57" i="7"/>
  <c r="DP55" i="7"/>
  <c r="DP53" i="7"/>
  <c r="DQ51" i="7"/>
  <c r="DR51" i="7" l="1"/>
  <c r="DQ58" i="7"/>
  <c r="DQ56" i="7"/>
  <c r="DQ54" i="7"/>
  <c r="DQ52" i="7"/>
  <c r="DQ59" i="7"/>
  <c r="DQ57" i="7"/>
  <c r="DQ55" i="7"/>
  <c r="DQ53" i="7"/>
  <c r="DR59" i="7" l="1"/>
  <c r="DR57" i="7"/>
  <c r="DR55" i="7"/>
  <c r="DR53" i="7"/>
  <c r="DS51" i="7"/>
  <c r="DR58" i="7"/>
  <c r="DR56" i="7"/>
  <c r="DR54" i="7"/>
  <c r="DR52" i="7"/>
  <c r="DS59" i="7" l="1"/>
  <c r="DS57" i="7"/>
  <c r="DS55" i="7"/>
  <c r="DS53" i="7"/>
  <c r="DT51" i="7"/>
  <c r="DS58" i="7"/>
  <c r="DS56" i="7"/>
  <c r="DS54" i="7"/>
  <c r="DS52" i="7"/>
  <c r="DT59" i="7" l="1"/>
  <c r="DT57" i="7"/>
  <c r="DT55" i="7"/>
  <c r="DT53" i="7"/>
  <c r="DU51" i="7"/>
  <c r="DT58" i="7"/>
  <c r="DT56" i="7"/>
  <c r="DT54" i="7"/>
  <c r="DT52" i="7"/>
  <c r="DU59" i="7" l="1"/>
  <c r="DU57" i="7"/>
  <c r="DU55" i="7"/>
  <c r="DU53" i="7"/>
  <c r="DV51" i="7"/>
  <c r="DU58" i="7"/>
  <c r="DU56" i="7"/>
  <c r="DU54" i="7"/>
  <c r="DU52" i="7"/>
  <c r="DV58" i="7" l="1"/>
  <c r="DV56" i="7"/>
  <c r="DV54" i="7"/>
  <c r="DV52" i="7"/>
  <c r="DV59" i="7"/>
  <c r="DV57" i="7"/>
  <c r="DV55" i="7"/>
  <c r="DV53" i="7"/>
  <c r="DW51" i="7"/>
  <c r="DW58" i="7" l="1"/>
  <c r="DW56" i="7"/>
  <c r="DW54" i="7"/>
  <c r="DW52" i="7"/>
  <c r="DW59" i="7"/>
  <c r="DW57" i="7"/>
  <c r="DW55" i="7"/>
  <c r="DW53" i="7"/>
  <c r="DX51" i="7"/>
  <c r="DX58" i="7" l="1"/>
  <c r="DX56" i="7"/>
  <c r="DX54" i="7"/>
  <c r="DX52" i="7"/>
  <c r="DX59" i="7"/>
  <c r="DX57" i="7"/>
  <c r="DX55" i="7"/>
  <c r="DX53" i="7"/>
  <c r="DY51" i="7"/>
  <c r="DZ51" i="7" l="1"/>
  <c r="DY58" i="7"/>
  <c r="DY56" i="7"/>
  <c r="DY54" i="7"/>
  <c r="DY52" i="7"/>
  <c r="DY59" i="7"/>
  <c r="DY57" i="7"/>
  <c r="DY55" i="7"/>
  <c r="DY53" i="7"/>
  <c r="DZ59" i="7" l="1"/>
  <c r="DZ57" i="7"/>
  <c r="DZ55" i="7"/>
  <c r="DZ53" i="7"/>
  <c r="EA51" i="7"/>
  <c r="DZ58" i="7"/>
  <c r="DZ56" i="7"/>
  <c r="DZ54" i="7"/>
  <c r="DZ52" i="7"/>
  <c r="EA59" i="7" l="1"/>
  <c r="EA57" i="7"/>
  <c r="EA55" i="7"/>
  <c r="EA53" i="7"/>
  <c r="EB51" i="7"/>
  <c r="EA58" i="7"/>
  <c r="EA56" i="7"/>
  <c r="EA54" i="7"/>
  <c r="EA52" i="7"/>
  <c r="EB59" i="7" l="1"/>
  <c r="EB57" i="7"/>
  <c r="EB55" i="7"/>
  <c r="EB53" i="7"/>
  <c r="EC51" i="7"/>
  <c r="EB58" i="7"/>
  <c r="EB56" i="7"/>
  <c r="EB54" i="7"/>
  <c r="EB52" i="7"/>
  <c r="EC59" i="7" l="1"/>
  <c r="EC57" i="7"/>
  <c r="EC55" i="7"/>
  <c r="EC53" i="7"/>
  <c r="ED51" i="7"/>
  <c r="EC58" i="7"/>
  <c r="EC56" i="7"/>
  <c r="EC54" i="7"/>
  <c r="EC52" i="7"/>
  <c r="ED58" i="7" l="1"/>
  <c r="ED56" i="7"/>
  <c r="ED54" i="7"/>
  <c r="ED52" i="7"/>
  <c r="ED59" i="7"/>
  <c r="ED57" i="7"/>
  <c r="ED55" i="7"/>
  <c r="ED53" i="7"/>
  <c r="EE51" i="7"/>
  <c r="EE58" i="7" l="1"/>
  <c r="EE56" i="7"/>
  <c r="EE54" i="7"/>
  <c r="EE52" i="7"/>
  <c r="EE59" i="7"/>
  <c r="EE57" i="7"/>
  <c r="EE55" i="7"/>
  <c r="EE53" i="7"/>
  <c r="EF51" i="7"/>
  <c r="EF58" i="7" l="1"/>
  <c r="EF56" i="7"/>
  <c r="EF54" i="7"/>
  <c r="EF52" i="7"/>
  <c r="EF59" i="7"/>
  <c r="EF57" i="7"/>
  <c r="EF55" i="7"/>
  <c r="EF53" i="7"/>
  <c r="EG51" i="7"/>
  <c r="EH51" i="7" l="1"/>
  <c r="EG58" i="7"/>
  <c r="EG56" i="7"/>
  <c r="EG54" i="7"/>
  <c r="EG52" i="7"/>
  <c r="EG59" i="7"/>
  <c r="EG57" i="7"/>
  <c r="EG55" i="7"/>
  <c r="EG53" i="7"/>
  <c r="EH59" i="7" l="1"/>
  <c r="EH57" i="7"/>
  <c r="EH55" i="7"/>
  <c r="EH53" i="7"/>
  <c r="EI51" i="7"/>
  <c r="EH58" i="7"/>
  <c r="EH56" i="7"/>
  <c r="EH54" i="7"/>
  <c r="EH52" i="7"/>
  <c r="EI59" i="7" l="1"/>
  <c r="EI57" i="7"/>
  <c r="EI55" i="7"/>
  <c r="EI53" i="7"/>
  <c r="EJ51" i="7"/>
  <c r="EI58" i="7"/>
  <c r="EI56" i="7"/>
  <c r="EI54" i="7"/>
  <c r="EI52" i="7"/>
  <c r="EJ59" i="7" l="1"/>
  <c r="EJ57" i="7"/>
  <c r="EJ55" i="7"/>
  <c r="EJ53" i="7"/>
  <c r="EK51" i="7"/>
  <c r="EJ58" i="7"/>
  <c r="EJ56" i="7"/>
  <c r="EJ54" i="7"/>
  <c r="EJ52" i="7"/>
  <c r="EK59" i="7" l="1"/>
  <c r="EK57" i="7"/>
  <c r="EK55" i="7"/>
  <c r="EK53" i="7"/>
  <c r="EL51" i="7"/>
  <c r="EK58" i="7"/>
  <c r="EK56" i="7"/>
  <c r="EK54" i="7"/>
  <c r="EK52" i="7"/>
  <c r="EL58" i="7" l="1"/>
  <c r="EL56" i="7"/>
  <c r="EL54" i="7"/>
  <c r="EL52" i="7"/>
  <c r="EL59" i="7"/>
  <c r="EL57" i="7"/>
  <c r="EL55" i="7"/>
  <c r="EL53" i="7"/>
  <c r="EM51" i="7"/>
  <c r="EM58" i="7" l="1"/>
  <c r="EM56" i="7"/>
  <c r="EM54" i="7"/>
  <c r="EM52" i="7"/>
  <c r="EM59" i="7"/>
  <c r="EM57" i="7"/>
  <c r="EM55" i="7"/>
  <c r="EM53" i="7"/>
  <c r="EN51" i="7"/>
  <c r="EN58" i="7" l="1"/>
  <c r="EN56" i="7"/>
  <c r="EN54" i="7"/>
  <c r="EN52" i="7"/>
  <c r="EN59" i="7"/>
  <c r="EN57" i="7"/>
  <c r="EN55" i="7"/>
  <c r="EN53" i="7"/>
  <c r="EO51" i="7"/>
  <c r="EO58" i="7" l="1"/>
  <c r="EO56" i="7"/>
  <c r="EO54" i="7"/>
  <c r="EO52" i="7"/>
  <c r="EO59" i="7"/>
  <c r="EO57" i="7"/>
  <c r="EO55" i="7"/>
  <c r="EO53" i="7"/>
</calcChain>
</file>

<file path=xl/sharedStrings.xml><?xml version="1.0" encoding="utf-8"?>
<sst xmlns="http://schemas.openxmlformats.org/spreadsheetml/2006/main" count="311" uniqueCount="79">
  <si>
    <t>© Copyright : PHAB Design Ltd 2018</t>
  </si>
  <si>
    <t xml:space="preserve">Version : </t>
  </si>
  <si>
    <t>The constants are hidden on the 'Help' tab so they reside in the 'End User' Workbooks without links to this Workbook</t>
  </si>
  <si>
    <t>Fuels</t>
  </si>
  <si>
    <t>Asnu Flowrite</t>
  </si>
  <si>
    <r>
      <t>Gasoline 98 RON (</t>
    </r>
    <r>
      <rPr>
        <b/>
        <sz val="11"/>
        <color rgb="FFFF0000"/>
        <rFont val="Calibri"/>
        <family val="2"/>
        <scheme val="minor"/>
      </rPr>
      <t>E10</t>
    </r>
    <r>
      <rPr>
        <b/>
        <sz val="11"/>
        <color theme="1"/>
        <rFont val="Calibri"/>
        <family val="2"/>
        <scheme val="minor"/>
      </rPr>
      <t>)</t>
    </r>
  </si>
  <si>
    <t>* Thank you for using the Asnu Performance Injectors and the Asnu DNA Injector data</t>
  </si>
  <si>
    <t xml:space="preserve">Multiplier : </t>
  </si>
  <si>
    <t xml:space="preserve">Density : </t>
  </si>
  <si>
    <t>* Please select your vehicle / ECU type using one of the Tabs at the bottom of this Window.  This is where you will find the data tables.</t>
  </si>
  <si>
    <t xml:space="preserve">Stoichimetric ratio : </t>
  </si>
  <si>
    <t xml:space="preserve">   You may need to scroll down for some of the tables and graphs</t>
  </si>
  <si>
    <t xml:space="preserve">Offset Adjustment Factor : </t>
  </si>
  <si>
    <t>e.g.  To correct for +0.6V error on Elite Program (diode actually has no effect on the voltage)</t>
  </si>
  <si>
    <t>* Select the Pressure Units your ECU uses (bar, psi, etc)</t>
  </si>
  <si>
    <t>* Depending on the differential fuel pressure you are running, copy and paste the relevant table rows and columns into your ECU</t>
  </si>
  <si>
    <t>* If you are running at a differential pressure that is not listed, read the Scaling and Latency values from the graphs</t>
  </si>
  <si>
    <t>* If a specific vehicle / ECU is not listed please check the 'Generic' tab.  Alternatively you may find the tables you are looking for spread across several ECU specific tabs</t>
  </si>
  <si>
    <t>* If the data you need is not available in any of the tabs, please contact Asnu.  We are here to help.</t>
  </si>
  <si>
    <t xml:space="preserve">Contact details can be found at : </t>
  </si>
  <si>
    <t>www.asnu.com</t>
  </si>
  <si>
    <t>* All feedback is appreciated</t>
  </si>
  <si>
    <t>NOTES :</t>
  </si>
  <si>
    <t>* Differential Fuel Pressure = Fuel Rail Pressure - Inlet Manifold Pressure</t>
  </si>
  <si>
    <t>* Asnu 300 - 1100 cc injectors are specified at 85 % injector duty.  At 100 % injector duty they will flow 15% more.  This is important when comparing with competitor products</t>
  </si>
  <si>
    <t>* Asnu 1200 - 1500 cc injectors are specified at 100 % injector duty.</t>
  </si>
  <si>
    <r>
      <t xml:space="preserve">USEFUL CALCULATORS : </t>
    </r>
    <r>
      <rPr>
        <b/>
        <sz val="11"/>
        <color theme="1"/>
        <rFont val="Calibri"/>
        <family val="2"/>
        <scheme val="minor"/>
      </rPr>
      <t>Enter data into boxes</t>
    </r>
  </si>
  <si>
    <t xml:space="preserve">Fuel density : </t>
  </si>
  <si>
    <t>cc/min</t>
  </si>
  <si>
    <t>=</t>
  </si>
  <si>
    <t>g/s</t>
  </si>
  <si>
    <t>lbs/hr</t>
  </si>
  <si>
    <t>bar</t>
  </si>
  <si>
    <t>psi</t>
  </si>
  <si>
    <t>kPa</t>
  </si>
  <si>
    <t xml:space="preserve">Maximum flow on an Asnu machine using Flowrite fuel at 25°C and 3 bar diffential pressure </t>
  </si>
  <si>
    <t>Pressure Units</t>
  </si>
  <si>
    <r>
      <rPr>
        <b/>
        <sz val="11"/>
        <color rgb="FFFF0000"/>
        <rFont val="Wingdings"/>
        <charset val="2"/>
      </rPr>
      <t>ç</t>
    </r>
    <r>
      <rPr>
        <b/>
        <sz val="11"/>
        <color rgb="FFFF0000"/>
        <rFont val="Calibri"/>
        <family val="2"/>
        <scheme val="minor"/>
      </rPr>
      <t xml:space="preserve"> Select the ECU Pressure Units here</t>
    </r>
  </si>
  <si>
    <t xml:space="preserve">Application Specific Scaling Factor : </t>
  </si>
  <si>
    <t>Minimum Effective Pulse Width</t>
  </si>
  <si>
    <t>mS</t>
  </si>
  <si>
    <t>Maximum Non Linear Region / Short Pulse Width</t>
  </si>
  <si>
    <t>Injector Scaling @ 100 % injector duty (E10 Gasoline &amp; n-heptane)</t>
  </si>
  <si>
    <t>Differential Fuel Pressure</t>
  </si>
  <si>
    <t>Scale</t>
  </si>
  <si>
    <t>cc/min  at 25°C</t>
  </si>
  <si>
    <r>
      <t>ç</t>
    </r>
    <r>
      <rPr>
        <sz val="11"/>
        <color rgb="FFFF0000"/>
        <rFont val="Calibri"/>
        <family val="2"/>
        <scheme val="minor"/>
      </rPr>
      <t xml:space="preserve"> Injector specification Pressure</t>
    </r>
  </si>
  <si>
    <t>Differential Pressure Compensation (type A)</t>
  </si>
  <si>
    <t>Differential Pressure Error (%)</t>
  </si>
  <si>
    <r>
      <rPr>
        <b/>
        <sz val="11"/>
        <color rgb="FFFF0000"/>
        <rFont val="Calibri"/>
        <family val="2"/>
        <scheme val="minor"/>
      </rPr>
      <t xml:space="preserve">Edit the percentage values if required 
</t>
    </r>
    <r>
      <rPr>
        <b/>
        <sz val="11"/>
        <color theme="1"/>
        <rFont val="Calibri"/>
        <family val="2"/>
        <scheme val="minor"/>
      </rPr>
      <t xml:space="preserve">Multiplier </t>
    </r>
  </si>
  <si>
    <t>%</t>
  </si>
  <si>
    <t>é</t>
  </si>
  <si>
    <t>Differential Pressure Compensation (type B)</t>
  </si>
  <si>
    <r>
      <t xml:space="preserve">Differential Fuel Pressure
</t>
    </r>
    <r>
      <rPr>
        <b/>
        <sz val="11"/>
        <color rgb="FFFF0000"/>
        <rFont val="Calibri"/>
        <family val="2"/>
        <scheme val="minor"/>
      </rPr>
      <t>Edit the pressure values if required</t>
    </r>
  </si>
  <si>
    <t>Factor</t>
  </si>
  <si>
    <t>Latency / Offset / Deadtime Compensation</t>
  </si>
  <si>
    <t>Battery / Injector Voltage (V) - 8 point</t>
  </si>
  <si>
    <t>Battery / Injector Voltage (V) - 17 point</t>
  </si>
  <si>
    <r>
      <rPr>
        <b/>
        <sz val="11"/>
        <color rgb="FFFF0000"/>
        <rFont val="Calibri"/>
        <family val="2"/>
        <scheme val="minor"/>
      </rPr>
      <t>Edit the Voltage values if required</t>
    </r>
    <r>
      <rPr>
        <b/>
        <sz val="1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>Differential Fuel Pressure</t>
    </r>
  </si>
  <si>
    <t>Hidden Calculations</t>
  </si>
  <si>
    <r>
      <t xml:space="preserve">Non Linear Region / Short Pulse Width </t>
    </r>
    <r>
      <rPr>
        <b/>
        <u/>
        <sz val="11"/>
        <color rgb="FFFF0000"/>
        <rFont val="Calibri"/>
        <family val="2"/>
        <scheme val="minor"/>
      </rPr>
      <t>ADDER</t>
    </r>
  </si>
  <si>
    <t>Effective Pulse Width / Nozzle Open Time (mS)</t>
  </si>
  <si>
    <t>Injector Specification Pressure</t>
  </si>
  <si>
    <r>
      <t xml:space="preserve">Non Linear Region / Short Pulse Width </t>
    </r>
    <r>
      <rPr>
        <b/>
        <u/>
        <sz val="11"/>
        <color rgb="FFFF0000"/>
        <rFont val="Calibri"/>
        <family val="2"/>
        <scheme val="minor"/>
      </rPr>
      <t>MULTIPLIER</t>
    </r>
  </si>
  <si>
    <t>Factor ECU applies to Effective Pulse Width (%)</t>
  </si>
  <si>
    <t>Maximum Non Linear Region / Short Pulse Width Engine Speed</t>
  </si>
  <si>
    <t>rpm</t>
  </si>
  <si>
    <t xml:space="preserve">Static Flow on an Asnu machine using Flowrite fuel at 25°C and 3 bar diffential pressure </t>
  </si>
  <si>
    <t>Battery / Injector Voltage (V)</t>
  </si>
  <si>
    <t>Injector specification Pressure</t>
  </si>
  <si>
    <t>Injector Pulse Width for 1 g of fuel (uS)</t>
  </si>
  <si>
    <r>
      <t xml:space="preserve">Battery / Injector Voltage (V) - </t>
    </r>
    <r>
      <rPr>
        <b/>
        <sz val="11"/>
        <color rgb="FFFF0000"/>
        <rFont val="Calibri"/>
        <family val="2"/>
        <scheme val="minor"/>
      </rPr>
      <t>32 bit ECU</t>
    </r>
  </si>
  <si>
    <r>
      <t xml:space="preserve">Battery / Injector Voltage (V) - </t>
    </r>
    <r>
      <rPr>
        <b/>
        <sz val="11"/>
        <color rgb="FFFF0000"/>
        <rFont val="Calibri"/>
        <family val="2"/>
        <scheme val="minor"/>
      </rPr>
      <t>16 bit ECU</t>
    </r>
  </si>
  <si>
    <r>
      <t xml:space="preserve">Effective Pulse Width / Nozzle Open Time (mS) </t>
    </r>
    <r>
      <rPr>
        <b/>
        <sz val="11"/>
        <color rgb="FFFF0000"/>
        <rFont val="Calibri"/>
        <family val="2"/>
        <scheme val="minor"/>
      </rPr>
      <t>- 16 bit ECU</t>
    </r>
  </si>
  <si>
    <r>
      <t xml:space="preserve">Effective Pulse Width / Nozzle Open Time (mS) - </t>
    </r>
    <r>
      <rPr>
        <b/>
        <sz val="11"/>
        <color rgb="FFFF0000"/>
        <rFont val="Calibri"/>
        <family val="2"/>
        <scheme val="minor"/>
      </rPr>
      <t>16 bit ECU</t>
    </r>
  </si>
  <si>
    <r>
      <t xml:space="preserve">Effective Pulse Width / Nozzle Open Time (mS) </t>
    </r>
    <r>
      <rPr>
        <b/>
        <sz val="11"/>
        <color rgb="FFFF0000"/>
        <rFont val="Calibri"/>
        <family val="2"/>
        <scheme val="minor"/>
      </rPr>
      <t>- 32 bit ECU</t>
    </r>
  </si>
  <si>
    <r>
      <t xml:space="preserve">Effective Pulse Width / Nozzle Open Time (mS) - </t>
    </r>
    <r>
      <rPr>
        <b/>
        <sz val="11"/>
        <color rgb="FFFF0000"/>
        <rFont val="Calibri"/>
        <family val="2"/>
        <scheme val="minor"/>
      </rPr>
      <t>32 bit ECU</t>
    </r>
  </si>
  <si>
    <r>
      <rPr>
        <sz val="11"/>
        <color rgb="FFFF0000"/>
        <rFont val="Wingdings"/>
        <charset val="2"/>
      </rPr>
      <t>ç</t>
    </r>
    <r>
      <rPr>
        <sz val="11"/>
        <color rgb="FFFF0000"/>
        <rFont val="Calibri"/>
        <family val="2"/>
        <scheme val="minor"/>
      </rPr>
      <t xml:space="preserve"> Injector specification Pressure</t>
    </r>
  </si>
  <si>
    <t>PressureFactors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</si>
</sst>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"/>
    <numFmt numFmtId="166" formatCode="0.000000"/>
    <numFmt numFmtId="167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u/>
      <sz val="11"/>
      <color theme="10"/>
      <name val="Calibri"/>
      <family val="2"/>
    </font>
    <font>
      <u/>
      <sz val="14"/>
      <color theme="10"/>
      <name val="Calibri"/>
      <family val="2"/>
    </font>
    <font>
      <b/>
      <sz val="14"/>
      <color theme="1"/>
      <name val="Calibri"/>
      <family val="2"/>
      <scheme val="minor"/>
    </font>
    <font>
      <b/>
      <sz val="11"/>
      <color rgb="FFFF0000"/>
      <name val="Wingdings"/>
      <charset val="2"/>
    </font>
    <font>
      <b/>
      <sz val="11"/>
      <name val="Calibri"/>
      <family val="2"/>
      <scheme val="minor"/>
    </font>
    <font>
      <sz val="11"/>
      <color rgb="FFFF0000"/>
      <name val="Wingdings"/>
      <charset val="2"/>
    </font>
    <font>
      <sz val="11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sz val="11"/>
      <color indexed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 applyNumberFormat="0" applyFill="0" applyAlignment="0" applyProtection="0"/>
    <xf numFmtId="0" fontId="1" fillId="0" borderId="0"/>
    <xf numFmtId="0" fontId="9" fillId="0" borderId="0" applyNumberFormat="0" applyFill="0" applyBorder="0" applyAlignment="0" applyProtection="0">
      <alignment vertical="top"/>
      <protection locked="0"/>
    </xf>
  </cellStyleXfs>
  <cellXfs count="205">
    <xf numFmtId="0" fontId="0" fillId="0" borderId="0" xfId="0"/>
    <xf numFmtId="0" fontId="0" fillId="0" borderId="0" xfId="0" applyAlignment="1" applyProtection="1">
      <alignment vertical="center"/>
      <protection locked="0" hidden="1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0" fontId="5" fillId="0" borderId="0" xfId="0" applyFont="1" applyAlignment="1" applyProtection="1">
      <alignment horizontal="right" vertical="center"/>
      <protection hidden="1"/>
    </xf>
    <xf numFmtId="0" fontId="0" fillId="0" borderId="0" xfId="0" applyAlignment="1" applyProtection="1">
      <alignment vertical="center"/>
      <protection hidden="1"/>
    </xf>
    <xf numFmtId="0" fontId="0" fillId="0" borderId="0" xfId="1" applyFont="1" applyAlignment="1" applyProtection="1">
      <alignment horizontal="left"/>
      <protection hidden="1"/>
    </xf>
    <xf numFmtId="0" fontId="0" fillId="0" borderId="0" xfId="0" applyProtection="1">
      <protection hidden="1"/>
    </xf>
    <xf numFmtId="0" fontId="3" fillId="0" borderId="0" xfId="0" applyFont="1" applyAlignment="1" applyProtection="1">
      <alignment vertical="top"/>
      <protection hidden="1"/>
    </xf>
    <xf numFmtId="0" fontId="2" fillId="0" borderId="0" xfId="0" applyFont="1" applyAlignment="1"/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top"/>
    </xf>
    <xf numFmtId="0" fontId="0" fillId="0" borderId="0" xfId="0" applyAlignment="1"/>
    <xf numFmtId="0" fontId="7" fillId="0" borderId="0" xfId="0" applyFont="1" applyProtection="1">
      <protection hidden="1"/>
    </xf>
    <xf numFmtId="0" fontId="0" fillId="4" borderId="1" xfId="0" applyFill="1" applyBorder="1"/>
    <xf numFmtId="0" fontId="0" fillId="4" borderId="2" xfId="0" applyFill="1" applyBorder="1"/>
    <xf numFmtId="0" fontId="3" fillId="4" borderId="3" xfId="0" applyFont="1" applyFill="1" applyBorder="1" applyAlignment="1">
      <alignment horizontal="right"/>
    </xf>
    <xf numFmtId="2" fontId="0" fillId="5" borderId="4" xfId="0" applyNumberFormat="1" applyFill="1" applyBorder="1" applyAlignment="1">
      <alignment horizontal="center"/>
    </xf>
    <xf numFmtId="164" fontId="0" fillId="5" borderId="4" xfId="0" applyNumberFormat="1" applyFill="1" applyBorder="1" applyAlignment="1">
      <alignment horizontal="center"/>
    </xf>
    <xf numFmtId="0" fontId="8" fillId="0" borderId="0" xfId="0" applyFont="1" applyProtection="1">
      <protection hidden="1"/>
    </xf>
    <xf numFmtId="0" fontId="10" fillId="0" borderId="0" xfId="2" applyFont="1" applyAlignment="1" applyProtection="1">
      <protection hidden="1"/>
    </xf>
    <xf numFmtId="0" fontId="0" fillId="0" borderId="0" xfId="0" applyBorder="1" applyProtection="1">
      <protection hidden="1"/>
    </xf>
    <xf numFmtId="0" fontId="2" fillId="0" borderId="0" xfId="0" applyFont="1" applyBorder="1" applyProtection="1">
      <protection hidden="1"/>
    </xf>
    <xf numFmtId="0" fontId="0" fillId="0" borderId="0" xfId="0" applyBorder="1"/>
    <xf numFmtId="0" fontId="0" fillId="0" borderId="0" xfId="0" applyBorder="1" applyAlignment="1" applyProtection="1">
      <alignment vertical="center"/>
      <protection hidden="1"/>
    </xf>
    <xf numFmtId="0" fontId="0" fillId="0" borderId="0" xfId="0" applyBorder="1" applyAlignment="1">
      <alignment vertical="center"/>
    </xf>
    <xf numFmtId="0" fontId="11" fillId="0" borderId="0" xfId="0" applyFont="1" applyProtection="1">
      <protection hidden="1"/>
    </xf>
    <xf numFmtId="0" fontId="0" fillId="0" borderId="0" xfId="0" applyAlignment="1" applyProtection="1">
      <alignment horizontal="right"/>
      <protection hidden="1"/>
    </xf>
    <xf numFmtId="164" fontId="0" fillId="0" borderId="4" xfId="0" applyNumberFormat="1" applyBorder="1" applyProtection="1">
      <protection locked="0" hidden="1"/>
    </xf>
    <xf numFmtId="1" fontId="0" fillId="0" borderId="4" xfId="0" applyNumberFormat="1" applyBorder="1" applyProtection="1">
      <protection locked="0" hidden="1"/>
    </xf>
    <xf numFmtId="0" fontId="0" fillId="0" borderId="0" xfId="0" applyAlignment="1" applyProtection="1">
      <alignment horizontal="center"/>
      <protection hidden="1"/>
    </xf>
    <xf numFmtId="2" fontId="0" fillId="0" borderId="0" xfId="0" applyNumberFormat="1" applyProtection="1">
      <protection hidden="1"/>
    </xf>
    <xf numFmtId="165" fontId="0" fillId="0" borderId="0" xfId="0" applyNumberFormat="1" applyProtection="1">
      <protection hidden="1"/>
    </xf>
    <xf numFmtId="2" fontId="0" fillId="0" borderId="4" xfId="0" applyNumberFormat="1" applyBorder="1" applyProtection="1">
      <protection locked="0" hidden="1"/>
    </xf>
    <xf numFmtId="1" fontId="0" fillId="0" borderId="0" xfId="0" applyNumberFormat="1" applyProtection="1">
      <protection hidden="1"/>
    </xf>
    <xf numFmtId="0" fontId="2" fillId="0" borderId="0" xfId="0" applyFont="1" applyProtection="1">
      <protection hidden="1"/>
    </xf>
    <xf numFmtId="0" fontId="0" fillId="0" borderId="0" xfId="0" applyProtection="1">
      <protection locked="0" hidden="1"/>
    </xf>
    <xf numFmtId="0" fontId="5" fillId="0" borderId="0" xfId="0" applyFont="1" applyAlignment="1" applyProtection="1">
      <alignment horizontal="right"/>
      <protection hidden="1"/>
    </xf>
    <xf numFmtId="1" fontId="6" fillId="5" borderId="4" xfId="0" applyNumberFormat="1" applyFont="1" applyFill="1" applyBorder="1" applyAlignment="1" applyProtection="1">
      <alignment horizontal="center" vertical="center"/>
      <protection hidden="1"/>
    </xf>
    <xf numFmtId="0" fontId="3" fillId="4" borderId="4" xfId="0" applyFont="1" applyFill="1" applyBorder="1" applyAlignment="1" applyProtection="1">
      <alignment horizontal="center" vertical="center" wrapText="1"/>
      <protection hidden="1"/>
    </xf>
    <xf numFmtId="0" fontId="3" fillId="0" borderId="4" xfId="0" applyFont="1" applyBorder="1" applyAlignment="1" applyProtection="1">
      <alignment horizontal="center" vertical="center"/>
      <protection locked="0"/>
    </xf>
    <xf numFmtId="0" fontId="6" fillId="0" borderId="0" xfId="0" applyFont="1" applyProtection="1">
      <protection hidden="1"/>
    </xf>
    <xf numFmtId="164" fontId="0" fillId="0" borderId="0" xfId="0" applyNumberFormat="1" applyBorder="1" applyAlignment="1" applyProtection="1">
      <alignment horizontal="center" vertical="center"/>
      <protection locked="0" hidden="1"/>
    </xf>
    <xf numFmtId="164" fontId="0" fillId="5" borderId="5" xfId="0" applyNumberFormat="1" applyFill="1" applyBorder="1" applyAlignment="1" applyProtection="1">
      <protection hidden="1"/>
    </xf>
    <xf numFmtId="0" fontId="0" fillId="4" borderId="4" xfId="0" applyFill="1" applyBorder="1" applyAlignment="1" applyProtection="1">
      <alignment horizontal="center"/>
      <protection hidden="1"/>
    </xf>
    <xf numFmtId="0" fontId="3" fillId="4" borderId="2" xfId="0" applyFont="1" applyFill="1" applyBorder="1" applyAlignment="1" applyProtection="1">
      <alignment horizontal="center" vertical="center"/>
      <protection hidden="1"/>
    </xf>
    <xf numFmtId="0" fontId="13" fillId="4" borderId="4" xfId="0" applyFont="1" applyFill="1" applyBorder="1" applyAlignment="1" applyProtection="1">
      <alignment horizontal="center" vertical="top" wrapText="1"/>
      <protection hidden="1"/>
    </xf>
    <xf numFmtId="165" fontId="0" fillId="6" borderId="0" xfId="0" applyNumberFormat="1" applyFill="1" applyBorder="1" applyAlignment="1" applyProtection="1">
      <alignment horizontal="center"/>
      <protection hidden="1"/>
    </xf>
    <xf numFmtId="1" fontId="0" fillId="5" borderId="11" xfId="0" applyNumberFormat="1" applyFill="1" applyBorder="1" applyAlignment="1" applyProtection="1">
      <alignment horizontal="center"/>
      <protection hidden="1"/>
    </xf>
    <xf numFmtId="165" fontId="6" fillId="6" borderId="2" xfId="0" applyNumberFormat="1" applyFont="1" applyFill="1" applyBorder="1" applyAlignment="1" applyProtection="1">
      <alignment horizontal="center"/>
      <protection hidden="1"/>
    </xf>
    <xf numFmtId="1" fontId="6" fillId="5" borderId="4" xfId="0" applyNumberFormat="1" applyFont="1" applyFill="1" applyBorder="1" applyAlignment="1" applyProtection="1">
      <alignment horizontal="center"/>
      <protection hidden="1"/>
    </xf>
    <xf numFmtId="0" fontId="14" fillId="0" borderId="0" xfId="0" applyFont="1" applyAlignment="1" applyProtection="1">
      <alignment horizontal="left" vertical="center"/>
      <protection hidden="1"/>
    </xf>
    <xf numFmtId="165" fontId="0" fillId="6" borderId="13" xfId="0" applyNumberFormat="1" applyFill="1" applyBorder="1" applyAlignment="1" applyProtection="1">
      <alignment horizontal="center"/>
      <protection hidden="1"/>
    </xf>
    <xf numFmtId="1" fontId="0" fillId="5" borderId="14" xfId="0" applyNumberFormat="1" applyFill="1" applyBorder="1" applyAlignment="1" applyProtection="1">
      <alignment horizontal="center"/>
      <protection hidden="1"/>
    </xf>
    <xf numFmtId="165" fontId="0" fillId="6" borderId="15" xfId="0" applyNumberFormat="1" applyFill="1" applyBorder="1" applyAlignment="1" applyProtection="1">
      <alignment horizontal="center"/>
      <protection hidden="1"/>
    </xf>
    <xf numFmtId="1" fontId="0" fillId="5" borderId="16" xfId="0" applyNumberFormat="1" applyFill="1" applyBorder="1" applyAlignment="1" applyProtection="1">
      <alignment horizontal="center"/>
      <protection hidden="1"/>
    </xf>
    <xf numFmtId="165" fontId="0" fillId="6" borderId="20" xfId="0" applyNumberFormat="1" applyFill="1" applyBorder="1" applyAlignment="1" applyProtection="1">
      <alignment horizontal="center"/>
      <protection hidden="1"/>
    </xf>
    <xf numFmtId="1" fontId="0" fillId="5" borderId="21" xfId="0" applyNumberFormat="1" applyFill="1" applyBorder="1" applyAlignment="1" applyProtection="1">
      <alignment horizontal="center"/>
      <protection hidden="1"/>
    </xf>
    <xf numFmtId="165" fontId="3" fillId="7" borderId="22" xfId="0" applyNumberFormat="1" applyFont="1" applyFill="1" applyBorder="1" applyAlignment="1" applyProtection="1">
      <alignment horizontal="center"/>
      <protection locked="0" hidden="1"/>
    </xf>
    <xf numFmtId="165" fontId="3" fillId="7" borderId="23" xfId="0" applyNumberFormat="1" applyFont="1" applyFill="1" applyBorder="1" applyAlignment="1" applyProtection="1">
      <alignment horizontal="center"/>
      <protection locked="0" hidden="1"/>
    </xf>
    <xf numFmtId="165" fontId="3" fillId="7" borderId="24" xfId="0" applyNumberFormat="1" applyFont="1" applyFill="1" applyBorder="1" applyAlignment="1" applyProtection="1">
      <alignment horizontal="center"/>
      <protection locked="0" hidden="1"/>
    </xf>
    <xf numFmtId="165" fontId="6" fillId="7" borderId="12" xfId="0" applyNumberFormat="1" applyFont="1" applyFill="1" applyBorder="1" applyAlignment="1" applyProtection="1">
      <alignment horizontal="center"/>
      <protection locked="0" hidden="1"/>
    </xf>
    <xf numFmtId="165" fontId="3" fillId="7" borderId="25" xfId="0" applyNumberFormat="1" applyFont="1" applyFill="1" applyBorder="1" applyAlignment="1" applyProtection="1">
      <alignment horizontal="center"/>
      <protection locked="0" hidden="1"/>
    </xf>
    <xf numFmtId="165" fontId="3" fillId="7" borderId="26" xfId="0" applyNumberFormat="1" applyFont="1" applyFill="1" applyBorder="1" applyAlignment="1" applyProtection="1">
      <alignment horizontal="center"/>
      <protection locked="0" hidden="1"/>
    </xf>
    <xf numFmtId="1" fontId="15" fillId="5" borderId="27" xfId="0" applyNumberFormat="1" applyFont="1" applyFill="1" applyBorder="1" applyAlignment="1" applyProtection="1">
      <alignment horizontal="center"/>
      <protection hidden="1"/>
    </xf>
    <xf numFmtId="1" fontId="15" fillId="5" borderId="28" xfId="0" applyNumberFormat="1" applyFont="1" applyFill="1" applyBorder="1" applyAlignment="1" applyProtection="1">
      <alignment horizontal="center"/>
      <protection hidden="1"/>
    </xf>
    <xf numFmtId="1" fontId="15" fillId="5" borderId="29" xfId="0" applyNumberFormat="1" applyFont="1" applyFill="1" applyBorder="1" applyAlignment="1" applyProtection="1">
      <alignment horizontal="center"/>
      <protection hidden="1"/>
    </xf>
    <xf numFmtId="1" fontId="2" fillId="5" borderId="21" xfId="0" applyNumberFormat="1" applyFont="1" applyFill="1" applyBorder="1" applyAlignment="1" applyProtection="1">
      <alignment horizontal="center"/>
      <protection hidden="1"/>
    </xf>
    <xf numFmtId="1" fontId="15" fillId="5" borderId="30" xfId="0" applyNumberFormat="1" applyFont="1" applyFill="1" applyBorder="1" applyAlignment="1" applyProtection="1">
      <alignment horizontal="center"/>
      <protection hidden="1"/>
    </xf>
    <xf numFmtId="1" fontId="15" fillId="5" borderId="31" xfId="0" applyNumberFormat="1" applyFont="1" applyFill="1" applyBorder="1" applyAlignment="1" applyProtection="1">
      <alignment horizontal="center"/>
      <protection hidden="1"/>
    </xf>
    <xf numFmtId="0" fontId="3" fillId="4" borderId="3" xfId="0" applyFont="1" applyFill="1" applyBorder="1" applyAlignment="1" applyProtection="1">
      <alignment horizontal="center"/>
      <protection hidden="1"/>
    </xf>
    <xf numFmtId="166" fontId="0" fillId="0" borderId="0" xfId="0" applyNumberFormat="1" applyProtection="1">
      <protection hidden="1"/>
    </xf>
    <xf numFmtId="0" fontId="14" fillId="0" borderId="0" xfId="0" applyFont="1" applyAlignment="1" applyProtection="1">
      <alignment horizontal="center" vertical="center"/>
      <protection hidden="1"/>
    </xf>
    <xf numFmtId="2" fontId="6" fillId="3" borderId="4" xfId="0" applyNumberFormat="1" applyFont="1" applyFill="1" applyBorder="1" applyAlignment="1" applyProtection="1">
      <alignment horizontal="center" vertical="center"/>
      <protection hidden="1"/>
    </xf>
    <xf numFmtId="0" fontId="13" fillId="4" borderId="12" xfId="0" applyFont="1" applyFill="1" applyBorder="1" applyAlignment="1" applyProtection="1">
      <alignment horizontal="center" vertical="top" wrapText="1"/>
      <protection hidden="1"/>
    </xf>
    <xf numFmtId="165" fontId="0" fillId="7" borderId="0" xfId="0" applyNumberFormat="1" applyFill="1" applyBorder="1" applyAlignment="1" applyProtection="1">
      <alignment horizontal="center"/>
      <protection locked="0" hidden="1"/>
    </xf>
    <xf numFmtId="2" fontId="0" fillId="5" borderId="32" xfId="0" applyNumberFormat="1" applyFill="1" applyBorder="1" applyAlignment="1" applyProtection="1">
      <alignment horizontal="center"/>
      <protection hidden="1"/>
    </xf>
    <xf numFmtId="165" fontId="0" fillId="7" borderId="15" xfId="0" applyNumberFormat="1" applyFill="1" applyBorder="1" applyAlignment="1" applyProtection="1">
      <alignment horizontal="center"/>
      <protection locked="0" hidden="1"/>
    </xf>
    <xf numFmtId="2" fontId="0" fillId="5" borderId="16" xfId="0" applyNumberFormat="1" applyFill="1" applyBorder="1" applyAlignment="1" applyProtection="1">
      <alignment horizontal="center"/>
      <protection hidden="1"/>
    </xf>
    <xf numFmtId="165" fontId="0" fillId="7" borderId="13" xfId="0" applyNumberFormat="1" applyFill="1" applyBorder="1" applyAlignment="1" applyProtection="1">
      <alignment horizontal="center"/>
      <protection locked="0" hidden="1"/>
    </xf>
    <xf numFmtId="165" fontId="0" fillId="7" borderId="20" xfId="0" applyNumberFormat="1" applyFill="1" applyBorder="1" applyAlignment="1" applyProtection="1">
      <alignment horizontal="center"/>
      <protection locked="0" hidden="1"/>
    </xf>
    <xf numFmtId="2" fontId="0" fillId="5" borderId="21" xfId="0" applyNumberFormat="1" applyFill="1" applyBorder="1" applyAlignment="1" applyProtection="1">
      <alignment horizontal="center"/>
      <protection hidden="1"/>
    </xf>
    <xf numFmtId="165" fontId="3" fillId="7" borderId="33" xfId="0" applyNumberFormat="1" applyFont="1" applyFill="1" applyBorder="1" applyAlignment="1" applyProtection="1">
      <alignment horizontal="center"/>
      <protection locked="0" hidden="1"/>
    </xf>
    <xf numFmtId="165" fontId="3" fillId="7" borderId="34" xfId="0" applyNumberFormat="1" applyFont="1" applyFill="1" applyBorder="1" applyAlignment="1" applyProtection="1">
      <alignment horizontal="center"/>
      <protection locked="0" hidden="1"/>
    </xf>
    <xf numFmtId="165" fontId="3" fillId="7" borderId="35" xfId="0" applyNumberFormat="1" applyFont="1" applyFill="1" applyBorder="1" applyAlignment="1" applyProtection="1">
      <alignment horizontal="center"/>
      <protection locked="0" hidden="1"/>
    </xf>
    <xf numFmtId="164" fontId="0" fillId="5" borderId="22" xfId="0" applyNumberFormat="1" applyFill="1" applyBorder="1" applyAlignment="1" applyProtection="1">
      <alignment horizontal="center"/>
      <protection hidden="1"/>
    </xf>
    <xf numFmtId="164" fontId="0" fillId="5" borderId="23" xfId="0" applyNumberFormat="1" applyFill="1" applyBorder="1" applyAlignment="1" applyProtection="1">
      <alignment horizontal="center"/>
      <protection hidden="1"/>
    </xf>
    <xf numFmtId="164" fontId="0" fillId="5" borderId="26" xfId="0" applyNumberFormat="1" applyFill="1" applyBorder="1" applyAlignment="1" applyProtection="1">
      <alignment horizontal="center"/>
      <protection hidden="1"/>
    </xf>
    <xf numFmtId="164" fontId="0" fillId="5" borderId="25" xfId="0" applyNumberFormat="1" applyFill="1" applyBorder="1" applyAlignment="1" applyProtection="1">
      <alignment horizontal="center"/>
      <protection hidden="1"/>
    </xf>
    <xf numFmtId="164" fontId="0" fillId="5" borderId="8" xfId="0" applyNumberFormat="1" applyFill="1" applyBorder="1" applyAlignment="1" applyProtection="1">
      <alignment horizontal="center"/>
      <protection hidden="1"/>
    </xf>
    <xf numFmtId="164" fontId="6" fillId="5" borderId="33" xfId="0" applyNumberFormat="1" applyFont="1" applyFill="1" applyBorder="1" applyAlignment="1" applyProtection="1">
      <alignment horizontal="center"/>
      <protection hidden="1"/>
    </xf>
    <xf numFmtId="164" fontId="6" fillId="5" borderId="34" xfId="0" applyNumberFormat="1" applyFont="1" applyFill="1" applyBorder="1" applyAlignment="1" applyProtection="1">
      <alignment horizontal="center"/>
      <protection hidden="1"/>
    </xf>
    <xf numFmtId="164" fontId="6" fillId="5" borderId="35" xfId="0" applyNumberFormat="1" applyFont="1" applyFill="1" applyBorder="1" applyAlignment="1" applyProtection="1">
      <alignment horizontal="center"/>
      <protection hidden="1"/>
    </xf>
    <xf numFmtId="164" fontId="6" fillId="5" borderId="36" xfId="0" applyNumberFormat="1" applyFont="1" applyFill="1" applyBorder="1" applyAlignment="1" applyProtection="1">
      <alignment horizontal="center"/>
      <protection hidden="1"/>
    </xf>
    <xf numFmtId="164" fontId="6" fillId="5" borderId="3" xfId="0" applyNumberFormat="1" applyFont="1" applyFill="1" applyBorder="1" applyAlignment="1" applyProtection="1">
      <alignment horizontal="center"/>
      <protection hidden="1"/>
    </xf>
    <xf numFmtId="164" fontId="0" fillId="5" borderId="37" xfId="0" applyNumberFormat="1" applyFill="1" applyBorder="1" applyAlignment="1" applyProtection="1">
      <alignment horizontal="center"/>
      <protection hidden="1"/>
    </xf>
    <xf numFmtId="164" fontId="0" fillId="5" borderId="38" xfId="0" applyNumberFormat="1" applyFill="1" applyBorder="1" applyAlignment="1" applyProtection="1">
      <alignment horizontal="center"/>
      <protection hidden="1"/>
    </xf>
    <xf numFmtId="164" fontId="0" fillId="5" borderId="39" xfId="0" applyNumberFormat="1" applyFill="1" applyBorder="1" applyAlignment="1" applyProtection="1">
      <alignment horizontal="center"/>
      <protection hidden="1"/>
    </xf>
    <xf numFmtId="164" fontId="0" fillId="5" borderId="40" xfId="0" applyNumberFormat="1" applyFill="1" applyBorder="1" applyAlignment="1" applyProtection="1">
      <alignment horizontal="center"/>
      <protection hidden="1"/>
    </xf>
    <xf numFmtId="164" fontId="0" fillId="5" borderId="41" xfId="0" applyNumberFormat="1" applyFill="1" applyBorder="1" applyAlignment="1" applyProtection="1">
      <alignment horizontal="center"/>
      <protection hidden="1"/>
    </xf>
    <xf numFmtId="164" fontId="0" fillId="5" borderId="42" xfId="0" applyNumberFormat="1" applyFill="1" applyBorder="1" applyAlignment="1" applyProtection="1">
      <alignment horizontal="center"/>
      <protection hidden="1"/>
    </xf>
    <xf numFmtId="164" fontId="0" fillId="5" borderId="43" xfId="0" applyNumberFormat="1" applyFill="1" applyBorder="1" applyAlignment="1" applyProtection="1">
      <alignment horizontal="center"/>
      <protection hidden="1"/>
    </xf>
    <xf numFmtId="164" fontId="0" fillId="5" borderId="44" xfId="0" applyNumberFormat="1" applyFill="1" applyBorder="1" applyAlignment="1" applyProtection="1">
      <alignment horizontal="center"/>
      <protection hidden="1"/>
    </xf>
    <xf numFmtId="164" fontId="0" fillId="5" borderId="45" xfId="0" applyNumberFormat="1" applyFill="1" applyBorder="1" applyAlignment="1" applyProtection="1">
      <alignment horizontal="center"/>
      <protection hidden="1"/>
    </xf>
    <xf numFmtId="164" fontId="0" fillId="5" borderId="19" xfId="0" applyNumberFormat="1" applyFill="1" applyBorder="1" applyAlignment="1" applyProtection="1">
      <alignment horizontal="center"/>
      <protection hidden="1"/>
    </xf>
    <xf numFmtId="0" fontId="3" fillId="3" borderId="1" xfId="0" applyFont="1" applyFill="1" applyBorder="1" applyAlignment="1" applyProtection="1">
      <protection hidden="1"/>
    </xf>
    <xf numFmtId="164" fontId="3" fillId="4" borderId="22" xfId="0" applyNumberFormat="1" applyFont="1" applyFill="1" applyBorder="1" applyAlignment="1" applyProtection="1">
      <alignment horizontal="center"/>
      <protection hidden="1"/>
    </xf>
    <xf numFmtId="164" fontId="3" fillId="4" borderId="23" xfId="0" applyNumberFormat="1" applyFont="1" applyFill="1" applyBorder="1" applyAlignment="1" applyProtection="1">
      <alignment horizontal="center"/>
      <protection hidden="1"/>
    </xf>
    <xf numFmtId="164" fontId="3" fillId="4" borderId="26" xfId="0" applyNumberFormat="1" applyFont="1" applyFill="1" applyBorder="1" applyAlignment="1" applyProtection="1">
      <alignment horizontal="center"/>
      <protection hidden="1"/>
    </xf>
    <xf numFmtId="0" fontId="3" fillId="4" borderId="4" xfId="0" applyFont="1" applyFill="1" applyBorder="1" applyAlignment="1" applyProtection="1">
      <alignment horizontal="center" vertical="center"/>
      <protection hidden="1"/>
    </xf>
    <xf numFmtId="164" fontId="0" fillId="0" borderId="0" xfId="0" applyNumberFormat="1" applyProtection="1">
      <protection hidden="1"/>
    </xf>
    <xf numFmtId="164" fontId="0" fillId="5" borderId="33" xfId="0" applyNumberFormat="1" applyFill="1" applyBorder="1" applyAlignment="1" applyProtection="1">
      <alignment horizontal="center"/>
      <protection hidden="1"/>
    </xf>
    <xf numFmtId="164" fontId="0" fillId="5" borderId="34" xfId="0" applyNumberFormat="1" applyFill="1" applyBorder="1" applyAlignment="1" applyProtection="1">
      <alignment horizontal="center"/>
      <protection hidden="1"/>
    </xf>
    <xf numFmtId="164" fontId="0" fillId="5" borderId="35" xfId="0" applyNumberFormat="1" applyFill="1" applyBorder="1" applyAlignment="1" applyProtection="1">
      <alignment horizontal="center"/>
      <protection hidden="1"/>
    </xf>
    <xf numFmtId="165" fontId="0" fillId="6" borderId="11" xfId="0" applyNumberFormat="1" applyFill="1" applyBorder="1" applyAlignment="1" applyProtection="1">
      <alignment horizontal="center"/>
      <protection hidden="1"/>
    </xf>
    <xf numFmtId="165" fontId="6" fillId="6" borderId="4" xfId="0" applyNumberFormat="1" applyFont="1" applyFill="1" applyBorder="1" applyAlignment="1" applyProtection="1">
      <alignment horizontal="center"/>
      <protection hidden="1"/>
    </xf>
    <xf numFmtId="165" fontId="0" fillId="6" borderId="14" xfId="0" applyNumberFormat="1" applyFill="1" applyBorder="1" applyAlignment="1" applyProtection="1">
      <alignment horizontal="center"/>
      <protection hidden="1"/>
    </xf>
    <xf numFmtId="165" fontId="0" fillId="6" borderId="16" xfId="0" applyNumberFormat="1" applyFill="1" applyBorder="1" applyAlignment="1" applyProtection="1">
      <alignment horizontal="center"/>
      <protection hidden="1"/>
    </xf>
    <xf numFmtId="165" fontId="0" fillId="6" borderId="21" xfId="0" applyNumberFormat="1" applyFill="1" applyBorder="1" applyAlignment="1" applyProtection="1">
      <alignment horizontal="center"/>
      <protection hidden="1"/>
    </xf>
    <xf numFmtId="164" fontId="3" fillId="4" borderId="33" xfId="0" applyNumberFormat="1" applyFont="1" applyFill="1" applyBorder="1" applyAlignment="1" applyProtection="1">
      <alignment horizontal="center"/>
      <protection hidden="1"/>
    </xf>
    <xf numFmtId="164" fontId="3" fillId="4" borderId="34" xfId="0" applyNumberFormat="1" applyFont="1" applyFill="1" applyBorder="1" applyAlignment="1" applyProtection="1">
      <alignment horizontal="center"/>
      <protection hidden="1"/>
    </xf>
    <xf numFmtId="164" fontId="3" fillId="4" borderId="35" xfId="0" applyNumberFormat="1" applyFont="1" applyFill="1" applyBorder="1" applyAlignment="1" applyProtection="1">
      <alignment horizontal="center"/>
      <protection hidden="1"/>
    </xf>
    <xf numFmtId="1" fontId="0" fillId="5" borderId="33" xfId="0" applyNumberFormat="1" applyFill="1" applyBorder="1" applyAlignment="1" applyProtection="1">
      <alignment horizontal="center"/>
      <protection hidden="1"/>
    </xf>
    <xf numFmtId="1" fontId="0" fillId="5" borderId="34" xfId="0" applyNumberFormat="1" applyFill="1" applyBorder="1" applyAlignment="1" applyProtection="1">
      <alignment horizontal="center"/>
      <protection hidden="1"/>
    </xf>
    <xf numFmtId="1" fontId="0" fillId="5" borderId="35" xfId="0" applyNumberFormat="1" applyFill="1" applyBorder="1" applyAlignment="1" applyProtection="1">
      <alignment horizontal="center"/>
      <protection hidden="1"/>
    </xf>
    <xf numFmtId="1" fontId="6" fillId="5" borderId="33" xfId="0" applyNumberFormat="1" applyFont="1" applyFill="1" applyBorder="1" applyAlignment="1" applyProtection="1">
      <alignment horizontal="center"/>
      <protection hidden="1"/>
    </xf>
    <xf numFmtId="1" fontId="6" fillId="5" borderId="34" xfId="0" applyNumberFormat="1" applyFont="1" applyFill="1" applyBorder="1" applyAlignment="1" applyProtection="1">
      <alignment horizontal="center"/>
      <protection hidden="1"/>
    </xf>
    <xf numFmtId="1" fontId="6" fillId="5" borderId="35" xfId="0" applyNumberFormat="1" applyFont="1" applyFill="1" applyBorder="1" applyAlignment="1" applyProtection="1">
      <alignment horizontal="center"/>
      <protection hidden="1"/>
    </xf>
    <xf numFmtId="1" fontId="0" fillId="5" borderId="37" xfId="0" applyNumberFormat="1" applyFill="1" applyBorder="1" applyAlignment="1" applyProtection="1">
      <alignment horizontal="center"/>
      <protection hidden="1"/>
    </xf>
    <xf numFmtId="1" fontId="0" fillId="5" borderId="38" xfId="0" applyNumberFormat="1" applyFill="1" applyBorder="1" applyAlignment="1" applyProtection="1">
      <alignment horizontal="center"/>
      <protection hidden="1"/>
    </xf>
    <xf numFmtId="1" fontId="0" fillId="5" borderId="39" xfId="0" applyNumberFormat="1" applyFill="1" applyBorder="1" applyAlignment="1" applyProtection="1">
      <alignment horizontal="center"/>
      <protection hidden="1"/>
    </xf>
    <xf numFmtId="1" fontId="0" fillId="5" borderId="42" xfId="0" applyNumberFormat="1" applyFill="1" applyBorder="1" applyAlignment="1" applyProtection="1">
      <alignment horizontal="center"/>
      <protection hidden="1"/>
    </xf>
    <xf numFmtId="1" fontId="0" fillId="5" borderId="43" xfId="0" applyNumberFormat="1" applyFill="1" applyBorder="1" applyAlignment="1" applyProtection="1">
      <alignment horizontal="center"/>
      <protection hidden="1"/>
    </xf>
    <xf numFmtId="1" fontId="0" fillId="5" borderId="44" xfId="0" applyNumberFormat="1" applyFill="1" applyBorder="1" applyAlignment="1" applyProtection="1">
      <alignment horizontal="center"/>
      <protection hidden="1"/>
    </xf>
    <xf numFmtId="1" fontId="0" fillId="5" borderId="5" xfId="0" applyNumberFormat="1" applyFill="1" applyBorder="1" applyAlignment="1" applyProtection="1">
      <protection hidden="1"/>
    </xf>
    <xf numFmtId="2" fontId="17" fillId="3" borderId="4" xfId="0" applyNumberFormat="1" applyFont="1" applyFill="1" applyBorder="1" applyAlignment="1" applyProtection="1">
      <alignment horizontal="center" vertical="center"/>
      <protection hidden="1"/>
    </xf>
    <xf numFmtId="0" fontId="3" fillId="3" borderId="4" xfId="0" applyFont="1" applyFill="1" applyBorder="1" applyAlignment="1" applyProtection="1">
      <protection hidden="1"/>
    </xf>
    <xf numFmtId="164" fontId="3" fillId="4" borderId="36" xfId="0" applyNumberFormat="1" applyFont="1" applyFill="1" applyBorder="1" applyAlignment="1" applyProtection="1">
      <alignment horizontal="center"/>
      <protection hidden="1"/>
    </xf>
    <xf numFmtId="165" fontId="0" fillId="6" borderId="9" xfId="0" applyNumberFormat="1" applyFill="1" applyBorder="1" applyAlignment="1" applyProtection="1">
      <alignment horizontal="center"/>
      <protection hidden="1"/>
    </xf>
    <xf numFmtId="165" fontId="6" fillId="6" borderId="1" xfId="0" applyNumberFormat="1" applyFont="1" applyFill="1" applyBorder="1" applyAlignment="1" applyProtection="1">
      <alignment horizontal="center"/>
      <protection hidden="1"/>
    </xf>
    <xf numFmtId="165" fontId="0" fillId="6" borderId="46" xfId="0" applyNumberFormat="1" applyFill="1" applyBorder="1" applyAlignment="1" applyProtection="1">
      <alignment horizontal="center"/>
      <protection hidden="1"/>
    </xf>
    <xf numFmtId="165" fontId="0" fillId="6" borderId="47" xfId="0" applyNumberFormat="1" applyFill="1" applyBorder="1" applyAlignment="1" applyProtection="1">
      <alignment horizontal="center"/>
      <protection hidden="1"/>
    </xf>
    <xf numFmtId="165" fontId="0" fillId="6" borderId="48" xfId="0" applyNumberFormat="1" applyFill="1" applyBorder="1" applyAlignment="1" applyProtection="1">
      <alignment horizontal="center"/>
      <protection hidden="1"/>
    </xf>
    <xf numFmtId="0" fontId="5" fillId="0" borderId="0" xfId="0" applyFont="1" applyAlignment="1" applyProtection="1">
      <alignment horizontal="right"/>
      <protection locked="0" hidden="1"/>
    </xf>
    <xf numFmtId="0" fontId="2" fillId="0" borderId="0" xfId="0" applyFont="1" applyAlignment="1" applyProtection="1">
      <alignment horizontal="left" vertical="center"/>
      <protection hidden="1"/>
    </xf>
    <xf numFmtId="165" fontId="3" fillId="4" borderId="33" xfId="0" applyNumberFormat="1" applyFont="1" applyFill="1" applyBorder="1" applyAlignment="1" applyProtection="1">
      <alignment horizontal="center"/>
      <protection hidden="1"/>
    </xf>
    <xf numFmtId="165" fontId="3" fillId="4" borderId="34" xfId="0" applyNumberFormat="1" applyFont="1" applyFill="1" applyBorder="1" applyAlignment="1" applyProtection="1">
      <alignment horizontal="center"/>
      <protection hidden="1"/>
    </xf>
    <xf numFmtId="165" fontId="3" fillId="4" borderId="35" xfId="0" applyNumberFormat="1" applyFont="1" applyFill="1" applyBorder="1" applyAlignment="1" applyProtection="1">
      <alignment horizontal="center"/>
      <protection hidden="1"/>
    </xf>
    <xf numFmtId="2" fontId="3" fillId="4" borderId="33" xfId="0" applyNumberFormat="1" applyFont="1" applyFill="1" applyBorder="1" applyAlignment="1" applyProtection="1">
      <alignment horizontal="center"/>
      <protection hidden="1"/>
    </xf>
    <xf numFmtId="2" fontId="3" fillId="4" borderId="34" xfId="0" applyNumberFormat="1" applyFont="1" applyFill="1" applyBorder="1" applyAlignment="1" applyProtection="1">
      <alignment horizontal="center"/>
      <protection hidden="1"/>
    </xf>
    <xf numFmtId="2" fontId="3" fillId="4" borderId="35" xfId="0" applyNumberFormat="1" applyFont="1" applyFill="1" applyBorder="1" applyAlignment="1" applyProtection="1">
      <alignment horizontal="center"/>
      <protection hidden="1"/>
    </xf>
    <xf numFmtId="0" fontId="2" fillId="3" borderId="2" xfId="0" applyFont="1" applyFill="1" applyBorder="1" applyProtection="1">
      <protection hidden="1"/>
    </xf>
    <xf numFmtId="0" fontId="0" fillId="3" borderId="2" xfId="0" applyFill="1" applyBorder="1" applyProtection="1">
      <protection hidden="1"/>
    </xf>
    <xf numFmtId="0" fontId="0" fillId="3" borderId="3" xfId="0" applyFill="1" applyBorder="1" applyProtection="1">
      <protection hidden="1"/>
    </xf>
    <xf numFmtId="0" fontId="0" fillId="3" borderId="1" xfId="0" applyFill="1" applyBorder="1" applyProtection="1">
      <protection hidden="1"/>
    </xf>
    <xf numFmtId="0" fontId="3" fillId="3" borderId="1" xfId="0" applyFont="1" applyFill="1" applyBorder="1" applyAlignment="1">
      <alignment vertical="top"/>
    </xf>
    <xf numFmtId="0" fontId="3" fillId="3" borderId="3" xfId="0" applyFont="1" applyFill="1" applyBorder="1" applyAlignment="1">
      <alignment vertical="top"/>
    </xf>
    <xf numFmtId="0" fontId="3" fillId="4" borderId="4" xfId="0" applyFont="1" applyFill="1" applyBorder="1" applyAlignment="1">
      <alignment horizontal="right"/>
    </xf>
    <xf numFmtId="167" fontId="0" fillId="5" borderId="4" xfId="0" applyNumberFormat="1" applyFill="1" applyBorder="1" applyAlignment="1">
      <alignment horizontal="center"/>
    </xf>
    <xf numFmtId="0" fontId="4" fillId="2" borderId="1" xfId="0" applyNumberFormat="1" applyFont="1" applyFill="1" applyBorder="1" applyAlignment="1" applyProtection="1">
      <alignment horizontal="left" vertical="center"/>
      <protection hidden="1"/>
    </xf>
    <xf numFmtId="0" fontId="4" fillId="2" borderId="2" xfId="0" applyNumberFormat="1" applyFont="1" applyFill="1" applyBorder="1" applyAlignment="1" applyProtection="1">
      <alignment horizontal="left" vertical="center"/>
      <protection hidden="1"/>
    </xf>
    <xf numFmtId="0" fontId="4" fillId="2" borderId="3" xfId="0" applyNumberFormat="1" applyFont="1" applyFill="1" applyBorder="1" applyAlignment="1" applyProtection="1">
      <alignment horizontal="left" vertical="center"/>
      <protection hidden="1"/>
    </xf>
    <xf numFmtId="0" fontId="11" fillId="2" borderId="1" xfId="0" applyFont="1" applyFill="1" applyBorder="1" applyAlignment="1" applyProtection="1">
      <alignment horizontal="left" vertical="center"/>
      <protection hidden="1"/>
    </xf>
    <xf numFmtId="0" fontId="11" fillId="2" borderId="2" xfId="0" applyFont="1" applyFill="1" applyBorder="1" applyAlignment="1" applyProtection="1">
      <alignment horizontal="left" vertical="center"/>
      <protection hidden="1"/>
    </xf>
    <xf numFmtId="0" fontId="11" fillId="2" borderId="3" xfId="0" applyFont="1" applyFill="1" applyBorder="1" applyAlignment="1" applyProtection="1">
      <alignment horizontal="left" vertical="center"/>
      <protection hidden="1"/>
    </xf>
    <xf numFmtId="0" fontId="3" fillId="3" borderId="1" xfId="0" applyFont="1" applyFill="1" applyBorder="1" applyAlignment="1" applyProtection="1">
      <alignment horizontal="left"/>
      <protection hidden="1"/>
    </xf>
    <xf numFmtId="0" fontId="3" fillId="3" borderId="2" xfId="0" applyFont="1" applyFill="1" applyBorder="1" applyAlignment="1" applyProtection="1">
      <alignment horizontal="left"/>
      <protection hidden="1"/>
    </xf>
    <xf numFmtId="0" fontId="3" fillId="3" borderId="3" xfId="0" applyFont="1" applyFill="1" applyBorder="1" applyAlignment="1" applyProtection="1">
      <alignment horizontal="left"/>
      <protection hidden="1"/>
    </xf>
    <xf numFmtId="0" fontId="3" fillId="2" borderId="1" xfId="0" applyFont="1" applyFill="1" applyBorder="1" applyAlignment="1" applyProtection="1">
      <alignment horizontal="center" vertical="center"/>
      <protection hidden="1"/>
    </xf>
    <xf numFmtId="0" fontId="3" fillId="2" borderId="2" xfId="0" applyFont="1" applyFill="1" applyBorder="1" applyAlignment="1" applyProtection="1">
      <alignment horizontal="center" vertical="center"/>
      <protection hidden="1"/>
    </xf>
    <xf numFmtId="0" fontId="3" fillId="2" borderId="3" xfId="0" applyFont="1" applyFill="1" applyBorder="1" applyAlignment="1" applyProtection="1">
      <alignment horizontal="center" vertical="center"/>
      <protection hidden="1"/>
    </xf>
    <xf numFmtId="0" fontId="0" fillId="0" borderId="0" xfId="0" applyBorder="1" applyAlignment="1" applyProtection="1">
      <alignment horizontal="right" vertical="center"/>
      <protection hidden="1"/>
    </xf>
    <xf numFmtId="0" fontId="3" fillId="3" borderId="1" xfId="0" applyFont="1" applyFill="1" applyBorder="1" applyAlignment="1" applyProtection="1">
      <alignment horizontal="center"/>
      <protection hidden="1"/>
    </xf>
    <xf numFmtId="0" fontId="3" fillId="3" borderId="2" xfId="0" applyFont="1" applyFill="1" applyBorder="1" applyAlignment="1" applyProtection="1">
      <alignment horizontal="center"/>
      <protection hidden="1"/>
    </xf>
    <xf numFmtId="0" fontId="3" fillId="3" borderId="3" xfId="0" applyFont="1" applyFill="1" applyBorder="1" applyAlignment="1" applyProtection="1">
      <alignment horizontal="center"/>
      <protection hidden="1"/>
    </xf>
    <xf numFmtId="0" fontId="3" fillId="4" borderId="6" xfId="0" applyFont="1" applyFill="1" applyBorder="1" applyAlignment="1" applyProtection="1">
      <alignment horizontal="center" vertical="center" wrapText="1"/>
      <protection hidden="1"/>
    </xf>
    <xf numFmtId="0" fontId="3" fillId="4" borderId="7" xfId="0" applyFont="1" applyFill="1" applyBorder="1" applyAlignment="1" applyProtection="1">
      <alignment horizontal="center" vertical="center" wrapText="1"/>
      <protection hidden="1"/>
    </xf>
    <xf numFmtId="0" fontId="3" fillId="4" borderId="8" xfId="0" applyFont="1" applyFill="1" applyBorder="1" applyAlignment="1" applyProtection="1">
      <alignment horizontal="center" vertical="center" wrapText="1"/>
      <protection hidden="1"/>
    </xf>
    <xf numFmtId="0" fontId="3" fillId="4" borderId="9" xfId="0" applyFont="1" applyFill="1" applyBorder="1" applyAlignment="1" applyProtection="1">
      <alignment horizontal="center" vertical="center" wrapText="1"/>
      <protection hidden="1"/>
    </xf>
    <xf numFmtId="0" fontId="3" fillId="4" borderId="0" xfId="0" applyFont="1" applyFill="1" applyBorder="1" applyAlignment="1" applyProtection="1">
      <alignment horizontal="center" vertical="center" wrapText="1"/>
      <protection hidden="1"/>
    </xf>
    <xf numFmtId="0" fontId="3" fillId="4" borderId="10" xfId="0" applyFont="1" applyFill="1" applyBorder="1" applyAlignment="1" applyProtection="1">
      <alignment horizontal="center" vertical="center" wrapText="1"/>
      <protection hidden="1"/>
    </xf>
    <xf numFmtId="0" fontId="3" fillId="4" borderId="17" xfId="0" applyFont="1" applyFill="1" applyBorder="1" applyAlignment="1" applyProtection="1">
      <alignment horizontal="center" vertical="center" wrapText="1"/>
      <protection hidden="1"/>
    </xf>
    <xf numFmtId="0" fontId="3" fillId="4" borderId="18" xfId="0" applyFont="1" applyFill="1" applyBorder="1" applyAlignment="1" applyProtection="1">
      <alignment horizontal="center" vertical="center" wrapText="1"/>
      <protection hidden="1"/>
    </xf>
    <xf numFmtId="0" fontId="3" fillId="4" borderId="19" xfId="0" applyFont="1" applyFill="1" applyBorder="1" applyAlignment="1" applyProtection="1">
      <alignment horizontal="center" vertical="center" wrapText="1"/>
      <protection hidden="1"/>
    </xf>
    <xf numFmtId="0" fontId="3" fillId="4" borderId="12" xfId="0" applyFont="1" applyFill="1" applyBorder="1" applyAlignment="1" applyProtection="1">
      <alignment horizontal="center" vertical="center" wrapText="1"/>
      <protection hidden="1"/>
    </xf>
    <xf numFmtId="0" fontId="3" fillId="4" borderId="11" xfId="0" applyFont="1" applyFill="1" applyBorder="1" applyAlignment="1" applyProtection="1">
      <alignment horizontal="center" vertical="center" wrapText="1"/>
      <protection hidden="1"/>
    </xf>
    <xf numFmtId="0" fontId="3" fillId="4" borderId="5" xfId="0" applyFont="1" applyFill="1" applyBorder="1" applyAlignment="1" applyProtection="1">
      <alignment horizontal="center" vertical="center" wrapText="1"/>
      <protection hidden="1"/>
    </xf>
    <xf numFmtId="0" fontId="3" fillId="4" borderId="6" xfId="0" applyFont="1" applyFill="1" applyBorder="1" applyAlignment="1" applyProtection="1">
      <alignment horizontal="right" wrapText="1"/>
      <protection hidden="1"/>
    </xf>
    <xf numFmtId="0" fontId="3" fillId="4" borderId="7" xfId="0" applyFont="1" applyFill="1" applyBorder="1" applyAlignment="1" applyProtection="1">
      <alignment horizontal="right"/>
      <protection hidden="1"/>
    </xf>
    <xf numFmtId="0" fontId="3" fillId="4" borderId="8" xfId="0" applyFont="1" applyFill="1" applyBorder="1" applyAlignment="1" applyProtection="1">
      <alignment horizontal="right"/>
      <protection hidden="1"/>
    </xf>
    <xf numFmtId="0" fontId="3" fillId="4" borderId="17" xfId="0" applyFont="1" applyFill="1" applyBorder="1" applyAlignment="1" applyProtection="1">
      <alignment horizontal="right"/>
      <protection hidden="1"/>
    </xf>
    <xf numFmtId="0" fontId="3" fillId="4" borderId="18" xfId="0" applyFont="1" applyFill="1" applyBorder="1" applyAlignment="1" applyProtection="1">
      <alignment horizontal="right"/>
      <protection hidden="1"/>
    </xf>
    <xf numFmtId="0" fontId="3" fillId="4" borderId="6" xfId="0" applyFont="1" applyFill="1" applyBorder="1" applyAlignment="1" applyProtection="1">
      <alignment horizontal="center" vertical="top" wrapText="1"/>
      <protection hidden="1"/>
    </xf>
    <xf numFmtId="0" fontId="3" fillId="4" borderId="7" xfId="0" applyFont="1" applyFill="1" applyBorder="1" applyAlignment="1" applyProtection="1">
      <alignment horizontal="center" vertical="top" wrapText="1"/>
      <protection hidden="1"/>
    </xf>
    <xf numFmtId="0" fontId="3" fillId="4" borderId="8" xfId="0" applyFont="1" applyFill="1" applyBorder="1" applyAlignment="1" applyProtection="1">
      <alignment horizontal="center" vertical="top" wrapText="1"/>
      <protection hidden="1"/>
    </xf>
    <xf numFmtId="0" fontId="3" fillId="4" borderId="9" xfId="0" applyFont="1" applyFill="1" applyBorder="1" applyAlignment="1" applyProtection="1">
      <alignment horizontal="center" vertical="top" wrapText="1"/>
      <protection hidden="1"/>
    </xf>
    <xf numFmtId="0" fontId="3" fillId="4" borderId="0" xfId="0" applyFont="1" applyFill="1" applyBorder="1" applyAlignment="1" applyProtection="1">
      <alignment horizontal="center" vertical="top" wrapText="1"/>
      <protection hidden="1"/>
    </xf>
    <xf numFmtId="0" fontId="3" fillId="4" borderId="10" xfId="0" applyFont="1" applyFill="1" applyBorder="1" applyAlignment="1" applyProtection="1">
      <alignment horizontal="center" vertical="top" wrapText="1"/>
      <protection hidden="1"/>
    </xf>
    <xf numFmtId="0" fontId="3" fillId="4" borderId="17" xfId="0" applyFont="1" applyFill="1" applyBorder="1" applyAlignment="1" applyProtection="1">
      <alignment horizontal="center" vertical="top" wrapText="1"/>
      <protection hidden="1"/>
    </xf>
    <xf numFmtId="0" fontId="3" fillId="4" borderId="18" xfId="0" applyFont="1" applyFill="1" applyBorder="1" applyAlignment="1" applyProtection="1">
      <alignment horizontal="center" vertical="top" wrapText="1"/>
      <protection hidden="1"/>
    </xf>
    <xf numFmtId="0" fontId="3" fillId="4" borderId="19" xfId="0" applyFont="1" applyFill="1" applyBorder="1" applyAlignment="1" applyProtection="1">
      <alignment horizontal="center" vertical="top" wrapText="1"/>
      <protection hidden="1"/>
    </xf>
    <xf numFmtId="0" fontId="3" fillId="3" borderId="6" xfId="0" applyFont="1" applyFill="1" applyBorder="1" applyAlignment="1" applyProtection="1">
      <alignment horizontal="left"/>
      <protection hidden="1"/>
    </xf>
    <xf numFmtId="0" fontId="3" fillId="3" borderId="7" xfId="0" applyFont="1" applyFill="1" applyBorder="1" applyAlignment="1" applyProtection="1">
      <alignment horizontal="left"/>
      <protection hidden="1"/>
    </xf>
  </cellXfs>
  <cellStyles count="3">
    <cellStyle name="Hyperlink" xfId="2" builtinId="8"/>
    <cellStyle name="Normal" xfId="0" builtinId="0"/>
    <cellStyle name="Normal 2" xfId="1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sz="1400"/>
              <a:t>Injector Scaling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'Generic ECU'!$G$14</c:f>
              <c:strCache>
                <c:ptCount val="1"/>
                <c:pt idx="0">
                  <c:v>Scale</c:v>
                </c:pt>
              </c:strCache>
            </c:strRef>
          </c:tx>
          <c:marker>
            <c:symbol val="none"/>
          </c:marker>
          <c:xVal>
            <c:numRef>
              <c:f>'Generic ECU'!$F$15:$F$22</c:f>
              <c:numCache>
                <c:formatCode>0.0</c:formatCode>
                <c:ptCount val="8"/>
                <c:pt idx="0">
                  <c:v>2.5</c:v>
                </c:pt>
                <c:pt idx="1">
                  <c:v>3</c:v>
                </c:pt>
                <c:pt idx="2">
                  <c:v>3.5</c:v>
                </c:pt>
                <c:pt idx="3">
                  <c:v>4</c:v>
                </c:pt>
                <c:pt idx="4">
                  <c:v>4.5</c:v>
                </c:pt>
                <c:pt idx="5">
                  <c:v>5</c:v>
                </c:pt>
                <c:pt idx="6">
                  <c:v>5.5</c:v>
                </c:pt>
                <c:pt idx="7">
                  <c:v>6</c:v>
                </c:pt>
              </c:numCache>
            </c:numRef>
          </c:xVal>
          <c:yVal>
            <c:numRef>
              <c:f>'Generic ECU'!$G$15:$G$22</c:f>
              <c:numCache>
                <c:formatCode>0</c:formatCode>
                <c:ptCount val="8"/>
                <c:pt idx="0">
                  <c:v>1032.6171999999999</c:v>
                </c:pt>
                <c:pt idx="1">
                  <c:v>1140.5608</c:v>
                </c:pt>
                <c:pt idx="2">
                  <c:v>1258.1482999999998</c:v>
                </c:pt>
                <c:pt idx="3">
                  <c:v>1342.1040499999999</c:v>
                </c:pt>
                <c:pt idx="4">
                  <c:v>1433.5888499999999</c:v>
                </c:pt>
                <c:pt idx="5">
                  <c:v>1514.4832999999999</c:v>
                </c:pt>
                <c:pt idx="6">
                  <c:v>1585.44865</c:v>
                </c:pt>
                <c:pt idx="7">
                  <c:v>1642.4403499999999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5D5-4725-A556-282B01F57A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708800"/>
        <c:axId val="111712128"/>
      </c:scatterChart>
      <c:valAx>
        <c:axId val="111708800"/>
        <c:scaling>
          <c:orientation val="minMax"/>
        </c:scaling>
        <c:delete val="0"/>
        <c:axPos val="b"/>
        <c:majorGridlines/>
        <c:title>
          <c:tx>
            <c:strRef>
              <c:f>'Generic ECU'!$F$14</c:f>
              <c:strCache>
                <c:ptCount val="1"/>
                <c:pt idx="0">
                  <c:v>bar</c:v>
                </c:pt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crossAx val="111712128"/>
        <c:crosses val="autoZero"/>
        <c:crossBetween val="midCat"/>
      </c:valAx>
      <c:valAx>
        <c:axId val="111712128"/>
        <c:scaling>
          <c:orientation val="minMax"/>
        </c:scaling>
        <c:delete val="0"/>
        <c:axPos val="l"/>
        <c:majorGridlines/>
        <c:title>
          <c:tx>
            <c:strRef>
              <c:f>'Generic ECU'!$H$15:$H$22</c:f>
              <c:strCache>
                <c:ptCount val="8"/>
                <c:pt idx="0">
                  <c:v>cc/min  at 25°C</c:v>
                </c:pt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crossAx val="11170880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5" l="0.70000000000000062" r="0.70000000000000062" t="0.750000000000005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Short Pulse MULTIPLIER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9.8694598659039873E-2"/>
          <c:y val="0.10729136307003684"/>
          <c:w val="0.77443625998363108"/>
          <c:h val="0.7651794511421842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'Nissan GTR EcuTek'!$F$63</c:f>
              <c:strCache>
                <c:ptCount val="1"/>
                <c:pt idx="0">
                  <c:v>2.5</c:v>
                </c:pt>
              </c:strCache>
            </c:strRef>
          </c:tx>
          <c:marker>
            <c:symbol val="none"/>
          </c:marker>
          <c:xVal>
            <c:numRef>
              <c:f>'Nissan GTR EcuTek'!$G$62:$V$62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'Nissan GTR EcuTek'!$G$63:$V$63</c:f>
              <c:numCache>
                <c:formatCode>0</c:formatCode>
                <c:ptCount val="16"/>
                <c:pt idx="0">
                  <c:v>165.93627129599997</c:v>
                </c:pt>
                <c:pt idx="1">
                  <c:v>145.15475849399996</c:v>
                </c:pt>
                <c:pt idx="2">
                  <c:v>128.95744094399996</c:v>
                </c:pt>
                <c:pt idx="3">
                  <c:v>116.81113614599997</c:v>
                </c:pt>
                <c:pt idx="4">
                  <c:v>108.18266159999999</c:v>
                </c:pt>
                <c:pt idx="5">
                  <c:v>102.53883480599998</c:v>
                </c:pt>
                <c:pt idx="6">
                  <c:v>101.81485430399991</c:v>
                </c:pt>
                <c:pt idx="7">
                  <c:v>101.81485430399991</c:v>
                </c:pt>
                <c:pt idx="8">
                  <c:v>101.81485430399991</c:v>
                </c:pt>
                <c:pt idx="9">
                  <c:v>101.81485430399991</c:v>
                </c:pt>
                <c:pt idx="10">
                  <c:v>101.81485430399991</c:v>
                </c:pt>
                <c:pt idx="11">
                  <c:v>101.81485430399991</c:v>
                </c:pt>
                <c:pt idx="12">
                  <c:v>101.81485430399991</c:v>
                </c:pt>
                <c:pt idx="13">
                  <c:v>100.85363952600002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900-4FC5-8E44-FBCBF7B8C6EC}"/>
            </c:ext>
          </c:extLst>
        </c:ser>
        <c:ser>
          <c:idx val="1"/>
          <c:order val="1"/>
          <c:tx>
            <c:strRef>
              <c:f>'Nissan GTR EcuTek'!$F$64</c:f>
              <c:strCache>
                <c:ptCount val="1"/>
                <c:pt idx="0">
                  <c:v>3.0</c:v>
                </c:pt>
              </c:strCache>
            </c:strRef>
          </c:tx>
          <c:marker>
            <c:symbol val="none"/>
          </c:marker>
          <c:xVal>
            <c:numRef>
              <c:f>'Nissan GTR EcuTek'!$G$62:$V$62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'Nissan GTR EcuTek'!$G$64:$V$64</c:f>
              <c:numCache>
                <c:formatCode>0</c:formatCode>
                <c:ptCount val="16"/>
                <c:pt idx="0">
                  <c:v>169.86765195775999</c:v>
                </c:pt>
                <c:pt idx="1">
                  <c:v>148.38445888688</c:v>
                </c:pt>
                <c:pt idx="2">
                  <c:v>131.54622384511998</c:v>
                </c:pt>
                <c:pt idx="3">
                  <c:v>118.82127263023997</c:v>
                </c:pt>
                <c:pt idx="4">
                  <c:v>109.67793103999998</c:v>
                </c:pt>
                <c:pt idx="5">
                  <c:v>103.58452487215996</c:v>
                </c:pt>
                <c:pt idx="6">
                  <c:v>101.66824053631993</c:v>
                </c:pt>
                <c:pt idx="7">
                  <c:v>101.66824053631993</c:v>
                </c:pt>
                <c:pt idx="8">
                  <c:v>101.66824053631993</c:v>
                </c:pt>
                <c:pt idx="9">
                  <c:v>101.66824053631993</c:v>
                </c:pt>
                <c:pt idx="10">
                  <c:v>101.66824053631993</c:v>
                </c:pt>
                <c:pt idx="11">
                  <c:v>101.66824053631993</c:v>
                </c:pt>
                <c:pt idx="12">
                  <c:v>101.66824053631993</c:v>
                </c:pt>
                <c:pt idx="13">
                  <c:v>100.83404646703988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900-4FC5-8E44-FBCBF7B8C6EC}"/>
            </c:ext>
          </c:extLst>
        </c:ser>
        <c:ser>
          <c:idx val="2"/>
          <c:order val="2"/>
          <c:tx>
            <c:strRef>
              <c:f>'Nissan GTR EcuTek'!$F$65</c:f>
              <c:strCache>
                <c:ptCount val="1"/>
                <c:pt idx="0">
                  <c:v>3.5</c:v>
                </c:pt>
              </c:strCache>
            </c:strRef>
          </c:tx>
          <c:marker>
            <c:symbol val="none"/>
          </c:marker>
          <c:xVal>
            <c:numRef>
              <c:f>'Nissan GTR EcuTek'!$G$62:$V$62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'Nissan GTR EcuTek'!$G$65:$V$65</c:f>
              <c:numCache>
                <c:formatCode>0</c:formatCode>
                <c:ptCount val="16"/>
                <c:pt idx="0">
                  <c:v>160.75980090496</c:v>
                </c:pt>
                <c:pt idx="1">
                  <c:v>141.40475865447999</c:v>
                </c:pt>
                <c:pt idx="2">
                  <c:v>126.35417661951999</c:v>
                </c:pt>
                <c:pt idx="3">
                  <c:v>115.10428406103999</c:v>
                </c:pt>
                <c:pt idx="4">
                  <c:v>107.15131024000002</c:v>
                </c:pt>
                <c:pt idx="5">
                  <c:v>101.99148441735997</c:v>
                </c:pt>
                <c:pt idx="6">
                  <c:v>101.76410553471987</c:v>
                </c:pt>
                <c:pt idx="7">
                  <c:v>101.76410553471987</c:v>
                </c:pt>
                <c:pt idx="8">
                  <c:v>101.76410553471987</c:v>
                </c:pt>
                <c:pt idx="9">
                  <c:v>101.76410553471987</c:v>
                </c:pt>
                <c:pt idx="10">
                  <c:v>101.76410553471987</c:v>
                </c:pt>
                <c:pt idx="11">
                  <c:v>101.76410553471987</c:v>
                </c:pt>
                <c:pt idx="12">
                  <c:v>101.76410553471987</c:v>
                </c:pt>
                <c:pt idx="13">
                  <c:v>100.81371709384001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900-4FC5-8E44-FBCBF7B8C6EC}"/>
            </c:ext>
          </c:extLst>
        </c:ser>
        <c:ser>
          <c:idx val="3"/>
          <c:order val="3"/>
          <c:tx>
            <c:strRef>
              <c:f>'Nissan GTR EcuTek'!$F$66</c:f>
              <c:strCache>
                <c:ptCount val="1"/>
                <c:pt idx="0">
                  <c:v>4.0</c:v>
                </c:pt>
              </c:strCache>
            </c:strRef>
          </c:tx>
          <c:marker>
            <c:symbol val="none"/>
          </c:marker>
          <c:xVal>
            <c:numRef>
              <c:f>'Nissan GTR EcuTek'!$G$62:$V$62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'Nissan GTR EcuTek'!$G$66:$V$66</c:f>
              <c:numCache>
                <c:formatCode>0</c:formatCode>
                <c:ptCount val="16"/>
                <c:pt idx="0">
                  <c:v>153.84934443967998</c:v>
                </c:pt>
                <c:pt idx="1">
                  <c:v>136.51250949583999</c:v>
                </c:pt>
                <c:pt idx="2">
                  <c:v>123.06055927615998</c:v>
                </c:pt>
                <c:pt idx="3">
                  <c:v>113.03635450831999</c:v>
                </c:pt>
                <c:pt idx="4">
                  <c:v>105.98275591999997</c:v>
                </c:pt>
                <c:pt idx="5">
                  <c:v>101.63907699775996</c:v>
                </c:pt>
                <c:pt idx="6">
                  <c:v>101.63907699775996</c:v>
                </c:pt>
                <c:pt idx="7">
                  <c:v>101.63907699775996</c:v>
                </c:pt>
                <c:pt idx="8">
                  <c:v>101.63907699775996</c:v>
                </c:pt>
                <c:pt idx="9">
                  <c:v>101.63907699775996</c:v>
                </c:pt>
                <c:pt idx="10">
                  <c:v>101.63907699775996</c:v>
                </c:pt>
                <c:pt idx="11">
                  <c:v>101.63907699775996</c:v>
                </c:pt>
                <c:pt idx="12">
                  <c:v>101.63907699775996</c:v>
                </c:pt>
                <c:pt idx="13">
                  <c:v>100.74966677072001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900-4FC5-8E44-FBCBF7B8C6EC}"/>
            </c:ext>
          </c:extLst>
        </c:ser>
        <c:ser>
          <c:idx val="4"/>
          <c:order val="4"/>
          <c:tx>
            <c:strRef>
              <c:f>'Nissan GTR EcuTek'!$F$67</c:f>
              <c:strCache>
                <c:ptCount val="1"/>
                <c:pt idx="0">
                  <c:v>4.5</c:v>
                </c:pt>
              </c:strCache>
            </c:strRef>
          </c:tx>
          <c:marker>
            <c:symbol val="none"/>
          </c:marker>
          <c:xVal>
            <c:numRef>
              <c:f>'Nissan GTR EcuTek'!$G$62:$V$62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'Nissan GTR EcuTek'!$G$67:$V$67</c:f>
              <c:numCache>
                <c:formatCode>0</c:formatCode>
                <c:ptCount val="16"/>
                <c:pt idx="0">
                  <c:v>161.80685971328001</c:v>
                </c:pt>
                <c:pt idx="1">
                  <c:v>142.46442296264001</c:v>
                </c:pt>
                <c:pt idx="2">
                  <c:v>127.36487567935998</c:v>
                </c:pt>
                <c:pt idx="3">
                  <c:v>116.01689056472001</c:v>
                </c:pt>
                <c:pt idx="4">
                  <c:v>107.92914032000004</c:v>
                </c:pt>
                <c:pt idx="5">
                  <c:v>102.61029764648003</c:v>
                </c:pt>
                <c:pt idx="6">
                  <c:v>101.63631783296</c:v>
                </c:pt>
                <c:pt idx="7">
                  <c:v>101.63631783296</c:v>
                </c:pt>
                <c:pt idx="8">
                  <c:v>101.63631783296</c:v>
                </c:pt>
                <c:pt idx="9">
                  <c:v>101.63631783296</c:v>
                </c:pt>
                <c:pt idx="10">
                  <c:v>101.63631783296</c:v>
                </c:pt>
                <c:pt idx="11">
                  <c:v>101.63631783296</c:v>
                </c:pt>
                <c:pt idx="12">
                  <c:v>101.63631783296</c:v>
                </c:pt>
                <c:pt idx="13">
                  <c:v>100.78095297512004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900-4FC5-8E44-FBCBF7B8C6EC}"/>
            </c:ext>
          </c:extLst>
        </c:ser>
        <c:ser>
          <c:idx val="5"/>
          <c:order val="5"/>
          <c:tx>
            <c:strRef>
              <c:f>'Nissan GTR EcuTek'!$F$68</c:f>
              <c:strCache>
                <c:ptCount val="1"/>
                <c:pt idx="0">
                  <c:v>5.0</c:v>
                </c:pt>
              </c:strCache>
            </c:strRef>
          </c:tx>
          <c:marker>
            <c:symbol val="none"/>
          </c:marker>
          <c:xVal>
            <c:numRef>
              <c:f>'Nissan GTR EcuTek'!$G$62:$V$62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'Nissan GTR EcuTek'!$G$68:$V$68</c:f>
              <c:numCache>
                <c:formatCode>0</c:formatCode>
                <c:ptCount val="16"/>
                <c:pt idx="0">
                  <c:v>164.84804392000001</c:v>
                </c:pt>
                <c:pt idx="1">
                  <c:v>145.64846415400001</c:v>
                </c:pt>
                <c:pt idx="2">
                  <c:v>130.478134528</c:v>
                </c:pt>
                <c:pt idx="3">
                  <c:v>118.886451718</c:v>
                </c:pt>
                <c:pt idx="4">
                  <c:v>110.42281240000003</c:v>
                </c:pt>
                <c:pt idx="5">
                  <c:v>104.63661325000001</c:v>
                </c:pt>
                <c:pt idx="6">
                  <c:v>101.25086468800001</c:v>
                </c:pt>
                <c:pt idx="7">
                  <c:v>101.25086468800001</c:v>
                </c:pt>
                <c:pt idx="8">
                  <c:v>101.25086468800001</c:v>
                </c:pt>
                <c:pt idx="9">
                  <c:v>101.25086468800001</c:v>
                </c:pt>
                <c:pt idx="10">
                  <c:v>101.25086468800001</c:v>
                </c:pt>
                <c:pt idx="11">
                  <c:v>101.25086468800001</c:v>
                </c:pt>
                <c:pt idx="12">
                  <c:v>101.25086468800001</c:v>
                </c:pt>
                <c:pt idx="13">
                  <c:v>100.66246721800005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900-4FC5-8E44-FBCBF7B8C6EC}"/>
            </c:ext>
          </c:extLst>
        </c:ser>
        <c:ser>
          <c:idx val="6"/>
          <c:order val="6"/>
          <c:tx>
            <c:strRef>
              <c:f>'Nissan GTR EcuTek'!$F$69</c:f>
              <c:strCache>
                <c:ptCount val="1"/>
                <c:pt idx="0">
                  <c:v>5.5</c:v>
                </c:pt>
              </c:strCache>
            </c:strRef>
          </c:tx>
          <c:marker>
            <c:symbol val="none"/>
          </c:marker>
          <c:xVal>
            <c:numRef>
              <c:f>'Nissan GTR EcuTek'!$G$62:$V$62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'Nissan GTR EcuTek'!$G$69:$V$69</c:f>
              <c:numCache>
                <c:formatCode>0</c:formatCode>
                <c:ptCount val="16"/>
                <c:pt idx="0">
                  <c:v>174.96078873983998</c:v>
                </c:pt>
                <c:pt idx="1">
                  <c:v>153.47339409791999</c:v>
                </c:pt>
                <c:pt idx="2">
                  <c:v>136.37610935807999</c:v>
                </c:pt>
                <c:pt idx="3">
                  <c:v>123.18854236415999</c:v>
                </c:pt>
                <c:pt idx="4">
                  <c:v>113.43030095999995</c:v>
                </c:pt>
                <c:pt idx="5">
                  <c:v>106.62099298943997</c:v>
                </c:pt>
                <c:pt idx="6">
                  <c:v>102.28022629632002</c:v>
                </c:pt>
                <c:pt idx="7">
                  <c:v>101.17303221887994</c:v>
                </c:pt>
                <c:pt idx="8">
                  <c:v>101.17303221887994</c:v>
                </c:pt>
                <c:pt idx="9">
                  <c:v>101.17303221887994</c:v>
                </c:pt>
                <c:pt idx="10">
                  <c:v>101.17303221887994</c:v>
                </c:pt>
                <c:pt idx="11">
                  <c:v>101.17303221887994</c:v>
                </c:pt>
                <c:pt idx="12">
                  <c:v>101.17303221887994</c:v>
                </c:pt>
                <c:pt idx="13">
                  <c:v>100.66107409535994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900-4FC5-8E44-FBCBF7B8C6EC}"/>
            </c:ext>
          </c:extLst>
        </c:ser>
        <c:ser>
          <c:idx val="8"/>
          <c:order val="7"/>
          <c:tx>
            <c:strRef>
              <c:f>'Nissan GTR EcuTek'!$F$70</c:f>
              <c:strCache>
                <c:ptCount val="1"/>
                <c:pt idx="0">
                  <c:v>6.0</c:v>
                </c:pt>
              </c:strCache>
            </c:strRef>
          </c:tx>
          <c:marker>
            <c:symbol val="none"/>
          </c:marker>
          <c:xVal>
            <c:numRef>
              <c:f>'Nissan GTR EcuTek'!$G$62:$V$62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'Nissan GTR EcuTek'!$G$70:$V$70</c:f>
              <c:numCache>
                <c:formatCode>0</c:formatCode>
                <c:ptCount val="16"/>
                <c:pt idx="0">
                  <c:v>189.16895415936</c:v>
                </c:pt>
                <c:pt idx="1">
                  <c:v>166.69346406768005</c:v>
                </c:pt>
                <c:pt idx="2">
                  <c:v>148.38760338432002</c:v>
                </c:pt>
                <c:pt idx="3">
                  <c:v>133.82515290864004</c:v>
                </c:pt>
                <c:pt idx="4">
                  <c:v>122.57989344000006</c:v>
                </c:pt>
                <c:pt idx="5">
                  <c:v>114.22560577776002</c:v>
                </c:pt>
                <c:pt idx="6">
                  <c:v>108.33607072128009</c:v>
                </c:pt>
                <c:pt idx="7">
                  <c:v>104.48506906992009</c:v>
                </c:pt>
                <c:pt idx="8">
                  <c:v>102.24638162304001</c:v>
                </c:pt>
                <c:pt idx="9">
                  <c:v>101.19378918000007</c:v>
                </c:pt>
                <c:pt idx="10">
                  <c:v>100.94201250288006</c:v>
                </c:pt>
                <c:pt idx="11">
                  <c:v>100.94201250288006</c:v>
                </c:pt>
                <c:pt idx="12">
                  <c:v>100.89038986752018</c:v>
                </c:pt>
                <c:pt idx="13">
                  <c:v>100.31998543344019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900-4FC5-8E44-FBCBF7B8C6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830720"/>
        <c:axId val="90980352"/>
      </c:scatterChart>
      <c:valAx>
        <c:axId val="90830720"/>
        <c:scaling>
          <c:orientation val="minMax"/>
          <c:max val="2"/>
        </c:scaling>
        <c:delete val="0"/>
        <c:axPos val="b"/>
        <c:majorGridlines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1" i="0" baseline="0"/>
                  <a:t>Effective Pulse WIdth (mS)</a:t>
                </a:r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crossAx val="90980352"/>
        <c:crosses val="autoZero"/>
        <c:crossBetween val="midCat"/>
        <c:majorUnit val="0.2"/>
      </c:valAx>
      <c:valAx>
        <c:axId val="90980352"/>
        <c:scaling>
          <c:orientation val="minMax"/>
          <c:min val="1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Multiplier</a:t>
                </a:r>
                <a:r>
                  <a:rPr lang="en-GB" baseline="0"/>
                  <a:t> (%)</a:t>
                </a:r>
                <a:endParaRPr lang="en-GB"/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9083072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655" l="0.70000000000000062" r="0.70000000000000062" t="0.75000000000000655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sz="1400"/>
              <a:t>Injector Scaling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'Nissan GTR COBB'!$G$14</c:f>
              <c:strCache>
                <c:ptCount val="1"/>
                <c:pt idx="0">
                  <c:v>Scale</c:v>
                </c:pt>
              </c:strCache>
            </c:strRef>
          </c:tx>
          <c:marker>
            <c:symbol val="none"/>
          </c:marker>
          <c:xVal>
            <c:numRef>
              <c:f>'Nissan GTR COBB'!$F$15:$F$22</c:f>
              <c:numCache>
                <c:formatCode>0.0</c:formatCode>
                <c:ptCount val="8"/>
                <c:pt idx="0">
                  <c:v>2.5</c:v>
                </c:pt>
                <c:pt idx="1">
                  <c:v>3</c:v>
                </c:pt>
                <c:pt idx="2">
                  <c:v>3.5</c:v>
                </c:pt>
                <c:pt idx="3">
                  <c:v>4</c:v>
                </c:pt>
                <c:pt idx="4">
                  <c:v>4.5</c:v>
                </c:pt>
                <c:pt idx="5">
                  <c:v>5</c:v>
                </c:pt>
                <c:pt idx="6">
                  <c:v>5.5</c:v>
                </c:pt>
                <c:pt idx="7">
                  <c:v>6</c:v>
                </c:pt>
              </c:numCache>
            </c:numRef>
          </c:xVal>
          <c:yVal>
            <c:numRef>
              <c:f>'Nissan GTR COBB'!$G$15:$G$22</c:f>
              <c:numCache>
                <c:formatCode>0</c:formatCode>
                <c:ptCount val="8"/>
                <c:pt idx="0">
                  <c:v>1032.6171999999999</c:v>
                </c:pt>
                <c:pt idx="1">
                  <c:v>1140.5608</c:v>
                </c:pt>
                <c:pt idx="2">
                  <c:v>1258.1482999999998</c:v>
                </c:pt>
                <c:pt idx="3">
                  <c:v>1342.1040499999999</c:v>
                </c:pt>
                <c:pt idx="4">
                  <c:v>1433.5888499999999</c:v>
                </c:pt>
                <c:pt idx="5">
                  <c:v>1514.4832999999999</c:v>
                </c:pt>
                <c:pt idx="6">
                  <c:v>1585.44865</c:v>
                </c:pt>
                <c:pt idx="7">
                  <c:v>1642.4403499999999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AF2-4E99-8C49-00E39D7F93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167744"/>
        <c:axId val="91169920"/>
      </c:scatterChart>
      <c:valAx>
        <c:axId val="91167744"/>
        <c:scaling>
          <c:orientation val="minMax"/>
        </c:scaling>
        <c:delete val="0"/>
        <c:axPos val="b"/>
        <c:majorGridlines/>
        <c:title>
          <c:tx>
            <c:strRef>
              <c:f>'Nissan GTR COBB'!$F$14</c:f>
              <c:strCache>
                <c:ptCount val="1"/>
                <c:pt idx="0">
                  <c:v>bar</c:v>
                </c:pt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crossAx val="91169920"/>
        <c:crosses val="autoZero"/>
        <c:crossBetween val="midCat"/>
      </c:valAx>
      <c:valAx>
        <c:axId val="91169920"/>
        <c:scaling>
          <c:orientation val="minMax"/>
        </c:scaling>
        <c:delete val="0"/>
        <c:axPos val="l"/>
        <c:majorGridlines/>
        <c:title>
          <c:tx>
            <c:strRef>
              <c:f>'Nissan GTR COBB'!$H$15:$H$22</c:f>
              <c:strCache>
                <c:ptCount val="8"/>
                <c:pt idx="0">
                  <c:v>cc/min  at 25°C</c:v>
                </c:pt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crossAx val="911677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544" l="0.70000000000000062" r="0.70000000000000062" t="0.75000000000000544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sz="1400"/>
              <a:t>Latency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9.952852547020602E-2"/>
          <c:y val="0.10426697541759168"/>
          <c:w val="0.77062447839182135"/>
          <c:h val="0.7740007362773636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'[1]Nissan GTR EcuTek'!$F$41</c:f>
              <c:strCache>
                <c:ptCount val="1"/>
                <c:pt idx="0">
                  <c:v>2.5</c:v>
                </c:pt>
              </c:strCache>
            </c:strRef>
          </c:tx>
          <c:marker>
            <c:symbol val="none"/>
          </c:marker>
          <c:xVal>
            <c:numRef>
              <c:f>'[1]Nissan GTR EcuTek'!$G$40:$N$40</c:f>
              <c:numCache>
                <c:formatCode>General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'[1]Nissan GTR EcuTek'!$G$41:$N$41</c:f>
              <c:numCache>
                <c:formatCode>General</c:formatCode>
                <c:ptCount val="8"/>
                <c:pt idx="0">
                  <c:v>2.4159999999999999</c:v>
                </c:pt>
                <c:pt idx="1">
                  <c:v>1.6479999999999999</c:v>
                </c:pt>
                <c:pt idx="2">
                  <c:v>1.399</c:v>
                </c:pt>
                <c:pt idx="3">
                  <c:v>1.216</c:v>
                </c:pt>
                <c:pt idx="4">
                  <c:v>1.081</c:v>
                </c:pt>
                <c:pt idx="5">
                  <c:v>0.97699999999999998</c:v>
                </c:pt>
                <c:pt idx="6">
                  <c:v>0.88400000000000001</c:v>
                </c:pt>
                <c:pt idx="7">
                  <c:v>0.78600000000000003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C21-4E0B-9AE2-10DC14FE2636}"/>
            </c:ext>
          </c:extLst>
        </c:ser>
        <c:ser>
          <c:idx val="1"/>
          <c:order val="1"/>
          <c:tx>
            <c:strRef>
              <c:f>'[1]Nissan GTR EcuTek'!$F$42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xVal>
            <c:numRef>
              <c:f>'[1]Nissan GTR EcuTek'!$G$40:$N$40</c:f>
              <c:numCache>
                <c:formatCode>General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'[1]Nissan GTR EcuTek'!$G$42:$N$42</c:f>
              <c:numCache>
                <c:formatCode>General</c:formatCode>
                <c:ptCount val="8"/>
                <c:pt idx="0">
                  <c:v>2.6030000000000002</c:v>
                </c:pt>
                <c:pt idx="1">
                  <c:v>1.7010000000000001</c:v>
                </c:pt>
                <c:pt idx="2">
                  <c:v>1.4379999999999999</c:v>
                </c:pt>
                <c:pt idx="3">
                  <c:v>1.26</c:v>
                </c:pt>
                <c:pt idx="4">
                  <c:v>1.1379999999999999</c:v>
                </c:pt>
                <c:pt idx="5">
                  <c:v>1.0429999999999999</c:v>
                </c:pt>
                <c:pt idx="6">
                  <c:v>0.94399999999999995</c:v>
                </c:pt>
                <c:pt idx="7">
                  <c:v>0.81100000000000005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C21-4E0B-9AE2-10DC14FE2636}"/>
            </c:ext>
          </c:extLst>
        </c:ser>
        <c:ser>
          <c:idx val="2"/>
          <c:order val="2"/>
          <c:tx>
            <c:strRef>
              <c:f>'[1]Nissan GTR EcuTek'!$F$43</c:f>
              <c:strCache>
                <c:ptCount val="1"/>
                <c:pt idx="0">
                  <c:v>3.5</c:v>
                </c:pt>
              </c:strCache>
            </c:strRef>
          </c:tx>
          <c:marker>
            <c:symbol val="none"/>
          </c:marker>
          <c:xVal>
            <c:numRef>
              <c:f>'[1]Nissan GTR EcuTek'!$G$40:$N$40</c:f>
              <c:numCache>
                <c:formatCode>General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'[1]Nissan GTR EcuTek'!$G$43:$N$43</c:f>
              <c:numCache>
                <c:formatCode>General</c:formatCode>
                <c:ptCount val="8"/>
                <c:pt idx="0">
                  <c:v>2.7639999999999998</c:v>
                </c:pt>
                <c:pt idx="1">
                  <c:v>1.784</c:v>
                </c:pt>
                <c:pt idx="2">
                  <c:v>1.4810000000000001</c:v>
                </c:pt>
                <c:pt idx="3">
                  <c:v>1.2689999999999999</c:v>
                </c:pt>
                <c:pt idx="4">
                  <c:v>1.1240000000000001</c:v>
                </c:pt>
                <c:pt idx="5">
                  <c:v>1.02</c:v>
                </c:pt>
                <c:pt idx="6">
                  <c:v>0.93400000000000005</c:v>
                </c:pt>
                <c:pt idx="7">
                  <c:v>0.83899999999999997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C21-4E0B-9AE2-10DC14FE2636}"/>
            </c:ext>
          </c:extLst>
        </c:ser>
        <c:ser>
          <c:idx val="3"/>
          <c:order val="3"/>
          <c:tx>
            <c:strRef>
              <c:f>'[1]Nissan GTR EcuTek'!$F$44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xVal>
            <c:numRef>
              <c:f>'[1]Nissan GTR EcuTek'!$G$40:$N$40</c:f>
              <c:numCache>
                <c:formatCode>General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'[1]Nissan GTR EcuTek'!$G$44:$N$44</c:f>
              <c:numCache>
                <c:formatCode>General</c:formatCode>
                <c:ptCount val="8"/>
                <c:pt idx="0">
                  <c:v>2.9929999999999999</c:v>
                </c:pt>
                <c:pt idx="1">
                  <c:v>1.883</c:v>
                </c:pt>
                <c:pt idx="2">
                  <c:v>1.5469999999999999</c:v>
                </c:pt>
                <c:pt idx="3">
                  <c:v>1.3149999999999999</c:v>
                </c:pt>
                <c:pt idx="4">
                  <c:v>1.1559999999999999</c:v>
                </c:pt>
                <c:pt idx="5">
                  <c:v>1.0409999999999999</c:v>
                </c:pt>
                <c:pt idx="6">
                  <c:v>0.93700000000000006</c:v>
                </c:pt>
                <c:pt idx="7">
                  <c:v>0.81499999999999995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C21-4E0B-9AE2-10DC14FE2636}"/>
            </c:ext>
          </c:extLst>
        </c:ser>
        <c:ser>
          <c:idx val="4"/>
          <c:order val="4"/>
          <c:tx>
            <c:strRef>
              <c:f>'[1]Nissan GTR EcuTek'!$F$45</c:f>
              <c:strCache>
                <c:ptCount val="1"/>
                <c:pt idx="0">
                  <c:v>4.5</c:v>
                </c:pt>
              </c:strCache>
            </c:strRef>
          </c:tx>
          <c:marker>
            <c:symbol val="none"/>
          </c:marker>
          <c:xVal>
            <c:numRef>
              <c:f>'[1]Nissan GTR EcuTek'!$G$40:$N$40</c:f>
              <c:numCache>
                <c:formatCode>General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'[1]Nissan GTR EcuTek'!$G$45:$N$45</c:f>
              <c:numCache>
                <c:formatCode>General</c:formatCode>
                <c:ptCount val="8"/>
                <c:pt idx="0">
                  <c:v>3.3050000000000002</c:v>
                </c:pt>
                <c:pt idx="1">
                  <c:v>1.982</c:v>
                </c:pt>
                <c:pt idx="2">
                  <c:v>1.601</c:v>
                </c:pt>
                <c:pt idx="3">
                  <c:v>1.351</c:v>
                </c:pt>
                <c:pt idx="4">
                  <c:v>1.1919999999999999</c:v>
                </c:pt>
                <c:pt idx="5">
                  <c:v>1.081</c:v>
                </c:pt>
                <c:pt idx="6">
                  <c:v>0.97699999999999998</c:v>
                </c:pt>
                <c:pt idx="7">
                  <c:v>0.83799999999999997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C21-4E0B-9AE2-10DC14FE2636}"/>
            </c:ext>
          </c:extLst>
        </c:ser>
        <c:ser>
          <c:idx val="5"/>
          <c:order val="5"/>
          <c:tx>
            <c:strRef>
              <c:f>'[1]Nissan GTR EcuTek'!$F$46</c:f>
              <c:strCache>
                <c:ptCount val="1"/>
                <c:pt idx="0">
                  <c:v>5</c:v>
                </c:pt>
              </c:strCache>
            </c:strRef>
          </c:tx>
          <c:marker>
            <c:symbol val="none"/>
          </c:marker>
          <c:xVal>
            <c:numRef>
              <c:f>'[1]Nissan GTR EcuTek'!$G$40:$N$40</c:f>
              <c:numCache>
                <c:formatCode>General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'[1]Nissan GTR EcuTek'!$G$46:$N$46</c:f>
              <c:numCache>
                <c:formatCode>General</c:formatCode>
                <c:ptCount val="8"/>
                <c:pt idx="0">
                  <c:v>3.71</c:v>
                </c:pt>
                <c:pt idx="1">
                  <c:v>2.1320000000000001</c:v>
                </c:pt>
                <c:pt idx="2">
                  <c:v>1.6870000000000001</c:v>
                </c:pt>
                <c:pt idx="3">
                  <c:v>1.4019999999999999</c:v>
                </c:pt>
                <c:pt idx="4">
                  <c:v>1.226</c:v>
                </c:pt>
                <c:pt idx="5">
                  <c:v>1.1060000000000001</c:v>
                </c:pt>
                <c:pt idx="6">
                  <c:v>0.99099999999999999</c:v>
                </c:pt>
                <c:pt idx="7">
                  <c:v>0.82899999999999996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C21-4E0B-9AE2-10DC14FE2636}"/>
            </c:ext>
          </c:extLst>
        </c:ser>
        <c:ser>
          <c:idx val="6"/>
          <c:order val="6"/>
          <c:tx>
            <c:strRef>
              <c:f>'[1]Nissan GTR EcuTek'!$F$47</c:f>
              <c:strCache>
                <c:ptCount val="1"/>
                <c:pt idx="0">
                  <c:v>5.5</c:v>
                </c:pt>
              </c:strCache>
            </c:strRef>
          </c:tx>
          <c:marker>
            <c:symbol val="none"/>
          </c:marker>
          <c:xVal>
            <c:numRef>
              <c:f>'[1]Nissan GTR EcuTek'!$G$40:$N$40</c:f>
              <c:numCache>
                <c:formatCode>General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'[1]Nissan GTR EcuTek'!$G$47:$N$47</c:f>
              <c:numCache>
                <c:formatCode>General</c:formatCode>
                <c:ptCount val="8"/>
                <c:pt idx="0">
                  <c:v>4.2169999999999996</c:v>
                </c:pt>
                <c:pt idx="1">
                  <c:v>2.2440000000000002</c:v>
                </c:pt>
                <c:pt idx="2">
                  <c:v>1.728</c:v>
                </c:pt>
                <c:pt idx="3">
                  <c:v>1.425</c:v>
                </c:pt>
                <c:pt idx="4">
                  <c:v>1.2609999999999999</c:v>
                </c:pt>
                <c:pt idx="5">
                  <c:v>1.1599999999999999</c:v>
                </c:pt>
                <c:pt idx="6">
                  <c:v>1.0469999999999999</c:v>
                </c:pt>
                <c:pt idx="7">
                  <c:v>0.84799999999999998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C21-4E0B-9AE2-10DC14FE2636}"/>
            </c:ext>
          </c:extLst>
        </c:ser>
        <c:ser>
          <c:idx val="7"/>
          <c:order val="7"/>
          <c:tx>
            <c:strRef>
              <c:f>'[1]Nissan GTR EcuTek'!$F$48</c:f>
              <c:strCache>
                <c:ptCount val="1"/>
                <c:pt idx="0">
                  <c:v>6</c:v>
                </c:pt>
              </c:strCache>
            </c:strRef>
          </c:tx>
          <c:marker>
            <c:symbol val="none"/>
          </c:marker>
          <c:xVal>
            <c:numRef>
              <c:f>'[1]Nissan GTR EcuTek'!$G$40:$N$40</c:f>
              <c:numCache>
                <c:formatCode>General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'[1]Nissan GTR EcuTek'!$G$48:$N$48</c:f>
              <c:numCache>
                <c:formatCode>General</c:formatCode>
                <c:ptCount val="8"/>
                <c:pt idx="0">
                  <c:v>4.5709999999999997</c:v>
                </c:pt>
                <c:pt idx="1">
                  <c:v>2.3980000000000001</c:v>
                </c:pt>
                <c:pt idx="2">
                  <c:v>1.833</c:v>
                </c:pt>
                <c:pt idx="3">
                  <c:v>1.5029999999999999</c:v>
                </c:pt>
                <c:pt idx="4">
                  <c:v>1.323</c:v>
                </c:pt>
                <c:pt idx="5">
                  <c:v>1.2090000000000001</c:v>
                </c:pt>
                <c:pt idx="6">
                  <c:v>1.0760000000000001</c:v>
                </c:pt>
                <c:pt idx="7">
                  <c:v>0.84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5C21-4E0B-9AE2-10DC14FE26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219456"/>
        <c:axId val="91221376"/>
      </c:scatterChart>
      <c:valAx>
        <c:axId val="91219456"/>
        <c:scaling>
          <c:orientation val="minMax"/>
          <c:max val="16"/>
          <c:min val="8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Voltage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1221376"/>
        <c:crosses val="autoZero"/>
        <c:crossBetween val="midCat"/>
        <c:majorUnit val="1"/>
      </c:valAx>
      <c:valAx>
        <c:axId val="912213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mS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12194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633" l="0.70000000000000062" r="0.70000000000000062" t="0.75000000000000633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Short Pulse MULTIPLIER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9.869459865903997E-2"/>
          <c:y val="0.10729136307003689"/>
          <c:w val="0.77443625998363108"/>
          <c:h val="0.7651794511421846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'[1]Nissan GTR EcuTek'!$F$63</c:f>
              <c:strCache>
                <c:ptCount val="1"/>
                <c:pt idx="0">
                  <c:v>2.5</c:v>
                </c:pt>
              </c:strCache>
            </c:strRef>
          </c:tx>
          <c:marker>
            <c:symbol val="none"/>
          </c:marker>
          <c:xVal>
            <c:numRef>
              <c:f>'[1]Nissan GTR EcuTek'!$G$62:$V$62</c:f>
              <c:numCache>
                <c:formatCode>General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'[1]Nissan GTR EcuTek'!$G$63:$V$63</c:f>
              <c:numCache>
                <c:formatCode>General</c:formatCode>
                <c:ptCount val="16"/>
                <c:pt idx="0">
                  <c:v>166</c:v>
                </c:pt>
                <c:pt idx="1">
                  <c:v>145</c:v>
                </c:pt>
                <c:pt idx="2">
                  <c:v>129</c:v>
                </c:pt>
                <c:pt idx="3">
                  <c:v>117</c:v>
                </c:pt>
                <c:pt idx="4">
                  <c:v>108</c:v>
                </c:pt>
                <c:pt idx="5">
                  <c:v>103</c:v>
                </c:pt>
                <c:pt idx="6">
                  <c:v>102</c:v>
                </c:pt>
                <c:pt idx="7">
                  <c:v>102</c:v>
                </c:pt>
                <c:pt idx="8">
                  <c:v>102</c:v>
                </c:pt>
                <c:pt idx="9">
                  <c:v>102</c:v>
                </c:pt>
                <c:pt idx="10">
                  <c:v>102</c:v>
                </c:pt>
                <c:pt idx="11">
                  <c:v>102</c:v>
                </c:pt>
                <c:pt idx="12">
                  <c:v>102</c:v>
                </c:pt>
                <c:pt idx="13">
                  <c:v>101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19B-47DE-9DA1-B89ED29B2EEA}"/>
            </c:ext>
          </c:extLst>
        </c:ser>
        <c:ser>
          <c:idx val="1"/>
          <c:order val="1"/>
          <c:tx>
            <c:strRef>
              <c:f>'[1]Nissan GTR EcuTek'!$F$64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xVal>
            <c:numRef>
              <c:f>'[1]Nissan GTR EcuTek'!$G$62:$V$62</c:f>
              <c:numCache>
                <c:formatCode>General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'[1]Nissan GTR EcuTek'!$G$64:$V$64</c:f>
              <c:numCache>
                <c:formatCode>General</c:formatCode>
                <c:ptCount val="16"/>
                <c:pt idx="0">
                  <c:v>170</c:v>
                </c:pt>
                <c:pt idx="1">
                  <c:v>148</c:v>
                </c:pt>
                <c:pt idx="2">
                  <c:v>132</c:v>
                </c:pt>
                <c:pt idx="3">
                  <c:v>119</c:v>
                </c:pt>
                <c:pt idx="4">
                  <c:v>110</c:v>
                </c:pt>
                <c:pt idx="5">
                  <c:v>104</c:v>
                </c:pt>
                <c:pt idx="6">
                  <c:v>102</c:v>
                </c:pt>
                <c:pt idx="7">
                  <c:v>102</c:v>
                </c:pt>
                <c:pt idx="8">
                  <c:v>102</c:v>
                </c:pt>
                <c:pt idx="9">
                  <c:v>102</c:v>
                </c:pt>
                <c:pt idx="10">
                  <c:v>102</c:v>
                </c:pt>
                <c:pt idx="11">
                  <c:v>102</c:v>
                </c:pt>
                <c:pt idx="12">
                  <c:v>102</c:v>
                </c:pt>
                <c:pt idx="13">
                  <c:v>101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19B-47DE-9DA1-B89ED29B2EEA}"/>
            </c:ext>
          </c:extLst>
        </c:ser>
        <c:ser>
          <c:idx val="2"/>
          <c:order val="2"/>
          <c:tx>
            <c:strRef>
              <c:f>'[1]Nissan GTR EcuTek'!$F$65</c:f>
              <c:strCache>
                <c:ptCount val="1"/>
                <c:pt idx="0">
                  <c:v>3.5</c:v>
                </c:pt>
              </c:strCache>
            </c:strRef>
          </c:tx>
          <c:marker>
            <c:symbol val="none"/>
          </c:marker>
          <c:xVal>
            <c:numRef>
              <c:f>'[1]Nissan GTR EcuTek'!$G$62:$V$62</c:f>
              <c:numCache>
                <c:formatCode>General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'[1]Nissan GTR EcuTek'!$G$65:$V$65</c:f>
              <c:numCache>
                <c:formatCode>General</c:formatCode>
                <c:ptCount val="16"/>
                <c:pt idx="0">
                  <c:v>161</c:v>
                </c:pt>
                <c:pt idx="1">
                  <c:v>141</c:v>
                </c:pt>
                <c:pt idx="2">
                  <c:v>126</c:v>
                </c:pt>
                <c:pt idx="3">
                  <c:v>115</c:v>
                </c:pt>
                <c:pt idx="4">
                  <c:v>107</c:v>
                </c:pt>
                <c:pt idx="5">
                  <c:v>102</c:v>
                </c:pt>
                <c:pt idx="6">
                  <c:v>102</c:v>
                </c:pt>
                <c:pt idx="7">
                  <c:v>102</c:v>
                </c:pt>
                <c:pt idx="8">
                  <c:v>102</c:v>
                </c:pt>
                <c:pt idx="9">
                  <c:v>102</c:v>
                </c:pt>
                <c:pt idx="10">
                  <c:v>102</c:v>
                </c:pt>
                <c:pt idx="11">
                  <c:v>102</c:v>
                </c:pt>
                <c:pt idx="12">
                  <c:v>102</c:v>
                </c:pt>
                <c:pt idx="13">
                  <c:v>101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19B-47DE-9DA1-B89ED29B2EEA}"/>
            </c:ext>
          </c:extLst>
        </c:ser>
        <c:ser>
          <c:idx val="3"/>
          <c:order val="3"/>
          <c:tx>
            <c:strRef>
              <c:f>'[1]Nissan GTR EcuTek'!$F$66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xVal>
            <c:numRef>
              <c:f>'[1]Nissan GTR EcuTek'!$G$62:$V$62</c:f>
              <c:numCache>
                <c:formatCode>General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'[1]Nissan GTR EcuTek'!$G$66:$V$66</c:f>
              <c:numCache>
                <c:formatCode>General</c:formatCode>
                <c:ptCount val="16"/>
                <c:pt idx="0">
                  <c:v>154</c:v>
                </c:pt>
                <c:pt idx="1">
                  <c:v>137</c:v>
                </c:pt>
                <c:pt idx="2">
                  <c:v>123</c:v>
                </c:pt>
                <c:pt idx="3">
                  <c:v>113</c:v>
                </c:pt>
                <c:pt idx="4">
                  <c:v>106</c:v>
                </c:pt>
                <c:pt idx="5">
                  <c:v>102</c:v>
                </c:pt>
                <c:pt idx="6">
                  <c:v>102</c:v>
                </c:pt>
                <c:pt idx="7">
                  <c:v>102</c:v>
                </c:pt>
                <c:pt idx="8">
                  <c:v>102</c:v>
                </c:pt>
                <c:pt idx="9">
                  <c:v>102</c:v>
                </c:pt>
                <c:pt idx="10">
                  <c:v>102</c:v>
                </c:pt>
                <c:pt idx="11">
                  <c:v>102</c:v>
                </c:pt>
                <c:pt idx="12">
                  <c:v>102</c:v>
                </c:pt>
                <c:pt idx="13">
                  <c:v>101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19B-47DE-9DA1-B89ED29B2EEA}"/>
            </c:ext>
          </c:extLst>
        </c:ser>
        <c:ser>
          <c:idx val="4"/>
          <c:order val="4"/>
          <c:tx>
            <c:strRef>
              <c:f>'[1]Nissan GTR EcuTek'!$F$67</c:f>
              <c:strCache>
                <c:ptCount val="1"/>
                <c:pt idx="0">
                  <c:v>4.5</c:v>
                </c:pt>
              </c:strCache>
            </c:strRef>
          </c:tx>
          <c:marker>
            <c:symbol val="none"/>
          </c:marker>
          <c:xVal>
            <c:numRef>
              <c:f>'[1]Nissan GTR EcuTek'!$G$62:$V$62</c:f>
              <c:numCache>
                <c:formatCode>General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'[1]Nissan GTR EcuTek'!$G$67:$V$67</c:f>
              <c:numCache>
                <c:formatCode>General</c:formatCode>
                <c:ptCount val="16"/>
                <c:pt idx="0">
                  <c:v>162</c:v>
                </c:pt>
                <c:pt idx="1">
                  <c:v>142</c:v>
                </c:pt>
                <c:pt idx="2">
                  <c:v>127</c:v>
                </c:pt>
                <c:pt idx="3">
                  <c:v>116</c:v>
                </c:pt>
                <c:pt idx="4">
                  <c:v>108</c:v>
                </c:pt>
                <c:pt idx="5">
                  <c:v>103</c:v>
                </c:pt>
                <c:pt idx="6">
                  <c:v>102</c:v>
                </c:pt>
                <c:pt idx="7">
                  <c:v>102</c:v>
                </c:pt>
                <c:pt idx="8">
                  <c:v>102</c:v>
                </c:pt>
                <c:pt idx="9">
                  <c:v>102</c:v>
                </c:pt>
                <c:pt idx="10">
                  <c:v>102</c:v>
                </c:pt>
                <c:pt idx="11">
                  <c:v>102</c:v>
                </c:pt>
                <c:pt idx="12">
                  <c:v>102</c:v>
                </c:pt>
                <c:pt idx="13">
                  <c:v>101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19B-47DE-9DA1-B89ED29B2EEA}"/>
            </c:ext>
          </c:extLst>
        </c:ser>
        <c:ser>
          <c:idx val="5"/>
          <c:order val="5"/>
          <c:tx>
            <c:strRef>
              <c:f>'[1]Nissan GTR EcuTek'!$F$68</c:f>
              <c:strCache>
                <c:ptCount val="1"/>
                <c:pt idx="0">
                  <c:v>5</c:v>
                </c:pt>
              </c:strCache>
            </c:strRef>
          </c:tx>
          <c:marker>
            <c:symbol val="none"/>
          </c:marker>
          <c:xVal>
            <c:numRef>
              <c:f>'[1]Nissan GTR EcuTek'!$G$62:$V$62</c:f>
              <c:numCache>
                <c:formatCode>General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'[1]Nissan GTR EcuTek'!$G$68:$V$68</c:f>
              <c:numCache>
                <c:formatCode>General</c:formatCode>
                <c:ptCount val="16"/>
                <c:pt idx="0">
                  <c:v>165</c:v>
                </c:pt>
                <c:pt idx="1">
                  <c:v>146</c:v>
                </c:pt>
                <c:pt idx="2">
                  <c:v>130</c:v>
                </c:pt>
                <c:pt idx="3">
                  <c:v>119</c:v>
                </c:pt>
                <c:pt idx="4">
                  <c:v>110</c:v>
                </c:pt>
                <c:pt idx="5">
                  <c:v>105</c:v>
                </c:pt>
                <c:pt idx="6">
                  <c:v>101</c:v>
                </c:pt>
                <c:pt idx="7">
                  <c:v>101</c:v>
                </c:pt>
                <c:pt idx="8">
                  <c:v>101</c:v>
                </c:pt>
                <c:pt idx="9">
                  <c:v>101</c:v>
                </c:pt>
                <c:pt idx="10">
                  <c:v>101</c:v>
                </c:pt>
                <c:pt idx="11">
                  <c:v>101</c:v>
                </c:pt>
                <c:pt idx="12">
                  <c:v>101</c:v>
                </c:pt>
                <c:pt idx="13">
                  <c:v>101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19B-47DE-9DA1-B89ED29B2EEA}"/>
            </c:ext>
          </c:extLst>
        </c:ser>
        <c:ser>
          <c:idx val="6"/>
          <c:order val="6"/>
          <c:tx>
            <c:strRef>
              <c:f>'[1]Nissan GTR EcuTek'!$F$69</c:f>
              <c:strCache>
                <c:ptCount val="1"/>
                <c:pt idx="0">
                  <c:v>5.5</c:v>
                </c:pt>
              </c:strCache>
            </c:strRef>
          </c:tx>
          <c:marker>
            <c:symbol val="none"/>
          </c:marker>
          <c:xVal>
            <c:numRef>
              <c:f>'[1]Nissan GTR EcuTek'!$G$62:$V$62</c:f>
              <c:numCache>
                <c:formatCode>General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'[1]Nissan GTR EcuTek'!$G$69:$V$69</c:f>
              <c:numCache>
                <c:formatCode>General</c:formatCode>
                <c:ptCount val="16"/>
                <c:pt idx="0">
                  <c:v>175</c:v>
                </c:pt>
                <c:pt idx="1">
                  <c:v>153</c:v>
                </c:pt>
                <c:pt idx="2">
                  <c:v>136</c:v>
                </c:pt>
                <c:pt idx="3">
                  <c:v>123</c:v>
                </c:pt>
                <c:pt idx="4">
                  <c:v>113</c:v>
                </c:pt>
                <c:pt idx="5">
                  <c:v>107</c:v>
                </c:pt>
                <c:pt idx="6">
                  <c:v>102</c:v>
                </c:pt>
                <c:pt idx="7">
                  <c:v>101</c:v>
                </c:pt>
                <c:pt idx="8">
                  <c:v>101</c:v>
                </c:pt>
                <c:pt idx="9">
                  <c:v>101</c:v>
                </c:pt>
                <c:pt idx="10">
                  <c:v>101</c:v>
                </c:pt>
                <c:pt idx="11">
                  <c:v>101</c:v>
                </c:pt>
                <c:pt idx="12">
                  <c:v>101</c:v>
                </c:pt>
                <c:pt idx="13">
                  <c:v>101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19B-47DE-9DA1-B89ED29B2EEA}"/>
            </c:ext>
          </c:extLst>
        </c:ser>
        <c:ser>
          <c:idx val="8"/>
          <c:order val="7"/>
          <c:tx>
            <c:strRef>
              <c:f>'[1]Nissan GTR EcuTek'!$F$70</c:f>
              <c:strCache>
                <c:ptCount val="1"/>
                <c:pt idx="0">
                  <c:v>6</c:v>
                </c:pt>
              </c:strCache>
            </c:strRef>
          </c:tx>
          <c:marker>
            <c:symbol val="none"/>
          </c:marker>
          <c:xVal>
            <c:numRef>
              <c:f>'[1]Nissan GTR EcuTek'!$G$62:$V$62</c:f>
              <c:numCache>
                <c:formatCode>General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'[1]Nissan GTR EcuTek'!$G$70:$V$70</c:f>
              <c:numCache>
                <c:formatCode>General</c:formatCode>
                <c:ptCount val="16"/>
                <c:pt idx="0">
                  <c:v>189</c:v>
                </c:pt>
                <c:pt idx="1">
                  <c:v>167</c:v>
                </c:pt>
                <c:pt idx="2">
                  <c:v>148</c:v>
                </c:pt>
                <c:pt idx="3">
                  <c:v>134</c:v>
                </c:pt>
                <c:pt idx="4">
                  <c:v>123</c:v>
                </c:pt>
                <c:pt idx="5">
                  <c:v>114</c:v>
                </c:pt>
                <c:pt idx="6">
                  <c:v>108</c:v>
                </c:pt>
                <c:pt idx="7">
                  <c:v>104</c:v>
                </c:pt>
                <c:pt idx="8">
                  <c:v>102</c:v>
                </c:pt>
                <c:pt idx="9">
                  <c:v>101</c:v>
                </c:pt>
                <c:pt idx="10">
                  <c:v>101</c:v>
                </c:pt>
                <c:pt idx="11">
                  <c:v>101</c:v>
                </c:pt>
                <c:pt idx="12">
                  <c:v>101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919B-47DE-9DA1-B89ED29B2E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546752"/>
        <c:axId val="91548672"/>
      </c:scatterChart>
      <c:valAx>
        <c:axId val="91546752"/>
        <c:scaling>
          <c:orientation val="minMax"/>
          <c:max val="2"/>
        </c:scaling>
        <c:delete val="0"/>
        <c:axPos val="b"/>
        <c:majorGridlines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1" i="0" baseline="0"/>
                  <a:t>Effective Pulse WIdth (mS)</a:t>
                </a:r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crossAx val="91548672"/>
        <c:crosses val="autoZero"/>
        <c:crossBetween val="midCat"/>
        <c:majorUnit val="0.2"/>
      </c:valAx>
      <c:valAx>
        <c:axId val="91548672"/>
        <c:scaling>
          <c:orientation val="minMax"/>
          <c:min val="1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Multiplier</a:t>
                </a:r>
                <a:r>
                  <a:rPr lang="en-GB" baseline="0"/>
                  <a:t> (%)</a:t>
                </a:r>
                <a:endParaRPr lang="en-GB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154675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677" l="0.70000000000000062" r="0.70000000000000062" t="0.75000000000000677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sz="1400"/>
              <a:t>Injector Scaling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'Subaru COBB'!$G$14</c:f>
              <c:strCache>
                <c:ptCount val="1"/>
                <c:pt idx="0">
                  <c:v>Scale</c:v>
                </c:pt>
              </c:strCache>
            </c:strRef>
          </c:tx>
          <c:marker>
            <c:symbol val="none"/>
          </c:marker>
          <c:xVal>
            <c:numRef>
              <c:f>'Subaru COBB'!$F$15:$F$22</c:f>
              <c:numCache>
                <c:formatCode>0.0</c:formatCode>
                <c:ptCount val="8"/>
                <c:pt idx="0">
                  <c:v>2.5</c:v>
                </c:pt>
                <c:pt idx="1">
                  <c:v>3</c:v>
                </c:pt>
                <c:pt idx="2">
                  <c:v>3.5</c:v>
                </c:pt>
                <c:pt idx="3">
                  <c:v>4</c:v>
                </c:pt>
                <c:pt idx="4">
                  <c:v>4.5</c:v>
                </c:pt>
                <c:pt idx="5">
                  <c:v>5</c:v>
                </c:pt>
                <c:pt idx="6">
                  <c:v>5.5</c:v>
                </c:pt>
                <c:pt idx="7">
                  <c:v>6</c:v>
                </c:pt>
              </c:numCache>
            </c:numRef>
          </c:xVal>
          <c:yVal>
            <c:numRef>
              <c:f>'Subaru COBB'!$G$15:$G$22</c:f>
              <c:numCache>
                <c:formatCode>0</c:formatCode>
                <c:ptCount val="8"/>
                <c:pt idx="0">
                  <c:v>2925.002763139435</c:v>
                </c:pt>
                <c:pt idx="1">
                  <c:v>2648.1781271680616</c:v>
                </c:pt>
                <c:pt idx="2">
                  <c:v>2400.677379022256</c:v>
                </c:pt>
                <c:pt idx="3">
                  <c:v>2250.5022343575424</c:v>
                </c:pt>
                <c:pt idx="4">
                  <c:v>2106.8859200915986</c:v>
                </c:pt>
                <c:pt idx="5">
                  <c:v>1994.3489395131039</c:v>
                </c:pt>
                <c:pt idx="6">
                  <c:v>1905.0810401619165</c:v>
                </c:pt>
                <c:pt idx="7">
                  <c:v>1838.9758649471235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6C7-40E9-AEE5-863061A1DB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161728"/>
        <c:axId val="93163904"/>
      </c:scatterChart>
      <c:valAx>
        <c:axId val="93161728"/>
        <c:scaling>
          <c:orientation val="minMax"/>
        </c:scaling>
        <c:delete val="0"/>
        <c:axPos val="b"/>
        <c:majorGridlines/>
        <c:title>
          <c:tx>
            <c:strRef>
              <c:f>'Subaru COBB'!$F$14</c:f>
              <c:strCache>
                <c:ptCount val="1"/>
                <c:pt idx="0">
                  <c:v>bar</c:v>
                </c:pt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crossAx val="93163904"/>
        <c:crosses val="autoZero"/>
        <c:crossBetween val="midCat"/>
      </c:valAx>
      <c:valAx>
        <c:axId val="93163904"/>
        <c:scaling>
          <c:orientation val="minMax"/>
        </c:scaling>
        <c:delete val="0"/>
        <c:axPos val="l"/>
        <c:majorGridlines/>
        <c:title>
          <c:tx>
            <c:strRef>
              <c:f>'Subaru COBB'!$H$15:$H$22</c:f>
              <c:strCache>
                <c:ptCount val="8"/>
                <c:pt idx="0">
                  <c:v>Injector Pulse Width for 1 g of fuel (uS)</c:v>
                </c:pt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crossAx val="9316172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522" l="0.70000000000000062" r="0.70000000000000062" t="0.75000000000000522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sz="1400"/>
              <a:t>Latency- 32 bit ECU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9.952852547020595E-2"/>
          <c:y val="0.10426697541759168"/>
          <c:w val="0.76835263661149611"/>
          <c:h val="0.7711023622047246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'Subaru COBB'!$F$41</c:f>
              <c:strCache>
                <c:ptCount val="1"/>
                <c:pt idx="0">
                  <c:v>2.5</c:v>
                </c:pt>
              </c:strCache>
            </c:strRef>
          </c:tx>
          <c:marker>
            <c:symbol val="none"/>
          </c:marker>
          <c:xVal>
            <c:numRef>
              <c:f>'Subaru COBB'!$G$40:$K$40</c:f>
              <c:numCache>
                <c:formatCode>0.0</c:formatCode>
                <c:ptCount val="5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</c:numCache>
            </c:numRef>
          </c:xVal>
          <c:yVal>
            <c:numRef>
              <c:f>'Subaru COBB'!$G$41:$K$41</c:f>
              <c:numCache>
                <c:formatCode>0.000</c:formatCode>
                <c:ptCount val="5"/>
                <c:pt idx="0">
                  <c:v>2.4164300000000019</c:v>
                </c:pt>
                <c:pt idx="1">
                  <c:v>1.6484300000000012</c:v>
                </c:pt>
                <c:pt idx="2">
                  <c:v>1.2163500000000056</c:v>
                </c:pt>
                <c:pt idx="3">
                  <c:v>0.97667000000000392</c:v>
                </c:pt>
                <c:pt idx="4">
                  <c:v>0.78587000000000451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4BC-41ED-BF26-0EEC62C66E30}"/>
            </c:ext>
          </c:extLst>
        </c:ser>
        <c:ser>
          <c:idx val="1"/>
          <c:order val="1"/>
          <c:tx>
            <c:strRef>
              <c:f>'Subaru COBB'!$F$42</c:f>
              <c:strCache>
                <c:ptCount val="1"/>
                <c:pt idx="0">
                  <c:v>3.0</c:v>
                </c:pt>
              </c:strCache>
            </c:strRef>
          </c:tx>
          <c:marker>
            <c:symbol val="none"/>
          </c:marker>
          <c:xVal>
            <c:numRef>
              <c:f>'Subaru COBB'!$G$40:$K$40</c:f>
              <c:numCache>
                <c:formatCode>0.0</c:formatCode>
                <c:ptCount val="5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</c:numCache>
            </c:numRef>
          </c:xVal>
          <c:yVal>
            <c:numRef>
              <c:f>'Subaru COBB'!$G$42:$K$42</c:f>
              <c:numCache>
                <c:formatCode>0.000</c:formatCode>
                <c:ptCount val="5"/>
                <c:pt idx="0">
                  <c:v>2.6028899999999986</c:v>
                </c:pt>
                <c:pt idx="1">
                  <c:v>1.7010899999999971</c:v>
                </c:pt>
                <c:pt idx="2">
                  <c:v>1.2602499999999957</c:v>
                </c:pt>
                <c:pt idx="3">
                  <c:v>1.0427700000000009</c:v>
                </c:pt>
                <c:pt idx="4">
                  <c:v>0.81104999999999094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4BC-41ED-BF26-0EEC62C66E30}"/>
            </c:ext>
          </c:extLst>
        </c:ser>
        <c:ser>
          <c:idx val="2"/>
          <c:order val="2"/>
          <c:tx>
            <c:strRef>
              <c:f>'Subaru COBB'!$F$43</c:f>
              <c:strCache>
                <c:ptCount val="1"/>
                <c:pt idx="0">
                  <c:v>3.5</c:v>
                </c:pt>
              </c:strCache>
            </c:strRef>
          </c:tx>
          <c:marker>
            <c:symbol val="none"/>
          </c:marker>
          <c:xVal>
            <c:numRef>
              <c:f>'Subaru COBB'!$G$40:$K$40</c:f>
              <c:numCache>
                <c:formatCode>0.0</c:formatCode>
                <c:ptCount val="5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</c:numCache>
            </c:numRef>
          </c:xVal>
          <c:yVal>
            <c:numRef>
              <c:f>'Subaru COBB'!$G$43:$K$43</c:f>
              <c:numCache>
                <c:formatCode>0.000</c:formatCode>
                <c:ptCount val="5"/>
                <c:pt idx="0">
                  <c:v>2.7641200000000001</c:v>
                </c:pt>
                <c:pt idx="1">
                  <c:v>1.7841199999999997</c:v>
                </c:pt>
                <c:pt idx="2">
                  <c:v>1.2688400000000026</c:v>
                </c:pt>
                <c:pt idx="3">
                  <c:v>1.0200399999999927</c:v>
                </c:pt>
                <c:pt idx="4">
                  <c:v>0.83948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4BC-41ED-BF26-0EEC62C66E30}"/>
            </c:ext>
          </c:extLst>
        </c:ser>
        <c:ser>
          <c:idx val="3"/>
          <c:order val="3"/>
          <c:tx>
            <c:strRef>
              <c:f>'Subaru COBB'!$F$44</c:f>
              <c:strCache>
                <c:ptCount val="1"/>
                <c:pt idx="0">
                  <c:v>4.0</c:v>
                </c:pt>
              </c:strCache>
            </c:strRef>
          </c:tx>
          <c:marker>
            <c:symbol val="none"/>
          </c:marker>
          <c:xVal>
            <c:numRef>
              <c:f>'Subaru COBB'!$G$40:$K$40</c:f>
              <c:numCache>
                <c:formatCode>0.0</c:formatCode>
                <c:ptCount val="5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</c:numCache>
            </c:numRef>
          </c:xVal>
          <c:yVal>
            <c:numRef>
              <c:f>'Subaru COBB'!$G$44:$K$44</c:f>
              <c:numCache>
                <c:formatCode>0.000</c:formatCode>
                <c:ptCount val="5"/>
                <c:pt idx="0">
                  <c:v>2.9928699999999999</c:v>
                </c:pt>
                <c:pt idx="1">
                  <c:v>1.8832499999999968</c:v>
                </c:pt>
                <c:pt idx="2">
                  <c:v>1.3148299999999971</c:v>
                </c:pt>
                <c:pt idx="3">
                  <c:v>1.0408899999999939</c:v>
                </c:pt>
                <c:pt idx="4">
                  <c:v>0.8147100000000016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4BC-41ED-BF26-0EEC62C66E30}"/>
            </c:ext>
          </c:extLst>
        </c:ser>
        <c:ser>
          <c:idx val="4"/>
          <c:order val="4"/>
          <c:tx>
            <c:strRef>
              <c:f>'Subaru COBB'!$F$45</c:f>
              <c:strCache>
                <c:ptCount val="1"/>
                <c:pt idx="0">
                  <c:v>4.5</c:v>
                </c:pt>
              </c:strCache>
            </c:strRef>
          </c:tx>
          <c:marker>
            <c:symbol val="none"/>
          </c:marker>
          <c:xVal>
            <c:numRef>
              <c:f>'Subaru COBB'!$G$40:$K$40</c:f>
              <c:numCache>
                <c:formatCode>0.0</c:formatCode>
                <c:ptCount val="5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</c:numCache>
            </c:numRef>
          </c:xVal>
          <c:yVal>
            <c:numRef>
              <c:f>'Subaru COBB'!$G$45:$K$45</c:f>
              <c:numCache>
                <c:formatCode>0.000</c:formatCode>
                <c:ptCount val="5"/>
                <c:pt idx="0">
                  <c:v>3.3047900000000006</c:v>
                </c:pt>
                <c:pt idx="1">
                  <c:v>1.9818300000000022</c:v>
                </c:pt>
                <c:pt idx="2">
                  <c:v>1.3514300000000006</c:v>
                </c:pt>
                <c:pt idx="3">
                  <c:v>1.0809500000000014</c:v>
                </c:pt>
                <c:pt idx="4">
                  <c:v>0.83774999999999977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4BC-41ED-BF26-0EEC62C66E30}"/>
            </c:ext>
          </c:extLst>
        </c:ser>
        <c:ser>
          <c:idx val="5"/>
          <c:order val="5"/>
          <c:tx>
            <c:strRef>
              <c:f>'Subaru COBB'!$F$46</c:f>
              <c:strCache>
                <c:ptCount val="1"/>
                <c:pt idx="0">
                  <c:v>5.0</c:v>
                </c:pt>
              </c:strCache>
            </c:strRef>
          </c:tx>
          <c:marker>
            <c:symbol val="none"/>
          </c:marker>
          <c:xVal>
            <c:numRef>
              <c:f>'Subaru COBB'!$G$40:$K$40</c:f>
              <c:numCache>
                <c:formatCode>0.0</c:formatCode>
                <c:ptCount val="5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</c:numCache>
            </c:numRef>
          </c:xVal>
          <c:yVal>
            <c:numRef>
              <c:f>'Subaru COBB'!$G$46:$K$46</c:f>
              <c:numCache>
                <c:formatCode>0.000</c:formatCode>
                <c:ptCount val="5"/>
                <c:pt idx="0">
                  <c:v>3.7098399999999998</c:v>
                </c:pt>
                <c:pt idx="1">
                  <c:v>2.1320599999999921</c:v>
                </c:pt>
                <c:pt idx="2">
                  <c:v>1.402199999999997</c:v>
                </c:pt>
                <c:pt idx="3">
                  <c:v>1.1060199999999973</c:v>
                </c:pt>
                <c:pt idx="4">
                  <c:v>0.82927999999999358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4BC-41ED-BF26-0EEC62C66E30}"/>
            </c:ext>
          </c:extLst>
        </c:ser>
        <c:ser>
          <c:idx val="6"/>
          <c:order val="6"/>
          <c:tx>
            <c:strRef>
              <c:f>'Subaru COBB'!$F$47</c:f>
              <c:strCache>
                <c:ptCount val="1"/>
                <c:pt idx="0">
                  <c:v>5.5</c:v>
                </c:pt>
              </c:strCache>
            </c:strRef>
          </c:tx>
          <c:marker>
            <c:symbol val="none"/>
          </c:marker>
          <c:xVal>
            <c:numRef>
              <c:f>'Subaru COBB'!$G$40:$K$40</c:f>
              <c:numCache>
                <c:formatCode>0.0</c:formatCode>
                <c:ptCount val="5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</c:numCache>
            </c:numRef>
          </c:xVal>
          <c:yVal>
            <c:numRef>
              <c:f>'Subaru COBB'!$G$47:$K$47</c:f>
              <c:numCache>
                <c:formatCode>0.000</c:formatCode>
                <c:ptCount val="5"/>
                <c:pt idx="0">
                  <c:v>4.2168599999999969</c:v>
                </c:pt>
                <c:pt idx="1">
                  <c:v>2.2444399999999902</c:v>
                </c:pt>
                <c:pt idx="2">
                  <c:v>1.425459999999994</c:v>
                </c:pt>
                <c:pt idx="3">
                  <c:v>1.1599199999999712</c:v>
                </c:pt>
                <c:pt idx="4">
                  <c:v>0.84781999999998447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4BC-41ED-BF26-0EEC62C66E30}"/>
            </c:ext>
          </c:extLst>
        </c:ser>
        <c:ser>
          <c:idx val="7"/>
          <c:order val="7"/>
          <c:tx>
            <c:strRef>
              <c:f>'Subaru COBB'!$F$48</c:f>
              <c:strCache>
                <c:ptCount val="1"/>
                <c:pt idx="0">
                  <c:v>6.0</c:v>
                </c:pt>
              </c:strCache>
            </c:strRef>
          </c:tx>
          <c:marker>
            <c:symbol val="none"/>
          </c:marker>
          <c:xVal>
            <c:numRef>
              <c:f>'Subaru COBB'!$G$40:$K$40</c:f>
              <c:numCache>
                <c:formatCode>0.0</c:formatCode>
                <c:ptCount val="5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</c:numCache>
            </c:numRef>
          </c:xVal>
          <c:yVal>
            <c:numRef>
              <c:f>'Subaru COBB'!$G$48:$K$48</c:f>
              <c:numCache>
                <c:formatCode>0.000</c:formatCode>
                <c:ptCount val="5"/>
                <c:pt idx="0">
                  <c:v>4.5712400000000102</c:v>
                </c:pt>
                <c:pt idx="1">
                  <c:v>2.3983600000000038</c:v>
                </c:pt>
                <c:pt idx="2">
                  <c:v>1.5030800000000042</c:v>
                </c:pt>
                <c:pt idx="3">
                  <c:v>1.2090800000000215</c:v>
                </c:pt>
                <c:pt idx="4">
                  <c:v>0.84004000000002321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74BC-41ED-BF26-0EEC62C66E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336320"/>
        <c:axId val="93338240"/>
      </c:scatterChart>
      <c:valAx>
        <c:axId val="93336320"/>
        <c:scaling>
          <c:orientation val="minMax"/>
          <c:max val="16"/>
          <c:min val="8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Voltage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93338240"/>
        <c:crosses val="autoZero"/>
        <c:crossBetween val="midCat"/>
        <c:majorUnit val="1"/>
      </c:valAx>
      <c:valAx>
        <c:axId val="933382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mS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9333632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633" l="0.70000000000000062" r="0.70000000000000062" t="0.75000000000000633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Short Pulse MULTIPLIER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0368870817824836"/>
          <c:y val="0.10729136307003689"/>
          <c:w val="0.76835259867087946"/>
          <c:h val="0.7680780025283655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'Subaru COBB'!$F$63</c:f>
              <c:strCache>
                <c:ptCount val="1"/>
                <c:pt idx="0">
                  <c:v>2.5</c:v>
                </c:pt>
              </c:strCache>
            </c:strRef>
          </c:tx>
          <c:marker>
            <c:symbol val="none"/>
          </c:marker>
          <c:xVal>
            <c:numRef>
              <c:f>'Subaru COBB'!$G$62:$N$62</c:f>
              <c:numCache>
                <c:formatCode>0.000</c:formatCode>
                <c:ptCount val="8"/>
                <c:pt idx="0">
                  <c:v>0.22</c:v>
                </c:pt>
                <c:pt idx="1">
                  <c:v>0.34</c:v>
                </c:pt>
                <c:pt idx="2">
                  <c:v>0.46</c:v>
                </c:pt>
                <c:pt idx="3">
                  <c:v>0.57999999999999996</c:v>
                </c:pt>
                <c:pt idx="4">
                  <c:v>0.7</c:v>
                </c:pt>
                <c:pt idx="5">
                  <c:v>0.82</c:v>
                </c:pt>
                <c:pt idx="6">
                  <c:v>0.94</c:v>
                </c:pt>
                <c:pt idx="7">
                  <c:v>2</c:v>
                </c:pt>
              </c:numCache>
            </c:numRef>
          </c:xVal>
          <c:yVal>
            <c:numRef>
              <c:f>'Subaru COBB'!$G$63:$N$63</c:f>
              <c:numCache>
                <c:formatCode>0</c:formatCode>
                <c:ptCount val="8"/>
                <c:pt idx="0">
                  <c:v>45.154758493999964</c:v>
                </c:pt>
                <c:pt idx="1">
                  <c:v>16.811136145999967</c:v>
                </c:pt>
                <c:pt idx="2">
                  <c:v>2.5388348059999828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C83-48B9-B2AB-086AF3E4981E}"/>
            </c:ext>
          </c:extLst>
        </c:ser>
        <c:ser>
          <c:idx val="1"/>
          <c:order val="1"/>
          <c:tx>
            <c:strRef>
              <c:f>'Subaru COBB'!$F$64</c:f>
              <c:strCache>
                <c:ptCount val="1"/>
                <c:pt idx="0">
                  <c:v>3.0</c:v>
                </c:pt>
              </c:strCache>
            </c:strRef>
          </c:tx>
          <c:marker>
            <c:symbol val="none"/>
          </c:marker>
          <c:xVal>
            <c:numRef>
              <c:f>'Subaru COBB'!$G$62:$N$62</c:f>
              <c:numCache>
                <c:formatCode>0.000</c:formatCode>
                <c:ptCount val="8"/>
                <c:pt idx="0">
                  <c:v>0.22</c:v>
                </c:pt>
                <c:pt idx="1">
                  <c:v>0.34</c:v>
                </c:pt>
                <c:pt idx="2">
                  <c:v>0.46</c:v>
                </c:pt>
                <c:pt idx="3">
                  <c:v>0.57999999999999996</c:v>
                </c:pt>
                <c:pt idx="4">
                  <c:v>0.7</c:v>
                </c:pt>
                <c:pt idx="5">
                  <c:v>0.82</c:v>
                </c:pt>
                <c:pt idx="6">
                  <c:v>0.94</c:v>
                </c:pt>
                <c:pt idx="7">
                  <c:v>2</c:v>
                </c:pt>
              </c:numCache>
            </c:numRef>
          </c:xVal>
          <c:yVal>
            <c:numRef>
              <c:f>'Subaru COBB'!$G$64:$N$64</c:f>
              <c:numCache>
                <c:formatCode>0</c:formatCode>
                <c:ptCount val="8"/>
                <c:pt idx="0">
                  <c:v>48.384458886879997</c:v>
                </c:pt>
                <c:pt idx="1">
                  <c:v>18.821272630239974</c:v>
                </c:pt>
                <c:pt idx="2">
                  <c:v>3.5845248721599603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C83-48B9-B2AB-086AF3E4981E}"/>
            </c:ext>
          </c:extLst>
        </c:ser>
        <c:ser>
          <c:idx val="2"/>
          <c:order val="2"/>
          <c:tx>
            <c:strRef>
              <c:f>'Subaru COBB'!$F$65</c:f>
              <c:strCache>
                <c:ptCount val="1"/>
                <c:pt idx="0">
                  <c:v>3.5</c:v>
                </c:pt>
              </c:strCache>
            </c:strRef>
          </c:tx>
          <c:marker>
            <c:symbol val="none"/>
          </c:marker>
          <c:xVal>
            <c:numRef>
              <c:f>'Subaru COBB'!$G$62:$N$62</c:f>
              <c:numCache>
                <c:formatCode>0.000</c:formatCode>
                <c:ptCount val="8"/>
                <c:pt idx="0">
                  <c:v>0.22</c:v>
                </c:pt>
                <c:pt idx="1">
                  <c:v>0.34</c:v>
                </c:pt>
                <c:pt idx="2">
                  <c:v>0.46</c:v>
                </c:pt>
                <c:pt idx="3">
                  <c:v>0.57999999999999996</c:v>
                </c:pt>
                <c:pt idx="4">
                  <c:v>0.7</c:v>
                </c:pt>
                <c:pt idx="5">
                  <c:v>0.82</c:v>
                </c:pt>
                <c:pt idx="6">
                  <c:v>0.94</c:v>
                </c:pt>
                <c:pt idx="7">
                  <c:v>2</c:v>
                </c:pt>
              </c:numCache>
            </c:numRef>
          </c:xVal>
          <c:yVal>
            <c:numRef>
              <c:f>'Subaru COBB'!$G$65:$N$65</c:f>
              <c:numCache>
                <c:formatCode>0</c:formatCode>
                <c:ptCount val="8"/>
                <c:pt idx="0">
                  <c:v>41.404758654479991</c:v>
                </c:pt>
                <c:pt idx="1">
                  <c:v>15.104284061039991</c:v>
                </c:pt>
                <c:pt idx="2">
                  <c:v>1.9914844173599704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C83-48B9-B2AB-086AF3E4981E}"/>
            </c:ext>
          </c:extLst>
        </c:ser>
        <c:ser>
          <c:idx val="3"/>
          <c:order val="3"/>
          <c:tx>
            <c:strRef>
              <c:f>'Subaru COBB'!$F$66</c:f>
              <c:strCache>
                <c:ptCount val="1"/>
                <c:pt idx="0">
                  <c:v>4.0</c:v>
                </c:pt>
              </c:strCache>
            </c:strRef>
          </c:tx>
          <c:marker>
            <c:symbol val="none"/>
          </c:marker>
          <c:xVal>
            <c:numRef>
              <c:f>'Subaru COBB'!$G$62:$N$62</c:f>
              <c:numCache>
                <c:formatCode>0.000</c:formatCode>
                <c:ptCount val="8"/>
                <c:pt idx="0">
                  <c:v>0.22</c:v>
                </c:pt>
                <c:pt idx="1">
                  <c:v>0.34</c:v>
                </c:pt>
                <c:pt idx="2">
                  <c:v>0.46</c:v>
                </c:pt>
                <c:pt idx="3">
                  <c:v>0.57999999999999996</c:v>
                </c:pt>
                <c:pt idx="4">
                  <c:v>0.7</c:v>
                </c:pt>
                <c:pt idx="5">
                  <c:v>0.82</c:v>
                </c:pt>
                <c:pt idx="6">
                  <c:v>0.94</c:v>
                </c:pt>
                <c:pt idx="7">
                  <c:v>2</c:v>
                </c:pt>
              </c:numCache>
            </c:numRef>
          </c:xVal>
          <c:yVal>
            <c:numRef>
              <c:f>'Subaru COBB'!$G$66:$N$66</c:f>
              <c:numCache>
                <c:formatCode>0</c:formatCode>
                <c:ptCount val="8"/>
                <c:pt idx="0">
                  <c:v>36.512509495839993</c:v>
                </c:pt>
                <c:pt idx="1">
                  <c:v>13.036354508319988</c:v>
                </c:pt>
                <c:pt idx="2">
                  <c:v>1.4426242388799722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C83-48B9-B2AB-086AF3E4981E}"/>
            </c:ext>
          </c:extLst>
        </c:ser>
        <c:ser>
          <c:idx val="4"/>
          <c:order val="4"/>
          <c:tx>
            <c:strRef>
              <c:f>'Subaru COBB'!$F$67</c:f>
              <c:strCache>
                <c:ptCount val="1"/>
                <c:pt idx="0">
                  <c:v>4.5</c:v>
                </c:pt>
              </c:strCache>
            </c:strRef>
          </c:tx>
          <c:marker>
            <c:symbol val="none"/>
          </c:marker>
          <c:xVal>
            <c:numRef>
              <c:f>'Subaru COBB'!$G$62:$N$62</c:f>
              <c:numCache>
                <c:formatCode>0.000</c:formatCode>
                <c:ptCount val="8"/>
                <c:pt idx="0">
                  <c:v>0.22</c:v>
                </c:pt>
                <c:pt idx="1">
                  <c:v>0.34</c:v>
                </c:pt>
                <c:pt idx="2">
                  <c:v>0.46</c:v>
                </c:pt>
                <c:pt idx="3">
                  <c:v>0.57999999999999996</c:v>
                </c:pt>
                <c:pt idx="4">
                  <c:v>0.7</c:v>
                </c:pt>
                <c:pt idx="5">
                  <c:v>0.82</c:v>
                </c:pt>
                <c:pt idx="6">
                  <c:v>0.94</c:v>
                </c:pt>
                <c:pt idx="7">
                  <c:v>2</c:v>
                </c:pt>
              </c:numCache>
            </c:numRef>
          </c:xVal>
          <c:yVal>
            <c:numRef>
              <c:f>'Subaru COBB'!$G$67:$N$67</c:f>
              <c:numCache>
                <c:formatCode>0</c:formatCode>
                <c:ptCount val="8"/>
                <c:pt idx="0">
                  <c:v>42.464422962640015</c:v>
                </c:pt>
                <c:pt idx="1">
                  <c:v>16.016890564720015</c:v>
                </c:pt>
                <c:pt idx="2">
                  <c:v>2.6102976464800349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C83-48B9-B2AB-086AF3E4981E}"/>
            </c:ext>
          </c:extLst>
        </c:ser>
        <c:ser>
          <c:idx val="5"/>
          <c:order val="5"/>
          <c:tx>
            <c:strRef>
              <c:f>'Subaru COBB'!$F$68</c:f>
              <c:strCache>
                <c:ptCount val="1"/>
                <c:pt idx="0">
                  <c:v>5.0</c:v>
                </c:pt>
              </c:strCache>
            </c:strRef>
          </c:tx>
          <c:marker>
            <c:symbol val="none"/>
          </c:marker>
          <c:xVal>
            <c:numRef>
              <c:f>'Subaru COBB'!$G$62:$N$62</c:f>
              <c:numCache>
                <c:formatCode>0.000</c:formatCode>
                <c:ptCount val="8"/>
                <c:pt idx="0">
                  <c:v>0.22</c:v>
                </c:pt>
                <c:pt idx="1">
                  <c:v>0.34</c:v>
                </c:pt>
                <c:pt idx="2">
                  <c:v>0.46</c:v>
                </c:pt>
                <c:pt idx="3">
                  <c:v>0.57999999999999996</c:v>
                </c:pt>
                <c:pt idx="4">
                  <c:v>0.7</c:v>
                </c:pt>
                <c:pt idx="5">
                  <c:v>0.82</c:v>
                </c:pt>
                <c:pt idx="6">
                  <c:v>0.94</c:v>
                </c:pt>
                <c:pt idx="7">
                  <c:v>2</c:v>
                </c:pt>
              </c:numCache>
            </c:numRef>
          </c:xVal>
          <c:yVal>
            <c:numRef>
              <c:f>'Subaru COBB'!$G$68:$N$68</c:f>
              <c:numCache>
                <c:formatCode>0</c:formatCode>
                <c:ptCount val="8"/>
                <c:pt idx="0">
                  <c:v>45.64846415400001</c:v>
                </c:pt>
                <c:pt idx="1">
                  <c:v>18.886451718000004</c:v>
                </c:pt>
                <c:pt idx="2">
                  <c:v>4.6366132500000106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C83-48B9-B2AB-086AF3E4981E}"/>
            </c:ext>
          </c:extLst>
        </c:ser>
        <c:ser>
          <c:idx val="6"/>
          <c:order val="6"/>
          <c:tx>
            <c:strRef>
              <c:f>'Subaru COBB'!$F$69</c:f>
              <c:strCache>
                <c:ptCount val="1"/>
                <c:pt idx="0">
                  <c:v>5.5</c:v>
                </c:pt>
              </c:strCache>
            </c:strRef>
          </c:tx>
          <c:marker>
            <c:symbol val="none"/>
          </c:marker>
          <c:xVal>
            <c:numRef>
              <c:f>'Subaru COBB'!$G$62:$N$62</c:f>
              <c:numCache>
                <c:formatCode>0.000</c:formatCode>
                <c:ptCount val="8"/>
                <c:pt idx="0">
                  <c:v>0.22</c:v>
                </c:pt>
                <c:pt idx="1">
                  <c:v>0.34</c:v>
                </c:pt>
                <c:pt idx="2">
                  <c:v>0.46</c:v>
                </c:pt>
                <c:pt idx="3">
                  <c:v>0.57999999999999996</c:v>
                </c:pt>
                <c:pt idx="4">
                  <c:v>0.7</c:v>
                </c:pt>
                <c:pt idx="5">
                  <c:v>0.82</c:v>
                </c:pt>
                <c:pt idx="6">
                  <c:v>0.94</c:v>
                </c:pt>
                <c:pt idx="7">
                  <c:v>2</c:v>
                </c:pt>
              </c:numCache>
            </c:numRef>
          </c:xVal>
          <c:yVal>
            <c:numRef>
              <c:f>'Subaru COBB'!$G$69:$N$69</c:f>
              <c:numCache>
                <c:formatCode>0</c:formatCode>
                <c:ptCount val="8"/>
                <c:pt idx="0">
                  <c:v>53.473394097919993</c:v>
                </c:pt>
                <c:pt idx="1">
                  <c:v>23.188542364159986</c:v>
                </c:pt>
                <c:pt idx="2">
                  <c:v>6.6209929894399693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C83-48B9-B2AB-086AF3E4981E}"/>
            </c:ext>
          </c:extLst>
        </c:ser>
        <c:ser>
          <c:idx val="8"/>
          <c:order val="7"/>
          <c:tx>
            <c:strRef>
              <c:f>'Subaru COBB'!$F$70</c:f>
              <c:strCache>
                <c:ptCount val="1"/>
                <c:pt idx="0">
                  <c:v>6.0</c:v>
                </c:pt>
              </c:strCache>
            </c:strRef>
          </c:tx>
          <c:marker>
            <c:symbol val="none"/>
          </c:marker>
          <c:xVal>
            <c:numRef>
              <c:f>'Subaru COBB'!$G$62:$N$62</c:f>
              <c:numCache>
                <c:formatCode>0.000</c:formatCode>
                <c:ptCount val="8"/>
                <c:pt idx="0">
                  <c:v>0.22</c:v>
                </c:pt>
                <c:pt idx="1">
                  <c:v>0.34</c:v>
                </c:pt>
                <c:pt idx="2">
                  <c:v>0.46</c:v>
                </c:pt>
                <c:pt idx="3">
                  <c:v>0.57999999999999996</c:v>
                </c:pt>
                <c:pt idx="4">
                  <c:v>0.7</c:v>
                </c:pt>
                <c:pt idx="5">
                  <c:v>0.82</c:v>
                </c:pt>
                <c:pt idx="6">
                  <c:v>0.94</c:v>
                </c:pt>
                <c:pt idx="7">
                  <c:v>2</c:v>
                </c:pt>
              </c:numCache>
            </c:numRef>
          </c:xVal>
          <c:yVal>
            <c:numRef>
              <c:f>'Subaru COBB'!$G$70:$N$70</c:f>
              <c:numCache>
                <c:formatCode>0</c:formatCode>
                <c:ptCount val="8"/>
                <c:pt idx="0">
                  <c:v>66.693464067680054</c:v>
                </c:pt>
                <c:pt idx="1">
                  <c:v>33.825152908640035</c:v>
                </c:pt>
                <c:pt idx="2">
                  <c:v>14.225605777760023</c:v>
                </c:pt>
                <c:pt idx="3">
                  <c:v>4.4850690699200868</c:v>
                </c:pt>
                <c:pt idx="4">
                  <c:v>1.1937891800000671</c:v>
                </c:pt>
                <c:pt idx="5">
                  <c:v>0.94201250288006122</c:v>
                </c:pt>
                <c:pt idx="6">
                  <c:v>0.31998543344019481</c:v>
                </c:pt>
                <c:pt idx="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C83-48B9-B2AB-086AF3E498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159232"/>
        <c:axId val="94161152"/>
      </c:scatterChart>
      <c:valAx>
        <c:axId val="94159232"/>
        <c:scaling>
          <c:orientation val="minMax"/>
          <c:max val="2"/>
        </c:scaling>
        <c:delete val="0"/>
        <c:axPos val="b"/>
        <c:majorGridlines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1" i="0" baseline="0"/>
                  <a:t>Effective Pulse WIdth (mS)</a:t>
                </a:r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crossAx val="94161152"/>
        <c:crosses val="autoZero"/>
        <c:crossBetween val="midCat"/>
        <c:majorUnit val="0.2"/>
      </c:valAx>
      <c:valAx>
        <c:axId val="94161152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Multiplier (%)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941592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677" l="0.70000000000000062" r="0.70000000000000062" t="0.75000000000000677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sz="1400"/>
              <a:t>Latency- 16 bit ECU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0160860833284455"/>
          <c:y val="0.10426697541759174"/>
          <c:w val="0.76211238802357073"/>
          <c:h val="0.7740009129293654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'Subaru COBB'!$F$41</c:f>
              <c:strCache>
                <c:ptCount val="1"/>
                <c:pt idx="0">
                  <c:v>2.5</c:v>
                </c:pt>
              </c:strCache>
            </c:strRef>
          </c:tx>
          <c:marker>
            <c:symbol val="none"/>
          </c:marker>
          <c:xVal>
            <c:numRef>
              <c:f>'Subaru COBB'!$S$40:$W$40</c:f>
              <c:numCache>
                <c:formatCode>0.0</c:formatCode>
                <c:ptCount val="5"/>
                <c:pt idx="0">
                  <c:v>6.5</c:v>
                </c:pt>
                <c:pt idx="1">
                  <c:v>9</c:v>
                </c:pt>
                <c:pt idx="2">
                  <c:v>11.5</c:v>
                </c:pt>
                <c:pt idx="3">
                  <c:v>14</c:v>
                </c:pt>
                <c:pt idx="4">
                  <c:v>16.5</c:v>
                </c:pt>
              </c:numCache>
            </c:numRef>
          </c:xVal>
          <c:yVal>
            <c:numRef>
              <c:f>'Subaru COBB'!$S$41:$W$41</c:f>
              <c:numCache>
                <c:formatCode>0.000</c:formatCode>
                <c:ptCount val="5"/>
                <c:pt idx="0">
                  <c:v>3.2992137500000016</c:v>
                </c:pt>
                <c:pt idx="1">
                  <c:v>1.9814700000000016</c:v>
                </c:pt>
                <c:pt idx="2">
                  <c:v>1.3007262500000021</c:v>
                </c:pt>
                <c:pt idx="3">
                  <c:v>0.97667000000000392</c:v>
                </c:pt>
                <c:pt idx="4">
                  <c:v>0.72898875000000452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E0F-426B-BAAA-A1FBED967B85}"/>
            </c:ext>
          </c:extLst>
        </c:ser>
        <c:ser>
          <c:idx val="1"/>
          <c:order val="1"/>
          <c:tx>
            <c:strRef>
              <c:f>'Subaru COBB'!$F$42</c:f>
              <c:strCache>
                <c:ptCount val="1"/>
                <c:pt idx="0">
                  <c:v>3.0</c:v>
                </c:pt>
              </c:strCache>
            </c:strRef>
          </c:tx>
          <c:marker>
            <c:symbol val="none"/>
          </c:marker>
          <c:xVal>
            <c:numRef>
              <c:f>'Subaru COBB'!$S$40:$W$40</c:f>
              <c:numCache>
                <c:formatCode>0.0</c:formatCode>
                <c:ptCount val="5"/>
                <c:pt idx="0">
                  <c:v>6.5</c:v>
                </c:pt>
                <c:pt idx="1">
                  <c:v>9</c:v>
                </c:pt>
                <c:pt idx="2">
                  <c:v>11.5</c:v>
                </c:pt>
                <c:pt idx="3">
                  <c:v>14</c:v>
                </c:pt>
                <c:pt idx="4">
                  <c:v>16.5</c:v>
                </c:pt>
              </c:numCache>
            </c:numRef>
          </c:xVal>
          <c:yVal>
            <c:numRef>
              <c:f>'Subaru COBB'!$S$42:$W$42</c:f>
              <c:numCache>
                <c:formatCode>0.000</c:formatCode>
                <c:ptCount val="5"/>
                <c:pt idx="0">
                  <c:v>3.7246762499999981</c:v>
                </c:pt>
                <c:pt idx="1">
                  <c:v>2.0795199999999987</c:v>
                </c:pt>
                <c:pt idx="2">
                  <c:v>1.3402387499999975</c:v>
                </c:pt>
                <c:pt idx="3">
                  <c:v>1.0427700000000009</c:v>
                </c:pt>
                <c:pt idx="4">
                  <c:v>0.72305124999999393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E0F-426B-BAAA-A1FBED967B85}"/>
            </c:ext>
          </c:extLst>
        </c:ser>
        <c:ser>
          <c:idx val="2"/>
          <c:order val="2"/>
          <c:tx>
            <c:strRef>
              <c:f>'Subaru COBB'!$F$43</c:f>
              <c:strCache>
                <c:ptCount val="1"/>
                <c:pt idx="0">
                  <c:v>3.5</c:v>
                </c:pt>
              </c:strCache>
            </c:strRef>
          </c:tx>
          <c:marker>
            <c:symbol val="none"/>
          </c:marker>
          <c:xVal>
            <c:numRef>
              <c:f>'Subaru COBB'!$S$40:$W$40</c:f>
              <c:numCache>
                <c:formatCode>0.0</c:formatCode>
                <c:ptCount val="5"/>
                <c:pt idx="0">
                  <c:v>6.5</c:v>
                </c:pt>
                <c:pt idx="1">
                  <c:v>9</c:v>
                </c:pt>
                <c:pt idx="2">
                  <c:v>11.5</c:v>
                </c:pt>
                <c:pt idx="3">
                  <c:v>14</c:v>
                </c:pt>
                <c:pt idx="4">
                  <c:v>16.5</c:v>
                </c:pt>
              </c:numCache>
            </c:numRef>
          </c:xVal>
          <c:yVal>
            <c:numRef>
              <c:f>'Subaru COBB'!$S$43:$W$43</c:f>
              <c:numCache>
                <c:formatCode>0.000</c:formatCode>
                <c:ptCount val="5"/>
                <c:pt idx="0">
                  <c:v>3.9233462499999998</c:v>
                </c:pt>
                <c:pt idx="1">
                  <c:v>2.2036400000000018</c:v>
                </c:pt>
                <c:pt idx="2">
                  <c:v>1.3649337500000005</c:v>
                </c:pt>
                <c:pt idx="3">
                  <c:v>1.0200399999999927</c:v>
                </c:pt>
                <c:pt idx="4">
                  <c:v>0.78177125000000025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E0F-426B-BAAA-A1FBED967B85}"/>
            </c:ext>
          </c:extLst>
        </c:ser>
        <c:ser>
          <c:idx val="3"/>
          <c:order val="3"/>
          <c:tx>
            <c:strRef>
              <c:f>'Subaru COBB'!$F$44</c:f>
              <c:strCache>
                <c:ptCount val="1"/>
                <c:pt idx="0">
                  <c:v>4.0</c:v>
                </c:pt>
              </c:strCache>
            </c:strRef>
          </c:tx>
          <c:marker>
            <c:symbol val="none"/>
          </c:marker>
          <c:xVal>
            <c:numRef>
              <c:f>'Subaru COBB'!$S$40:$W$40</c:f>
              <c:numCache>
                <c:formatCode>0.0</c:formatCode>
                <c:ptCount val="5"/>
                <c:pt idx="0">
                  <c:v>6.5</c:v>
                </c:pt>
                <c:pt idx="1">
                  <c:v>9</c:v>
                </c:pt>
                <c:pt idx="2">
                  <c:v>11.5</c:v>
                </c:pt>
                <c:pt idx="3">
                  <c:v>14</c:v>
                </c:pt>
                <c:pt idx="4">
                  <c:v>16.5</c:v>
                </c:pt>
              </c:numCache>
            </c:numRef>
          </c:xVal>
          <c:yVal>
            <c:numRef>
              <c:f>'Subaru COBB'!$S$44:$W$44</c:f>
              <c:numCache>
                <c:formatCode>0.000</c:formatCode>
                <c:ptCount val="5"/>
                <c:pt idx="0">
                  <c:v>4.3286649999999991</c:v>
                </c:pt>
                <c:pt idx="1">
                  <c:v>2.3549900000000026</c:v>
                </c:pt>
                <c:pt idx="2">
                  <c:v>1.4196899999999992</c:v>
                </c:pt>
                <c:pt idx="3">
                  <c:v>1.0408899999999939</c:v>
                </c:pt>
                <c:pt idx="4">
                  <c:v>0.73671500000000023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E0F-426B-BAAA-A1FBED967B85}"/>
            </c:ext>
          </c:extLst>
        </c:ser>
        <c:ser>
          <c:idx val="4"/>
          <c:order val="4"/>
          <c:tx>
            <c:strRef>
              <c:f>'Subaru COBB'!$F$45</c:f>
              <c:strCache>
                <c:ptCount val="1"/>
                <c:pt idx="0">
                  <c:v>4.5</c:v>
                </c:pt>
              </c:strCache>
            </c:strRef>
          </c:tx>
          <c:marker>
            <c:symbol val="none"/>
          </c:marker>
          <c:xVal>
            <c:numRef>
              <c:f>'Subaru COBB'!$S$40:$W$40</c:f>
              <c:numCache>
                <c:formatCode>0.0</c:formatCode>
                <c:ptCount val="5"/>
                <c:pt idx="0">
                  <c:v>6.5</c:v>
                </c:pt>
                <c:pt idx="1">
                  <c:v>9</c:v>
                </c:pt>
                <c:pt idx="2">
                  <c:v>11.5</c:v>
                </c:pt>
                <c:pt idx="3">
                  <c:v>14</c:v>
                </c:pt>
                <c:pt idx="4">
                  <c:v>16.5</c:v>
                </c:pt>
              </c:numCache>
            </c:numRef>
          </c:xVal>
          <c:yVal>
            <c:numRef>
              <c:f>'Subaru COBB'!$S$45:$W$45</c:f>
              <c:numCache>
                <c:formatCode>0.000</c:formatCode>
                <c:ptCount val="5"/>
                <c:pt idx="0">
                  <c:v>4.9516062499999975</c:v>
                </c:pt>
                <c:pt idx="1">
                  <c:v>2.5359499999999997</c:v>
                </c:pt>
                <c:pt idx="2">
                  <c:v>1.4622937499999935</c:v>
                </c:pt>
                <c:pt idx="3">
                  <c:v>1.0809500000000014</c:v>
                </c:pt>
                <c:pt idx="4">
                  <c:v>0.74223125000001033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E0F-426B-BAAA-A1FBED967B85}"/>
            </c:ext>
          </c:extLst>
        </c:ser>
        <c:ser>
          <c:idx val="5"/>
          <c:order val="5"/>
          <c:tx>
            <c:strRef>
              <c:f>'Subaru COBB'!$F$46</c:f>
              <c:strCache>
                <c:ptCount val="1"/>
                <c:pt idx="0">
                  <c:v>5.0</c:v>
                </c:pt>
              </c:strCache>
            </c:strRef>
          </c:tx>
          <c:marker>
            <c:symbol val="none"/>
          </c:marker>
          <c:xVal>
            <c:numRef>
              <c:f>'Subaru COBB'!$S$40:$W$40</c:f>
              <c:numCache>
                <c:formatCode>0.0</c:formatCode>
                <c:ptCount val="5"/>
                <c:pt idx="0">
                  <c:v>6.5</c:v>
                </c:pt>
                <c:pt idx="1">
                  <c:v>9</c:v>
                </c:pt>
                <c:pt idx="2">
                  <c:v>11.5</c:v>
                </c:pt>
                <c:pt idx="3">
                  <c:v>14</c:v>
                </c:pt>
                <c:pt idx="4">
                  <c:v>16.5</c:v>
                </c:pt>
              </c:numCache>
            </c:numRef>
          </c:xVal>
          <c:yVal>
            <c:numRef>
              <c:f>'Subaru COBB'!$S$46:$W$46</c:f>
              <c:numCache>
                <c:formatCode>0.000</c:formatCode>
                <c:ptCount val="5"/>
                <c:pt idx="0">
                  <c:v>5.6988137499999958</c:v>
                </c:pt>
                <c:pt idx="1">
                  <c:v>2.7890699999999988</c:v>
                </c:pt>
                <c:pt idx="2">
                  <c:v>1.5278262499999933</c:v>
                </c:pt>
                <c:pt idx="3">
                  <c:v>1.1060199999999973</c:v>
                </c:pt>
                <c:pt idx="4">
                  <c:v>0.71458874999998656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E0F-426B-BAAA-A1FBED967B85}"/>
            </c:ext>
          </c:extLst>
        </c:ser>
        <c:ser>
          <c:idx val="6"/>
          <c:order val="6"/>
          <c:tx>
            <c:strRef>
              <c:f>'Subaru COBB'!$F$47</c:f>
              <c:strCache>
                <c:ptCount val="1"/>
                <c:pt idx="0">
                  <c:v>5.5</c:v>
                </c:pt>
              </c:strCache>
            </c:strRef>
          </c:tx>
          <c:marker>
            <c:symbol val="none"/>
          </c:marker>
          <c:xVal>
            <c:numRef>
              <c:f>'Subaru COBB'!$S$40:$W$40</c:f>
              <c:numCache>
                <c:formatCode>0.0</c:formatCode>
                <c:ptCount val="5"/>
                <c:pt idx="0">
                  <c:v>6.5</c:v>
                </c:pt>
                <c:pt idx="1">
                  <c:v>9</c:v>
                </c:pt>
                <c:pt idx="2">
                  <c:v>11.5</c:v>
                </c:pt>
                <c:pt idx="3">
                  <c:v>14</c:v>
                </c:pt>
                <c:pt idx="4">
                  <c:v>16.5</c:v>
                </c:pt>
              </c:numCache>
            </c:numRef>
          </c:xVal>
          <c:yVal>
            <c:numRef>
              <c:f>'Subaru COBB'!$S$47:$W$47</c:f>
              <c:numCache>
                <c:formatCode>0.000</c:formatCode>
                <c:ptCount val="5"/>
                <c:pt idx="0">
                  <c:v>6.814057499999997</c:v>
                </c:pt>
                <c:pt idx="1">
                  <c:v>3.0489699999999971</c:v>
                </c:pt>
                <c:pt idx="2">
                  <c:v>1.5548824999999908</c:v>
                </c:pt>
                <c:pt idx="3">
                  <c:v>1.1599199999999712</c:v>
                </c:pt>
                <c:pt idx="4">
                  <c:v>0.69220749999998077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DE0F-426B-BAAA-A1FBED967B85}"/>
            </c:ext>
          </c:extLst>
        </c:ser>
        <c:ser>
          <c:idx val="7"/>
          <c:order val="7"/>
          <c:tx>
            <c:strRef>
              <c:f>'Subaru COBB'!$F$48</c:f>
              <c:strCache>
                <c:ptCount val="1"/>
                <c:pt idx="0">
                  <c:v>6.0</c:v>
                </c:pt>
              </c:strCache>
            </c:strRef>
          </c:tx>
          <c:marker>
            <c:symbol val="none"/>
          </c:marker>
          <c:xVal>
            <c:numRef>
              <c:f>'Subaru COBB'!$S$40:$W$40</c:f>
              <c:numCache>
                <c:formatCode>0.0</c:formatCode>
                <c:ptCount val="5"/>
                <c:pt idx="0">
                  <c:v>6.5</c:v>
                </c:pt>
                <c:pt idx="1">
                  <c:v>9</c:v>
                </c:pt>
                <c:pt idx="2">
                  <c:v>11.5</c:v>
                </c:pt>
                <c:pt idx="3">
                  <c:v>14</c:v>
                </c:pt>
                <c:pt idx="4">
                  <c:v>16.5</c:v>
                </c:pt>
              </c:numCache>
            </c:numRef>
          </c:xVal>
          <c:yVal>
            <c:numRef>
              <c:f>'Subaru COBB'!$S$48:$W$48</c:f>
              <c:numCache>
                <c:formatCode>0.000</c:formatCode>
                <c:ptCount val="5"/>
                <c:pt idx="0">
                  <c:v>7.4461737500000069</c:v>
                </c:pt>
                <c:pt idx="1">
                  <c:v>3.2828300000000041</c:v>
                </c:pt>
                <c:pt idx="2">
                  <c:v>1.6441112500000017</c:v>
                </c:pt>
                <c:pt idx="3">
                  <c:v>1.2090800000000215</c:v>
                </c:pt>
                <c:pt idx="4">
                  <c:v>0.65679875000001431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DE0F-426B-BAAA-A1FBED967B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776192"/>
        <c:axId val="96778112"/>
      </c:scatterChart>
      <c:valAx>
        <c:axId val="96776192"/>
        <c:scaling>
          <c:orientation val="minMax"/>
          <c:max val="16"/>
          <c:min val="8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Voltage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96778112"/>
        <c:crosses val="autoZero"/>
        <c:crossBetween val="midCat"/>
        <c:majorUnit val="1"/>
      </c:valAx>
      <c:valAx>
        <c:axId val="96778112"/>
        <c:scaling>
          <c:orientation val="minMax"/>
          <c:max val="4.5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mS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967761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655" l="0.70000000000000062" r="0.70000000000000062" t="0.75000000000000655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Short Pulse ADDER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9.6735348201236096E-2"/>
          <c:y val="0.1072913630700368"/>
          <c:w val="0.78276376381095625"/>
          <c:h val="0.7680780025283655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'Subaru COBB'!$F$52</c:f>
              <c:strCache>
                <c:ptCount val="1"/>
                <c:pt idx="0">
                  <c:v>2.5</c:v>
                </c:pt>
              </c:strCache>
            </c:strRef>
          </c:tx>
          <c:marker>
            <c:symbol val="none"/>
          </c:marker>
          <c:xVal>
            <c:numRef>
              <c:f>'Subaru COBB'!$G$51:$V$51</c:f>
              <c:numCache>
                <c:formatCode>0.000</c:formatCode>
                <c:ptCount val="16"/>
                <c:pt idx="0">
                  <c:v>0.22</c:v>
                </c:pt>
                <c:pt idx="1">
                  <c:v>0.34</c:v>
                </c:pt>
                <c:pt idx="2">
                  <c:v>0.46</c:v>
                </c:pt>
                <c:pt idx="3">
                  <c:v>0.57999999999999996</c:v>
                </c:pt>
                <c:pt idx="4">
                  <c:v>0.7</c:v>
                </c:pt>
              </c:numCache>
            </c:numRef>
          </c:xVal>
          <c:yVal>
            <c:numRef>
              <c:f>'Subaru COBB'!$G$52:$V$52</c:f>
              <c:numCache>
                <c:formatCode>0.000</c:formatCode>
                <c:ptCount val="16"/>
                <c:pt idx="0">
                  <c:v>9.9478920799999981E-2</c:v>
                </c:pt>
                <c:pt idx="1">
                  <c:v>4.6961674399999959E-2</c:v>
                </c:pt>
                <c:pt idx="2">
                  <c:v>1.5869957599999984E-2</c:v>
                </c:pt>
                <c:pt idx="3">
                  <c:v>9.6896719999994829E-4</c:v>
                </c:pt>
                <c:pt idx="4">
                  <c:v>0</c:v>
                </c:pt>
                <c:pt idx="5" formatCode="General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787-4A46-AE80-7BA7496B8ACF}"/>
            </c:ext>
          </c:extLst>
        </c:ser>
        <c:ser>
          <c:idx val="1"/>
          <c:order val="1"/>
          <c:tx>
            <c:strRef>
              <c:f>'Subaru COBB'!$F$53</c:f>
              <c:strCache>
                <c:ptCount val="1"/>
                <c:pt idx="0">
                  <c:v>3.0</c:v>
                </c:pt>
              </c:strCache>
            </c:strRef>
          </c:tx>
          <c:marker>
            <c:symbol val="none"/>
          </c:marker>
          <c:xVal>
            <c:numRef>
              <c:f>'Subaru COBB'!$G$51:$V$51</c:f>
              <c:numCache>
                <c:formatCode>0.000</c:formatCode>
                <c:ptCount val="16"/>
                <c:pt idx="0">
                  <c:v>0.22</c:v>
                </c:pt>
                <c:pt idx="1">
                  <c:v>0.34</c:v>
                </c:pt>
                <c:pt idx="2">
                  <c:v>0.46</c:v>
                </c:pt>
                <c:pt idx="3">
                  <c:v>0.57999999999999996</c:v>
                </c:pt>
                <c:pt idx="4">
                  <c:v>0.7</c:v>
                </c:pt>
              </c:numCache>
            </c:numRef>
          </c:xVal>
          <c:yVal>
            <c:numRef>
              <c:f>'Subaru COBB'!$G$53:$V$53</c:f>
              <c:numCache>
                <c:formatCode>0.000</c:formatCode>
                <c:ptCount val="16"/>
                <c:pt idx="0">
                  <c:v>0.10792547568000002</c:v>
                </c:pt>
                <c:pt idx="1">
                  <c:v>5.4087260640000023E-2</c:v>
                </c:pt>
                <c:pt idx="2">
                  <c:v>2.0627729759999991E-2</c:v>
                </c:pt>
                <c:pt idx="3">
                  <c:v>3.0591979200000896E-3</c:v>
                </c:pt>
                <c:pt idx="4">
                  <c:v>0</c:v>
                </c:pt>
                <c:pt idx="6" formatCode="General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787-4A46-AE80-7BA7496B8ACF}"/>
            </c:ext>
          </c:extLst>
        </c:ser>
        <c:ser>
          <c:idx val="2"/>
          <c:order val="2"/>
          <c:tx>
            <c:strRef>
              <c:f>'Subaru COBB'!$F$54</c:f>
              <c:strCache>
                <c:ptCount val="1"/>
                <c:pt idx="0">
                  <c:v>3.5</c:v>
                </c:pt>
              </c:strCache>
            </c:strRef>
          </c:tx>
          <c:marker>
            <c:symbol val="none"/>
          </c:marker>
          <c:xVal>
            <c:numRef>
              <c:f>'Subaru COBB'!$G$51:$V$51</c:f>
              <c:numCache>
                <c:formatCode>0.000</c:formatCode>
                <c:ptCount val="16"/>
                <c:pt idx="0">
                  <c:v>0.22</c:v>
                </c:pt>
                <c:pt idx="1">
                  <c:v>0.34</c:v>
                </c:pt>
                <c:pt idx="2">
                  <c:v>0.46</c:v>
                </c:pt>
                <c:pt idx="3">
                  <c:v>0.57999999999999996</c:v>
                </c:pt>
                <c:pt idx="4">
                  <c:v>0.7</c:v>
                </c:pt>
              </c:numCache>
            </c:numRef>
          </c:xVal>
          <c:yVal>
            <c:numRef>
              <c:f>'Subaru COBB'!$G$54:$V$54</c:f>
              <c:numCache>
                <c:formatCode>0.000</c:formatCode>
                <c:ptCount val="16"/>
                <c:pt idx="0">
                  <c:v>9.0479016800000006E-2</c:v>
                </c:pt>
                <c:pt idx="1">
                  <c:v>4.1796874399999989E-2</c:v>
                </c:pt>
                <c:pt idx="2">
                  <c:v>1.3426853599999983E-2</c:v>
                </c:pt>
                <c:pt idx="3">
                  <c:v>2.6893520000006998E-4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787-4A46-AE80-7BA7496B8ACF}"/>
            </c:ext>
          </c:extLst>
        </c:ser>
        <c:ser>
          <c:idx val="3"/>
          <c:order val="3"/>
          <c:tx>
            <c:strRef>
              <c:f>'Subaru COBB'!$F$55</c:f>
              <c:strCache>
                <c:ptCount val="1"/>
                <c:pt idx="0">
                  <c:v>4.0</c:v>
                </c:pt>
              </c:strCache>
            </c:strRef>
          </c:tx>
          <c:marker>
            <c:symbol val="none"/>
          </c:marker>
          <c:xVal>
            <c:numRef>
              <c:f>'Subaru COBB'!$G$51:$V$51</c:f>
              <c:numCache>
                <c:formatCode>0.000</c:formatCode>
                <c:ptCount val="16"/>
                <c:pt idx="0">
                  <c:v>0.22</c:v>
                </c:pt>
                <c:pt idx="1">
                  <c:v>0.34</c:v>
                </c:pt>
                <c:pt idx="2">
                  <c:v>0.46</c:v>
                </c:pt>
                <c:pt idx="3">
                  <c:v>0.57999999999999996</c:v>
                </c:pt>
                <c:pt idx="4">
                  <c:v>0.7</c:v>
                </c:pt>
              </c:numCache>
            </c:numRef>
          </c:xVal>
          <c:yVal>
            <c:numRef>
              <c:f>'Subaru COBB'!$G$55:$V$55</c:f>
              <c:numCache>
                <c:formatCode>0.000</c:formatCode>
                <c:ptCount val="16"/>
                <c:pt idx="0">
                  <c:v>8.0767245200000004E-2</c:v>
                </c:pt>
                <c:pt idx="1">
                  <c:v>3.5944511599999979E-2</c:v>
                </c:pt>
                <c:pt idx="2">
                  <c:v>1.0517800399999971E-2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787-4A46-AE80-7BA7496B8ACF}"/>
            </c:ext>
          </c:extLst>
        </c:ser>
        <c:ser>
          <c:idx val="4"/>
          <c:order val="4"/>
          <c:tx>
            <c:strRef>
              <c:f>'Subaru COBB'!$F$56</c:f>
              <c:strCache>
                <c:ptCount val="1"/>
                <c:pt idx="0">
                  <c:v>4.5</c:v>
                </c:pt>
              </c:strCache>
            </c:strRef>
          </c:tx>
          <c:marker>
            <c:symbol val="none"/>
          </c:marker>
          <c:xVal>
            <c:numRef>
              <c:f>'Subaru COBB'!$G$51:$V$51</c:f>
              <c:numCache>
                <c:formatCode>0.000</c:formatCode>
                <c:ptCount val="16"/>
                <c:pt idx="0">
                  <c:v>0.22</c:v>
                </c:pt>
                <c:pt idx="1">
                  <c:v>0.34</c:v>
                </c:pt>
                <c:pt idx="2">
                  <c:v>0.46</c:v>
                </c:pt>
                <c:pt idx="3">
                  <c:v>0.57999999999999996</c:v>
                </c:pt>
                <c:pt idx="4">
                  <c:v>0.7</c:v>
                </c:pt>
              </c:numCache>
            </c:numRef>
          </c:xVal>
          <c:yVal>
            <c:numRef>
              <c:f>'Subaru COBB'!$G$56:$V$56</c:f>
              <c:numCache>
                <c:formatCode>0.000</c:formatCode>
                <c:ptCount val="16"/>
                <c:pt idx="0">
                  <c:v>9.305586871999999E-2</c:v>
                </c:pt>
                <c:pt idx="1">
                  <c:v>4.4812956560000006E-2</c:v>
                </c:pt>
                <c:pt idx="2">
                  <c:v>1.5808093039999971E-2</c:v>
                </c:pt>
                <c:pt idx="3">
                  <c:v>1.4782176800000602E-3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787-4A46-AE80-7BA7496B8ACF}"/>
            </c:ext>
          </c:extLst>
        </c:ser>
        <c:ser>
          <c:idx val="5"/>
          <c:order val="5"/>
          <c:tx>
            <c:strRef>
              <c:f>'Subaru COBB'!$F$57</c:f>
              <c:strCache>
                <c:ptCount val="1"/>
                <c:pt idx="0">
                  <c:v>5.0</c:v>
                </c:pt>
              </c:strCache>
            </c:strRef>
          </c:tx>
          <c:marker>
            <c:symbol val="none"/>
          </c:marker>
          <c:xVal>
            <c:numRef>
              <c:f>'Subaru COBB'!$G$51:$V$51</c:f>
              <c:numCache>
                <c:formatCode>0.000</c:formatCode>
                <c:ptCount val="16"/>
                <c:pt idx="0">
                  <c:v>0.22</c:v>
                </c:pt>
                <c:pt idx="1">
                  <c:v>0.34</c:v>
                </c:pt>
                <c:pt idx="2">
                  <c:v>0.46</c:v>
                </c:pt>
                <c:pt idx="3">
                  <c:v>0.57999999999999996</c:v>
                </c:pt>
                <c:pt idx="4">
                  <c:v>0.7</c:v>
                </c:pt>
              </c:numCache>
            </c:numRef>
          </c:xVal>
          <c:yVal>
            <c:numRef>
              <c:f>'Subaru COBB'!$G$57:$V$57</c:f>
              <c:numCache>
                <c:formatCode>0.000</c:formatCode>
                <c:ptCount val="16"/>
                <c:pt idx="0">
                  <c:v>0.10190370543999999</c:v>
                </c:pt>
                <c:pt idx="1">
                  <c:v>5.5533601119999998E-2</c:v>
                </c:pt>
                <c:pt idx="2">
                  <c:v>2.4525290080000012E-2</c:v>
                </c:pt>
                <c:pt idx="3">
                  <c:v>6.185995359999974E-3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787-4A46-AE80-7BA7496B8ACF}"/>
            </c:ext>
          </c:extLst>
        </c:ser>
        <c:ser>
          <c:idx val="6"/>
          <c:order val="6"/>
          <c:tx>
            <c:strRef>
              <c:f>'Subaru COBB'!$F$58</c:f>
              <c:strCache>
                <c:ptCount val="1"/>
                <c:pt idx="0">
                  <c:v>5.5</c:v>
                </c:pt>
              </c:strCache>
            </c:strRef>
          </c:tx>
          <c:marker>
            <c:symbol val="none"/>
          </c:marker>
          <c:xVal>
            <c:numRef>
              <c:f>'Subaru COBB'!$G$51:$V$51</c:f>
              <c:numCache>
                <c:formatCode>0.000</c:formatCode>
                <c:ptCount val="16"/>
                <c:pt idx="0">
                  <c:v>0.22</c:v>
                </c:pt>
                <c:pt idx="1">
                  <c:v>0.34</c:v>
                </c:pt>
                <c:pt idx="2">
                  <c:v>0.46</c:v>
                </c:pt>
                <c:pt idx="3">
                  <c:v>0.57999999999999996</c:v>
                </c:pt>
                <c:pt idx="4">
                  <c:v>0.7</c:v>
                </c:pt>
              </c:numCache>
            </c:numRef>
          </c:xVal>
          <c:yVal>
            <c:numRef>
              <c:f>'Subaru COBB'!$G$58:$V$58</c:f>
              <c:numCache>
                <c:formatCode>0.000</c:formatCode>
                <c:ptCount val="16"/>
                <c:pt idx="0">
                  <c:v>0.12012035863999995</c:v>
                </c:pt>
                <c:pt idx="1">
                  <c:v>6.8816000719999937E-2</c:v>
                </c:pt>
                <c:pt idx="2">
                  <c:v>3.2743634479999978E-2</c:v>
                </c:pt>
                <c:pt idx="3">
                  <c:v>9.8600381599999731E-3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787-4A46-AE80-7BA7496B8ACF}"/>
            </c:ext>
          </c:extLst>
        </c:ser>
        <c:ser>
          <c:idx val="8"/>
          <c:order val="7"/>
          <c:tx>
            <c:strRef>
              <c:f>'Subaru COBB'!$F$59</c:f>
              <c:strCache>
                <c:ptCount val="1"/>
                <c:pt idx="0">
                  <c:v>6.0</c:v>
                </c:pt>
              </c:strCache>
            </c:strRef>
          </c:tx>
          <c:marker>
            <c:symbol val="none"/>
          </c:marker>
          <c:xVal>
            <c:numRef>
              <c:f>'Subaru COBB'!$G$51:$K$51</c:f>
              <c:numCache>
                <c:formatCode>0.000</c:formatCode>
                <c:ptCount val="5"/>
                <c:pt idx="0">
                  <c:v>0.22</c:v>
                </c:pt>
                <c:pt idx="1">
                  <c:v>0.34</c:v>
                </c:pt>
                <c:pt idx="2">
                  <c:v>0.46</c:v>
                </c:pt>
                <c:pt idx="3">
                  <c:v>0.57999999999999996</c:v>
                </c:pt>
                <c:pt idx="4">
                  <c:v>0.7</c:v>
                </c:pt>
              </c:numCache>
            </c:numRef>
          </c:xVal>
          <c:yVal>
            <c:numRef>
              <c:f>'Subaru COBB'!$G$59:$K$59</c:f>
              <c:numCache>
                <c:formatCode>0.000</c:formatCode>
                <c:ptCount val="5"/>
                <c:pt idx="0">
                  <c:v>0.14920551024000001</c:v>
                </c:pt>
                <c:pt idx="1">
                  <c:v>0.10779398352000001</c:v>
                </c:pt>
                <c:pt idx="2">
                  <c:v>6.9367507680000023E-2</c:v>
                </c:pt>
                <c:pt idx="3">
                  <c:v>3.6532390560000044E-2</c:v>
                </c:pt>
                <c:pt idx="4">
                  <c:v>1.1894940000000048E-2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8787-4A46-AE80-7BA7496B8A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483712"/>
        <c:axId val="106485632"/>
      </c:scatterChart>
      <c:valAx>
        <c:axId val="106483712"/>
        <c:scaling>
          <c:orientation val="minMax"/>
          <c:max val="1"/>
        </c:scaling>
        <c:delete val="0"/>
        <c:axPos val="b"/>
        <c:majorGridlines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1" i="0" baseline="0"/>
                  <a:t>Effective Pulse WIdth (mS)</a:t>
                </a:r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crossAx val="106485632"/>
        <c:crosses val="autoZero"/>
        <c:crossBetween val="midCat"/>
        <c:majorUnit val="0.2"/>
      </c:valAx>
      <c:valAx>
        <c:axId val="106485632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Adder (mS)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064837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633" l="0.70000000000000062" r="0.70000000000000062" t="0.75000000000000633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sz="1400"/>
              <a:t>Injector Scaling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'Mitsubishi EVO X COBB'!$G$14</c:f>
              <c:strCache>
                <c:ptCount val="1"/>
                <c:pt idx="0">
                  <c:v>Scale</c:v>
                </c:pt>
              </c:strCache>
            </c:strRef>
          </c:tx>
          <c:marker>
            <c:symbol val="none"/>
          </c:marker>
          <c:xVal>
            <c:numRef>
              <c:f>'Mitsubishi EVO X COBB'!$F$15:$F$22</c:f>
              <c:numCache>
                <c:formatCode>0.0</c:formatCode>
                <c:ptCount val="8"/>
                <c:pt idx="0">
                  <c:v>2.5</c:v>
                </c:pt>
                <c:pt idx="1">
                  <c:v>3</c:v>
                </c:pt>
                <c:pt idx="2">
                  <c:v>3.5</c:v>
                </c:pt>
                <c:pt idx="3">
                  <c:v>4</c:v>
                </c:pt>
                <c:pt idx="4">
                  <c:v>4.5</c:v>
                </c:pt>
                <c:pt idx="5">
                  <c:v>5</c:v>
                </c:pt>
                <c:pt idx="6">
                  <c:v>5.5</c:v>
                </c:pt>
                <c:pt idx="7">
                  <c:v>6</c:v>
                </c:pt>
              </c:numCache>
            </c:numRef>
          </c:xVal>
          <c:yVal>
            <c:numRef>
              <c:f>'Mitsubishi EVO X COBB'!$G$15:$G$22</c:f>
              <c:numCache>
                <c:formatCode>0</c:formatCode>
                <c:ptCount val="8"/>
                <c:pt idx="0">
                  <c:v>1032.6171999999999</c:v>
                </c:pt>
                <c:pt idx="1">
                  <c:v>1140.5608</c:v>
                </c:pt>
                <c:pt idx="2">
                  <c:v>1258.1482999999998</c:v>
                </c:pt>
                <c:pt idx="3">
                  <c:v>1342.1040499999999</c:v>
                </c:pt>
                <c:pt idx="4">
                  <c:v>1433.5888499999999</c:v>
                </c:pt>
                <c:pt idx="5">
                  <c:v>1514.4832999999999</c:v>
                </c:pt>
                <c:pt idx="6">
                  <c:v>1585.44865</c:v>
                </c:pt>
                <c:pt idx="7">
                  <c:v>1642.4403499999999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76F-4697-A4B1-57FFB58955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343104"/>
        <c:axId val="109345024"/>
      </c:scatterChart>
      <c:valAx>
        <c:axId val="109343104"/>
        <c:scaling>
          <c:orientation val="minMax"/>
        </c:scaling>
        <c:delete val="0"/>
        <c:axPos val="b"/>
        <c:majorGridlines/>
        <c:title>
          <c:tx>
            <c:strRef>
              <c:f>'Mitsubishi EVO X COBB'!$F$14</c:f>
              <c:strCache>
                <c:ptCount val="1"/>
                <c:pt idx="0">
                  <c:v>bar</c:v>
                </c:pt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crossAx val="109345024"/>
        <c:crosses val="autoZero"/>
        <c:crossBetween val="midCat"/>
      </c:valAx>
      <c:valAx>
        <c:axId val="109345024"/>
        <c:scaling>
          <c:orientation val="minMax"/>
        </c:scaling>
        <c:delete val="0"/>
        <c:axPos val="l"/>
        <c:majorGridlines/>
        <c:title>
          <c:tx>
            <c:strRef>
              <c:f>'Mitsubishi EVO X COBB'!$H$15:$H$22</c:f>
              <c:strCache>
                <c:ptCount val="8"/>
                <c:pt idx="0">
                  <c:v>cc/min  at 25°C</c:v>
                </c:pt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crossAx val="10934310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522" l="0.70000000000000062" r="0.70000000000000062" t="0.75000000000000522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sz="1400"/>
              <a:t>Latency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9.952852547020595E-2"/>
          <c:y val="0.10426697541759157"/>
          <c:w val="0.76835263661149611"/>
          <c:h val="0.7711021862142675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'Generic ECU'!$F$41</c:f>
              <c:strCache>
                <c:ptCount val="1"/>
                <c:pt idx="0">
                  <c:v>2.5</c:v>
                </c:pt>
              </c:strCache>
            </c:strRef>
          </c:tx>
          <c:marker>
            <c:symbol val="none"/>
          </c:marker>
          <c:xVal>
            <c:numRef>
              <c:f>'Generic ECU'!$G$40:$N$40</c:f>
              <c:numCache>
                <c:formatCode>0.0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'Generic ECU'!$G$41:$N$41</c:f>
              <c:numCache>
                <c:formatCode>0.000</c:formatCode>
                <c:ptCount val="8"/>
                <c:pt idx="0">
                  <c:v>2.4164300000000019</c:v>
                </c:pt>
                <c:pt idx="1">
                  <c:v>1.6484300000000012</c:v>
                </c:pt>
                <c:pt idx="2">
                  <c:v>1.3993700000000011</c:v>
                </c:pt>
                <c:pt idx="3">
                  <c:v>1.2163500000000056</c:v>
                </c:pt>
                <c:pt idx="4">
                  <c:v>1.0814300000000046</c:v>
                </c:pt>
                <c:pt idx="5">
                  <c:v>0.97667000000000392</c:v>
                </c:pt>
                <c:pt idx="6">
                  <c:v>0.8841300000000043</c:v>
                </c:pt>
                <c:pt idx="7">
                  <c:v>0.78587000000000451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F39-48A0-9358-16378204AC4A}"/>
            </c:ext>
          </c:extLst>
        </c:ser>
        <c:ser>
          <c:idx val="1"/>
          <c:order val="1"/>
          <c:tx>
            <c:strRef>
              <c:f>'Generic ECU'!$F$42</c:f>
              <c:strCache>
                <c:ptCount val="1"/>
                <c:pt idx="0">
                  <c:v>3.0</c:v>
                </c:pt>
              </c:strCache>
            </c:strRef>
          </c:tx>
          <c:marker>
            <c:symbol val="none"/>
          </c:marker>
          <c:xVal>
            <c:numRef>
              <c:f>'Generic ECU'!$G$40:$N$40</c:f>
              <c:numCache>
                <c:formatCode>0.0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'Generic ECU'!$G$42:$N$42</c:f>
              <c:numCache>
                <c:formatCode>0.000</c:formatCode>
                <c:ptCount val="8"/>
                <c:pt idx="0">
                  <c:v>2.6028899999999986</c:v>
                </c:pt>
                <c:pt idx="1">
                  <c:v>1.7010899999999971</c:v>
                </c:pt>
                <c:pt idx="2">
                  <c:v>1.4378999999999955</c:v>
                </c:pt>
                <c:pt idx="3">
                  <c:v>1.2602499999999957</c:v>
                </c:pt>
                <c:pt idx="4">
                  <c:v>1.1384399999999957</c:v>
                </c:pt>
                <c:pt idx="5">
                  <c:v>1.0427700000000009</c:v>
                </c:pt>
                <c:pt idx="6">
                  <c:v>0.94353999999999871</c:v>
                </c:pt>
                <c:pt idx="7">
                  <c:v>0.81104999999999094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F39-48A0-9358-16378204AC4A}"/>
            </c:ext>
          </c:extLst>
        </c:ser>
        <c:ser>
          <c:idx val="2"/>
          <c:order val="2"/>
          <c:tx>
            <c:strRef>
              <c:f>'Generic ECU'!$F$43</c:f>
              <c:strCache>
                <c:ptCount val="1"/>
                <c:pt idx="0">
                  <c:v>3.5</c:v>
                </c:pt>
              </c:strCache>
            </c:strRef>
          </c:tx>
          <c:marker>
            <c:symbol val="none"/>
          </c:marker>
          <c:xVal>
            <c:numRef>
              <c:f>'Generic ECU'!$G$40:$N$40</c:f>
              <c:numCache>
                <c:formatCode>0.0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'Generic ECU'!$G$43:$N$43</c:f>
              <c:numCache>
                <c:formatCode>0.000</c:formatCode>
                <c:ptCount val="8"/>
                <c:pt idx="0">
                  <c:v>2.7641200000000001</c:v>
                </c:pt>
                <c:pt idx="1">
                  <c:v>1.7841199999999997</c:v>
                </c:pt>
                <c:pt idx="2">
                  <c:v>1.4807800000000011</c:v>
                </c:pt>
                <c:pt idx="3">
                  <c:v>1.2688400000000026</c:v>
                </c:pt>
                <c:pt idx="4">
                  <c:v>1.1235200000000045</c:v>
                </c:pt>
                <c:pt idx="5">
                  <c:v>1.0200399999999927</c:v>
                </c:pt>
                <c:pt idx="6">
                  <c:v>0.933620000000003</c:v>
                </c:pt>
                <c:pt idx="7">
                  <c:v>0.83948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F39-48A0-9358-16378204AC4A}"/>
            </c:ext>
          </c:extLst>
        </c:ser>
        <c:ser>
          <c:idx val="3"/>
          <c:order val="3"/>
          <c:tx>
            <c:strRef>
              <c:f>'Generic ECU'!$F$44</c:f>
              <c:strCache>
                <c:ptCount val="1"/>
                <c:pt idx="0">
                  <c:v>4.0</c:v>
                </c:pt>
              </c:strCache>
            </c:strRef>
          </c:tx>
          <c:marker>
            <c:symbol val="none"/>
          </c:marker>
          <c:xVal>
            <c:numRef>
              <c:f>'Generic ECU'!$G$40:$N$40</c:f>
              <c:numCache>
                <c:formatCode>0.0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'Generic ECU'!$G$44:$N$44</c:f>
              <c:numCache>
                <c:formatCode>0.000</c:formatCode>
                <c:ptCount val="8"/>
                <c:pt idx="0">
                  <c:v>2.9928699999999999</c:v>
                </c:pt>
                <c:pt idx="1">
                  <c:v>1.8832499999999968</c:v>
                </c:pt>
                <c:pt idx="2">
                  <c:v>1.5468099999999971</c:v>
                </c:pt>
                <c:pt idx="3">
                  <c:v>1.3148299999999971</c:v>
                </c:pt>
                <c:pt idx="4">
                  <c:v>1.1564699999999952</c:v>
                </c:pt>
                <c:pt idx="5">
                  <c:v>1.0408899999999939</c:v>
                </c:pt>
                <c:pt idx="6">
                  <c:v>0.93724999999999525</c:v>
                </c:pt>
                <c:pt idx="7">
                  <c:v>0.8147100000000016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F39-48A0-9358-16378204AC4A}"/>
            </c:ext>
          </c:extLst>
        </c:ser>
        <c:ser>
          <c:idx val="4"/>
          <c:order val="4"/>
          <c:tx>
            <c:strRef>
              <c:f>'Generic ECU'!$F$45</c:f>
              <c:strCache>
                <c:ptCount val="1"/>
                <c:pt idx="0">
                  <c:v>4.5</c:v>
                </c:pt>
              </c:strCache>
            </c:strRef>
          </c:tx>
          <c:marker>
            <c:symbol val="none"/>
          </c:marker>
          <c:xVal>
            <c:numRef>
              <c:f>'Generic ECU'!$G$40:$N$40</c:f>
              <c:numCache>
                <c:formatCode>0.0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'Generic ECU'!$G$45:$N$45</c:f>
              <c:numCache>
                <c:formatCode>0.000</c:formatCode>
                <c:ptCount val="8"/>
                <c:pt idx="0">
                  <c:v>3.3047900000000006</c:v>
                </c:pt>
                <c:pt idx="1">
                  <c:v>1.9818300000000022</c:v>
                </c:pt>
                <c:pt idx="2">
                  <c:v>1.6008500000000012</c:v>
                </c:pt>
                <c:pt idx="3">
                  <c:v>1.3514300000000006</c:v>
                </c:pt>
                <c:pt idx="4">
                  <c:v>1.1919900000000041</c:v>
                </c:pt>
                <c:pt idx="5">
                  <c:v>1.0809500000000014</c:v>
                </c:pt>
                <c:pt idx="6">
                  <c:v>0.97672999999999632</c:v>
                </c:pt>
                <c:pt idx="7">
                  <c:v>0.83774999999999977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F39-48A0-9358-16378204AC4A}"/>
            </c:ext>
          </c:extLst>
        </c:ser>
        <c:ser>
          <c:idx val="5"/>
          <c:order val="5"/>
          <c:tx>
            <c:strRef>
              <c:f>'Generic ECU'!$F$46</c:f>
              <c:strCache>
                <c:ptCount val="1"/>
                <c:pt idx="0">
                  <c:v>5.0</c:v>
                </c:pt>
              </c:strCache>
            </c:strRef>
          </c:tx>
          <c:marker>
            <c:symbol val="none"/>
          </c:marker>
          <c:xVal>
            <c:numRef>
              <c:f>'Generic ECU'!$G$40:$N$40</c:f>
              <c:numCache>
                <c:formatCode>0.0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'Generic ECU'!$G$46:$N$46</c:f>
              <c:numCache>
                <c:formatCode>0.000</c:formatCode>
                <c:ptCount val="8"/>
                <c:pt idx="0">
                  <c:v>3.7098399999999998</c:v>
                </c:pt>
                <c:pt idx="1">
                  <c:v>2.1320599999999921</c:v>
                </c:pt>
                <c:pt idx="2">
                  <c:v>1.6870299999999965</c:v>
                </c:pt>
                <c:pt idx="3">
                  <c:v>1.402199999999997</c:v>
                </c:pt>
                <c:pt idx="4">
                  <c:v>1.2257899999999928</c:v>
                </c:pt>
                <c:pt idx="5">
                  <c:v>1.1060199999999973</c:v>
                </c:pt>
                <c:pt idx="6">
                  <c:v>0.99110999999999549</c:v>
                </c:pt>
                <c:pt idx="7">
                  <c:v>0.82927999999999358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F39-48A0-9358-16378204AC4A}"/>
            </c:ext>
          </c:extLst>
        </c:ser>
        <c:ser>
          <c:idx val="6"/>
          <c:order val="6"/>
          <c:tx>
            <c:strRef>
              <c:f>'Generic ECU'!$F$47</c:f>
              <c:strCache>
                <c:ptCount val="1"/>
                <c:pt idx="0">
                  <c:v>5.5</c:v>
                </c:pt>
              </c:strCache>
            </c:strRef>
          </c:tx>
          <c:marker>
            <c:symbol val="none"/>
          </c:marker>
          <c:xVal>
            <c:numRef>
              <c:f>'Generic ECU'!$G$40:$N$40</c:f>
              <c:numCache>
                <c:formatCode>0.0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'Generic ECU'!$G$47:$N$47</c:f>
              <c:numCache>
                <c:formatCode>0.000</c:formatCode>
                <c:ptCount val="8"/>
                <c:pt idx="0">
                  <c:v>4.2168599999999969</c:v>
                </c:pt>
                <c:pt idx="1">
                  <c:v>2.2444399999999902</c:v>
                </c:pt>
                <c:pt idx="2">
                  <c:v>1.7282699999999949</c:v>
                </c:pt>
                <c:pt idx="3">
                  <c:v>1.425459999999994</c:v>
                </c:pt>
                <c:pt idx="4">
                  <c:v>1.2610099999999846</c:v>
                </c:pt>
                <c:pt idx="5">
                  <c:v>1.1599199999999712</c:v>
                </c:pt>
                <c:pt idx="6">
                  <c:v>1.0471900000000005</c:v>
                </c:pt>
                <c:pt idx="7">
                  <c:v>0.84781999999998447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1F39-48A0-9358-16378204AC4A}"/>
            </c:ext>
          </c:extLst>
        </c:ser>
        <c:ser>
          <c:idx val="7"/>
          <c:order val="7"/>
          <c:tx>
            <c:strRef>
              <c:f>'Generic ECU'!$F$48</c:f>
              <c:strCache>
                <c:ptCount val="1"/>
                <c:pt idx="0">
                  <c:v>6.0</c:v>
                </c:pt>
              </c:strCache>
            </c:strRef>
          </c:tx>
          <c:marker>
            <c:symbol val="none"/>
          </c:marker>
          <c:xVal>
            <c:numRef>
              <c:f>'Generic ECU'!$G$40:$N$40</c:f>
              <c:numCache>
                <c:formatCode>0.0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'Generic ECU'!$G$48:$N$48</c:f>
              <c:numCache>
                <c:formatCode>0.000</c:formatCode>
                <c:ptCount val="8"/>
                <c:pt idx="0">
                  <c:v>4.5712400000000102</c:v>
                </c:pt>
                <c:pt idx="1">
                  <c:v>2.3983600000000038</c:v>
                </c:pt>
                <c:pt idx="2">
                  <c:v>1.8332900000000123</c:v>
                </c:pt>
                <c:pt idx="3">
                  <c:v>1.5030800000000042</c:v>
                </c:pt>
                <c:pt idx="4">
                  <c:v>1.3231900000000039</c:v>
                </c:pt>
                <c:pt idx="5">
                  <c:v>1.2090800000000215</c:v>
                </c:pt>
                <c:pt idx="6">
                  <c:v>1.0762100000000245</c:v>
                </c:pt>
                <c:pt idx="7">
                  <c:v>0.84004000000002321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1F39-48A0-9358-16378204AC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039552"/>
        <c:axId val="192107264"/>
      </c:scatterChart>
      <c:valAx>
        <c:axId val="192039552"/>
        <c:scaling>
          <c:orientation val="minMax"/>
          <c:max val="16"/>
          <c:min val="8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Voltage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192107264"/>
        <c:crosses val="autoZero"/>
        <c:crossBetween val="midCat"/>
        <c:majorUnit val="1"/>
      </c:valAx>
      <c:valAx>
        <c:axId val="1921072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mS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9203955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588" l="0.70000000000000062" r="0.70000000000000062" t="0.75000000000000588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sz="1400"/>
              <a:t>Latency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0160860833284455"/>
          <c:y val="0.10426697541759163"/>
          <c:w val="0.76003230516093057"/>
          <c:h val="0.7740007362773636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'Mitsubishi EVO X COBB'!$F$41</c:f>
              <c:strCache>
                <c:ptCount val="1"/>
                <c:pt idx="0">
                  <c:v>2.5</c:v>
                </c:pt>
              </c:strCache>
            </c:strRef>
          </c:tx>
          <c:marker>
            <c:symbol val="none"/>
          </c:marker>
          <c:xVal>
            <c:numRef>
              <c:f>'Mitsubishi EVO X COBB'!$G$40:$N$40</c:f>
              <c:numCache>
                <c:formatCode>0.00</c:formatCode>
                <c:ptCount val="8"/>
                <c:pt idx="0">
                  <c:v>4.6900000000000004</c:v>
                </c:pt>
                <c:pt idx="1">
                  <c:v>7.03</c:v>
                </c:pt>
                <c:pt idx="2">
                  <c:v>9.3800000000000008</c:v>
                </c:pt>
                <c:pt idx="3">
                  <c:v>11.72</c:v>
                </c:pt>
                <c:pt idx="4">
                  <c:v>14.06</c:v>
                </c:pt>
                <c:pt idx="5">
                  <c:v>16.41</c:v>
                </c:pt>
                <c:pt idx="6">
                  <c:v>18.68</c:v>
                </c:pt>
              </c:numCache>
            </c:numRef>
          </c:xVal>
          <c:yVal>
            <c:numRef>
              <c:f>'Mitsubishi EVO X COBB'!$G$41:$N$41</c:f>
              <c:numCache>
                <c:formatCode>0.000</c:formatCode>
                <c:ptCount val="8"/>
                <c:pt idx="0">
                  <c:v>3.6874700000000029</c:v>
                </c:pt>
                <c:pt idx="1">
                  <c:v>2.7889100000000022</c:v>
                </c:pt>
                <c:pt idx="2">
                  <c:v>1.8865100000000012</c:v>
                </c:pt>
                <c:pt idx="3">
                  <c:v>1.2675956000000044</c:v>
                </c:pt>
                <c:pt idx="4">
                  <c:v>0.97111760000000391</c:v>
                </c:pt>
                <c:pt idx="5">
                  <c:v>0.74558340000000456</c:v>
                </c:pt>
                <c:pt idx="6">
                  <c:v>0.52253320000000514</c:v>
                </c:pt>
                <c:pt idx="7" formatCode="General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52C-435A-814D-29D9139E8418}"/>
            </c:ext>
          </c:extLst>
        </c:ser>
        <c:ser>
          <c:idx val="1"/>
          <c:order val="1"/>
          <c:tx>
            <c:strRef>
              <c:f>'Mitsubishi EVO X COBB'!$F$42</c:f>
              <c:strCache>
                <c:ptCount val="1"/>
                <c:pt idx="0">
                  <c:v>3.0</c:v>
                </c:pt>
              </c:strCache>
            </c:strRef>
          </c:tx>
          <c:marker>
            <c:symbol val="none"/>
          </c:marker>
          <c:xVal>
            <c:numRef>
              <c:f>'Mitsubishi EVO X COBB'!$G$40:$N$40</c:f>
              <c:numCache>
                <c:formatCode>0.00</c:formatCode>
                <c:ptCount val="8"/>
                <c:pt idx="0">
                  <c:v>4.6900000000000004</c:v>
                </c:pt>
                <c:pt idx="1">
                  <c:v>7.03</c:v>
                </c:pt>
                <c:pt idx="2">
                  <c:v>9.3800000000000008</c:v>
                </c:pt>
                <c:pt idx="3">
                  <c:v>11.72</c:v>
                </c:pt>
                <c:pt idx="4">
                  <c:v>14.06</c:v>
                </c:pt>
                <c:pt idx="5">
                  <c:v>16.41</c:v>
                </c:pt>
                <c:pt idx="6">
                  <c:v>18.68</c:v>
                </c:pt>
              </c:numCache>
            </c:numRef>
          </c:xVal>
          <c:yVal>
            <c:numRef>
              <c:f>'Mitsubishi EVO X COBB'!$G$42:$N$42</c:f>
              <c:numCache>
                <c:formatCode>0.000</c:formatCode>
                <c:ptCount val="8"/>
                <c:pt idx="0">
                  <c:v>4.0953690000000007</c:v>
                </c:pt>
                <c:pt idx="1">
                  <c:v>3.040262999999999</c:v>
                </c:pt>
                <c:pt idx="2">
                  <c:v>1.9806479999999969</c:v>
                </c:pt>
                <c:pt idx="3">
                  <c:v>1.3099919999999954</c:v>
                </c:pt>
                <c:pt idx="4">
                  <c:v>1.0368162000000007</c:v>
                </c:pt>
                <c:pt idx="5">
                  <c:v>0.75672909999998783</c:v>
                </c:pt>
                <c:pt idx="6">
                  <c:v>0.45597679999996998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52C-435A-814D-29D9139E8418}"/>
            </c:ext>
          </c:extLst>
        </c:ser>
        <c:ser>
          <c:idx val="2"/>
          <c:order val="2"/>
          <c:tx>
            <c:strRef>
              <c:f>'Mitsubishi EVO X COBB'!$F$43</c:f>
              <c:strCache>
                <c:ptCount val="1"/>
                <c:pt idx="0">
                  <c:v>3.5</c:v>
                </c:pt>
              </c:strCache>
            </c:strRef>
          </c:tx>
          <c:marker>
            <c:symbol val="none"/>
          </c:marker>
          <c:xVal>
            <c:numRef>
              <c:f>'Mitsubishi EVO X COBB'!$G$40:$N$40</c:f>
              <c:numCache>
                <c:formatCode>0.00</c:formatCode>
                <c:ptCount val="8"/>
                <c:pt idx="0">
                  <c:v>4.6900000000000004</c:v>
                </c:pt>
                <c:pt idx="1">
                  <c:v>7.03</c:v>
                </c:pt>
                <c:pt idx="2">
                  <c:v>9.3800000000000008</c:v>
                </c:pt>
                <c:pt idx="3">
                  <c:v>11.72</c:v>
                </c:pt>
                <c:pt idx="4">
                  <c:v>14.06</c:v>
                </c:pt>
                <c:pt idx="5">
                  <c:v>16.41</c:v>
                </c:pt>
                <c:pt idx="6">
                  <c:v>18.68</c:v>
                </c:pt>
              </c:numCache>
            </c:numRef>
          </c:xVal>
          <c:yVal>
            <c:numRef>
              <c:f>'Mitsubishi EVO X COBB'!$G$43:$N$43</c:f>
              <c:numCache>
                <c:formatCode>0.000</c:formatCode>
                <c:ptCount val="8"/>
                <c:pt idx="0">
                  <c:v>4.3860200000000003</c:v>
                </c:pt>
                <c:pt idx="1">
                  <c:v>3.2394200000000004</c:v>
                </c:pt>
                <c:pt idx="2">
                  <c:v>2.0879199999999996</c:v>
                </c:pt>
                <c:pt idx="3">
                  <c:v>1.328183200000002</c:v>
                </c:pt>
                <c:pt idx="4">
                  <c:v>1.0148547999999933</c:v>
                </c:pt>
                <c:pt idx="5">
                  <c:v>0.80088259999999867</c:v>
                </c:pt>
                <c:pt idx="6">
                  <c:v>0.58718479999999196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52C-435A-814D-29D9139E8418}"/>
            </c:ext>
          </c:extLst>
        </c:ser>
        <c:ser>
          <c:idx val="3"/>
          <c:order val="3"/>
          <c:tx>
            <c:strRef>
              <c:f>'Mitsubishi EVO X COBB'!$F$44</c:f>
              <c:strCache>
                <c:ptCount val="1"/>
                <c:pt idx="0">
                  <c:v>4.0</c:v>
                </c:pt>
              </c:strCache>
            </c:strRef>
          </c:tx>
          <c:marker>
            <c:symbol val="none"/>
          </c:marker>
          <c:xVal>
            <c:numRef>
              <c:f>'Mitsubishi EVO X COBB'!$G$40:$N$40</c:f>
              <c:numCache>
                <c:formatCode>0.00</c:formatCode>
                <c:ptCount val="8"/>
                <c:pt idx="0">
                  <c:v>4.6900000000000004</c:v>
                </c:pt>
                <c:pt idx="1">
                  <c:v>7.03</c:v>
                </c:pt>
                <c:pt idx="2">
                  <c:v>9.3800000000000008</c:v>
                </c:pt>
                <c:pt idx="3">
                  <c:v>11.72</c:v>
                </c:pt>
                <c:pt idx="4">
                  <c:v>14.06</c:v>
                </c:pt>
                <c:pt idx="5">
                  <c:v>16.41</c:v>
                </c:pt>
                <c:pt idx="6">
                  <c:v>18.68</c:v>
                </c:pt>
              </c:numCache>
            </c:numRef>
          </c:xVal>
          <c:yVal>
            <c:numRef>
              <c:f>'Mitsubishi EVO X COBB'!$G$44:$N$44</c:f>
              <c:numCache>
                <c:formatCode>0.000</c:formatCode>
                <c:ptCount val="8"/>
                <c:pt idx="0">
                  <c:v>4.8292911000000043</c:v>
                </c:pt>
                <c:pt idx="1">
                  <c:v>3.5310357000000012</c:v>
                </c:pt>
                <c:pt idx="2">
                  <c:v>2.2272321999999969</c:v>
                </c:pt>
                <c:pt idx="3">
                  <c:v>1.379784399999997</c:v>
                </c:pt>
                <c:pt idx="4">
                  <c:v>1.0346715999999938</c:v>
                </c:pt>
                <c:pt idx="5">
                  <c:v>0.76446860000000427</c:v>
                </c:pt>
                <c:pt idx="6">
                  <c:v>0.48630280000001846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52C-435A-814D-29D9139E8418}"/>
            </c:ext>
          </c:extLst>
        </c:ser>
        <c:ser>
          <c:idx val="4"/>
          <c:order val="4"/>
          <c:tx>
            <c:strRef>
              <c:f>'Mitsubishi EVO X COBB'!$F$45</c:f>
              <c:strCache>
                <c:ptCount val="1"/>
                <c:pt idx="0">
                  <c:v>4.5</c:v>
                </c:pt>
              </c:strCache>
            </c:strRef>
          </c:tx>
          <c:marker>
            <c:symbol val="none"/>
          </c:marker>
          <c:xVal>
            <c:numRef>
              <c:f>'Mitsubishi EVO X COBB'!$G$40:$N$40</c:f>
              <c:numCache>
                <c:formatCode>0.00</c:formatCode>
                <c:ptCount val="8"/>
                <c:pt idx="0">
                  <c:v>4.6900000000000004</c:v>
                </c:pt>
                <c:pt idx="1">
                  <c:v>7.03</c:v>
                </c:pt>
                <c:pt idx="2">
                  <c:v>9.3800000000000008</c:v>
                </c:pt>
                <c:pt idx="3">
                  <c:v>11.72</c:v>
                </c:pt>
                <c:pt idx="4">
                  <c:v>14.06</c:v>
                </c:pt>
                <c:pt idx="5">
                  <c:v>16.41</c:v>
                </c:pt>
                <c:pt idx="6">
                  <c:v>18.68</c:v>
                </c:pt>
              </c:numCache>
            </c:numRef>
          </c:xVal>
          <c:yVal>
            <c:numRef>
              <c:f>'Mitsubishi EVO X COBB'!$G$45:$N$45</c:f>
              <c:numCache>
                <c:formatCode>0.000</c:formatCode>
                <c:ptCount val="8"/>
                <c:pt idx="0">
                  <c:v>5.4942887999999979</c:v>
                </c:pt>
                <c:pt idx="1">
                  <c:v>3.9464255999999995</c:v>
                </c:pt>
                <c:pt idx="2">
                  <c:v>2.3919476000000008</c:v>
                </c:pt>
                <c:pt idx="3">
                  <c:v>1.4212676000000006</c:v>
                </c:pt>
                <c:pt idx="4">
                  <c:v>1.074696800000001</c:v>
                </c:pt>
                <c:pt idx="5">
                  <c:v>0.78076820000000113</c:v>
                </c:pt>
                <c:pt idx="6">
                  <c:v>0.46528360000000912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52C-435A-814D-29D9139E8418}"/>
            </c:ext>
          </c:extLst>
        </c:ser>
        <c:ser>
          <c:idx val="5"/>
          <c:order val="5"/>
          <c:tx>
            <c:strRef>
              <c:f>'Mitsubishi EVO X COBB'!$F$46</c:f>
              <c:strCache>
                <c:ptCount val="1"/>
                <c:pt idx="0">
                  <c:v>5.0</c:v>
                </c:pt>
              </c:strCache>
            </c:strRef>
          </c:tx>
          <c:marker>
            <c:symbol val="none"/>
          </c:marker>
          <c:xVal>
            <c:numRef>
              <c:f>'Mitsubishi EVO X COBB'!$G$40:$N$40</c:f>
              <c:numCache>
                <c:formatCode>0.00</c:formatCode>
                <c:ptCount val="8"/>
                <c:pt idx="0">
                  <c:v>4.6900000000000004</c:v>
                </c:pt>
                <c:pt idx="1">
                  <c:v>7.03</c:v>
                </c:pt>
                <c:pt idx="2">
                  <c:v>9.3800000000000008</c:v>
                </c:pt>
                <c:pt idx="3">
                  <c:v>11.72</c:v>
                </c:pt>
                <c:pt idx="4">
                  <c:v>14.06</c:v>
                </c:pt>
                <c:pt idx="5">
                  <c:v>16.41</c:v>
                </c:pt>
                <c:pt idx="6">
                  <c:v>18.68</c:v>
                </c:pt>
              </c:numCache>
            </c:numRef>
          </c:xVal>
          <c:yVal>
            <c:numRef>
              <c:f>'Mitsubishi EVO X COBB'!$G$46:$N$46</c:f>
              <c:numCache>
                <c:formatCode>0.000</c:formatCode>
                <c:ptCount val="8"/>
                <c:pt idx="0">
                  <c:v>6.3210659000000122</c:v>
                </c:pt>
                <c:pt idx="1">
                  <c:v>4.4750633000000031</c:v>
                </c:pt>
                <c:pt idx="2">
                  <c:v>2.6211717999999937</c:v>
                </c:pt>
                <c:pt idx="3">
                  <c:v>1.4819523999999968</c:v>
                </c:pt>
                <c:pt idx="4">
                  <c:v>1.0991253999999973</c:v>
                </c:pt>
                <c:pt idx="5">
                  <c:v>0.76292969999999283</c:v>
                </c:pt>
                <c:pt idx="6">
                  <c:v>0.39557559999998837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52C-435A-814D-29D9139E8418}"/>
            </c:ext>
          </c:extLst>
        </c:ser>
        <c:ser>
          <c:idx val="6"/>
          <c:order val="6"/>
          <c:tx>
            <c:strRef>
              <c:f>'Mitsubishi EVO X COBB'!$F$47</c:f>
              <c:strCache>
                <c:ptCount val="1"/>
                <c:pt idx="0">
                  <c:v>5.5</c:v>
                </c:pt>
              </c:strCache>
            </c:strRef>
          </c:tx>
          <c:marker>
            <c:symbol val="none"/>
          </c:marker>
          <c:xVal>
            <c:numRef>
              <c:f>'Mitsubishi EVO X COBB'!$G$40:$N$40</c:f>
              <c:numCache>
                <c:formatCode>0.00</c:formatCode>
                <c:ptCount val="8"/>
                <c:pt idx="0">
                  <c:v>4.6900000000000004</c:v>
                </c:pt>
                <c:pt idx="1">
                  <c:v>7.03</c:v>
                </c:pt>
                <c:pt idx="2">
                  <c:v>9.3800000000000008</c:v>
                </c:pt>
                <c:pt idx="3">
                  <c:v>11.72</c:v>
                </c:pt>
                <c:pt idx="4">
                  <c:v>14.06</c:v>
                </c:pt>
                <c:pt idx="5">
                  <c:v>16.41</c:v>
                </c:pt>
                <c:pt idx="6">
                  <c:v>18.68</c:v>
                </c:pt>
              </c:numCache>
            </c:numRef>
          </c:xVal>
          <c:yVal>
            <c:numRef>
              <c:f>'Mitsubishi EVO X COBB'!$G$47:$N$47</c:f>
              <c:numCache>
                <c:formatCode>0.000</c:formatCode>
                <c:ptCount val="8"/>
                <c:pt idx="0">
                  <c:v>7.481215100000008</c:v>
                </c:pt>
                <c:pt idx="1">
                  <c:v>5.1734837000000002</c:v>
                </c:pt>
                <c:pt idx="2">
                  <c:v>2.8558901999999922</c:v>
                </c:pt>
                <c:pt idx="3">
                  <c:v>1.5102467999999942</c:v>
                </c:pt>
                <c:pt idx="4">
                  <c:v>1.1531561999999729</c:v>
                </c:pt>
                <c:pt idx="5">
                  <c:v>0.76607829999997801</c:v>
                </c:pt>
                <c:pt idx="6">
                  <c:v>0.31350839999994173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52C-435A-814D-29D9139E8418}"/>
            </c:ext>
          </c:extLst>
        </c:ser>
        <c:ser>
          <c:idx val="7"/>
          <c:order val="7"/>
          <c:tx>
            <c:strRef>
              <c:f>'Mitsubishi EVO X COBB'!$F$48</c:f>
              <c:strCache>
                <c:ptCount val="1"/>
                <c:pt idx="0">
                  <c:v>6.0</c:v>
                </c:pt>
              </c:strCache>
            </c:strRef>
          </c:tx>
          <c:marker>
            <c:symbol val="none"/>
          </c:marker>
          <c:xVal>
            <c:numRef>
              <c:f>'Mitsubishi EVO X COBB'!$G$40:$N$40</c:f>
              <c:numCache>
                <c:formatCode>0.00</c:formatCode>
                <c:ptCount val="8"/>
                <c:pt idx="0">
                  <c:v>4.6900000000000004</c:v>
                </c:pt>
                <c:pt idx="1">
                  <c:v>7.03</c:v>
                </c:pt>
                <c:pt idx="2">
                  <c:v>9.3800000000000008</c:v>
                </c:pt>
                <c:pt idx="3">
                  <c:v>11.72</c:v>
                </c:pt>
                <c:pt idx="4">
                  <c:v>14.06</c:v>
                </c:pt>
                <c:pt idx="5">
                  <c:v>16.41</c:v>
                </c:pt>
                <c:pt idx="6">
                  <c:v>18.68</c:v>
                </c:pt>
              </c:numCache>
            </c:numRef>
          </c:xVal>
          <c:yVal>
            <c:numRef>
              <c:f>'Mitsubishi EVO X COBB'!$G$48:$N$48</c:f>
              <c:numCache>
                <c:formatCode>0.000</c:formatCode>
                <c:ptCount val="8"/>
                <c:pt idx="0">
                  <c:v>8.1673564000000205</c:v>
                </c:pt>
                <c:pt idx="1">
                  <c:v>5.6250868000000134</c:v>
                </c:pt>
                <c:pt idx="2">
                  <c:v>3.0719528000000054</c:v>
                </c:pt>
                <c:pt idx="3">
                  <c:v>1.5955388000000061</c:v>
                </c:pt>
                <c:pt idx="4">
                  <c:v>1.2011078000000215</c:v>
                </c:pt>
                <c:pt idx="5">
                  <c:v>0.74321030000002253</c:v>
                </c:pt>
                <c:pt idx="6">
                  <c:v>0.20710440000001995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52C-435A-814D-29D9139E84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378176"/>
        <c:axId val="111477504"/>
      </c:scatterChart>
      <c:valAx>
        <c:axId val="109378176"/>
        <c:scaling>
          <c:orientation val="minMax"/>
          <c:max val="16"/>
          <c:min val="8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Voltage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11477504"/>
        <c:crosses val="autoZero"/>
        <c:crossBetween val="midCat"/>
        <c:majorUnit val="1"/>
      </c:valAx>
      <c:valAx>
        <c:axId val="111477504"/>
        <c:scaling>
          <c:orientation val="minMax"/>
          <c:max val="4.5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mS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0937817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611" l="0.70000000000000062" r="0.70000000000000062" t="0.75000000000000611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Short Pulse ADDER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9.6735348201236096E-2"/>
          <c:y val="0.1072913630700368"/>
          <c:w val="0.78276376381095625"/>
          <c:h val="0.7680780025283655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'Mitsubishi EVO X COBB'!$F$52</c:f>
              <c:strCache>
                <c:ptCount val="1"/>
                <c:pt idx="0">
                  <c:v>2.5</c:v>
                </c:pt>
              </c:strCache>
            </c:strRef>
          </c:tx>
          <c:marker>
            <c:symbol val="none"/>
          </c:marker>
          <c:xVal>
            <c:numRef>
              <c:f>'Mitsubishi EVO X COBB'!$G$51:$BT$51</c:f>
              <c:numCache>
                <c:formatCode>0.000</c:formatCode>
                <c:ptCount val="66"/>
                <c:pt idx="0">
                  <c:v>0</c:v>
                </c:pt>
                <c:pt idx="1">
                  <c:v>3.2000000000000001E-2</c:v>
                </c:pt>
                <c:pt idx="2">
                  <c:v>6.4000000000000001E-2</c:v>
                </c:pt>
                <c:pt idx="3">
                  <c:v>9.6000000000000002E-2</c:v>
                </c:pt>
                <c:pt idx="4">
                  <c:v>0.128</c:v>
                </c:pt>
                <c:pt idx="5">
                  <c:v>0.16</c:v>
                </c:pt>
                <c:pt idx="6">
                  <c:v>0.192</c:v>
                </c:pt>
                <c:pt idx="7">
                  <c:v>0.224</c:v>
                </c:pt>
                <c:pt idx="8">
                  <c:v>0.25600000000000001</c:v>
                </c:pt>
                <c:pt idx="9">
                  <c:v>0.28800000000000003</c:v>
                </c:pt>
                <c:pt idx="10">
                  <c:v>0.32000000000000006</c:v>
                </c:pt>
                <c:pt idx="11">
                  <c:v>0.35200000000000009</c:v>
                </c:pt>
                <c:pt idx="12">
                  <c:v>0.38400000000000012</c:v>
                </c:pt>
                <c:pt idx="13">
                  <c:v>0.41600000000000015</c:v>
                </c:pt>
                <c:pt idx="14">
                  <c:v>0.44800000000000018</c:v>
                </c:pt>
                <c:pt idx="15">
                  <c:v>0.4800000000000002</c:v>
                </c:pt>
                <c:pt idx="16">
                  <c:v>0.51200000000000023</c:v>
                </c:pt>
                <c:pt idx="17">
                  <c:v>0.54400000000000026</c:v>
                </c:pt>
                <c:pt idx="18">
                  <c:v>0.57600000000000029</c:v>
                </c:pt>
                <c:pt idx="19">
                  <c:v>0.60800000000000032</c:v>
                </c:pt>
                <c:pt idx="20">
                  <c:v>0.64000000000000035</c:v>
                </c:pt>
                <c:pt idx="21">
                  <c:v>0.67200000000000037</c:v>
                </c:pt>
                <c:pt idx="22">
                  <c:v>0.7040000000000004</c:v>
                </c:pt>
                <c:pt idx="23">
                  <c:v>0.73600000000000043</c:v>
                </c:pt>
                <c:pt idx="24">
                  <c:v>0.76800000000000046</c:v>
                </c:pt>
                <c:pt idx="25">
                  <c:v>0.80000000000000049</c:v>
                </c:pt>
                <c:pt idx="26">
                  <c:v>0.83200000000000052</c:v>
                </c:pt>
                <c:pt idx="27">
                  <c:v>0.86400000000000055</c:v>
                </c:pt>
                <c:pt idx="28">
                  <c:v>0.89600000000000057</c:v>
                </c:pt>
                <c:pt idx="29">
                  <c:v>0.9280000000000006</c:v>
                </c:pt>
                <c:pt idx="30">
                  <c:v>0.96000000000000063</c:v>
                </c:pt>
                <c:pt idx="31">
                  <c:v>0.99200000000000066</c:v>
                </c:pt>
                <c:pt idx="32">
                  <c:v>1.0240000000000007</c:v>
                </c:pt>
                <c:pt idx="33">
                  <c:v>1.0560000000000007</c:v>
                </c:pt>
                <c:pt idx="34">
                  <c:v>1.0880000000000007</c:v>
                </c:pt>
                <c:pt idx="35">
                  <c:v>1.1200000000000008</c:v>
                </c:pt>
                <c:pt idx="36">
                  <c:v>1.1520000000000008</c:v>
                </c:pt>
                <c:pt idx="37">
                  <c:v>1.1840000000000008</c:v>
                </c:pt>
                <c:pt idx="38">
                  <c:v>1.2160000000000009</c:v>
                </c:pt>
                <c:pt idx="39">
                  <c:v>1.2480000000000009</c:v>
                </c:pt>
                <c:pt idx="40">
                  <c:v>1.2800000000000009</c:v>
                </c:pt>
                <c:pt idx="41">
                  <c:v>1.3120000000000009</c:v>
                </c:pt>
                <c:pt idx="42">
                  <c:v>1.344000000000001</c:v>
                </c:pt>
                <c:pt idx="43">
                  <c:v>1.376000000000001</c:v>
                </c:pt>
                <c:pt idx="44">
                  <c:v>1.408000000000001</c:v>
                </c:pt>
                <c:pt idx="45">
                  <c:v>1.4400000000000011</c:v>
                </c:pt>
                <c:pt idx="46">
                  <c:v>1.4720000000000011</c:v>
                </c:pt>
                <c:pt idx="47">
                  <c:v>1.5040000000000011</c:v>
                </c:pt>
                <c:pt idx="48">
                  <c:v>1.5360000000000011</c:v>
                </c:pt>
                <c:pt idx="49">
                  <c:v>1.5680000000000012</c:v>
                </c:pt>
                <c:pt idx="50">
                  <c:v>1.6000000000000012</c:v>
                </c:pt>
                <c:pt idx="51">
                  <c:v>1.6320000000000012</c:v>
                </c:pt>
                <c:pt idx="52">
                  <c:v>1.6640000000000013</c:v>
                </c:pt>
                <c:pt idx="53">
                  <c:v>1.6960000000000013</c:v>
                </c:pt>
                <c:pt idx="54">
                  <c:v>1.7280000000000013</c:v>
                </c:pt>
                <c:pt idx="55">
                  <c:v>1.7600000000000013</c:v>
                </c:pt>
                <c:pt idx="56">
                  <c:v>1.7920000000000014</c:v>
                </c:pt>
                <c:pt idx="57">
                  <c:v>1.8240000000000014</c:v>
                </c:pt>
                <c:pt idx="58">
                  <c:v>1.8560000000000014</c:v>
                </c:pt>
                <c:pt idx="59">
                  <c:v>1.8880000000000015</c:v>
                </c:pt>
                <c:pt idx="60">
                  <c:v>1.9200000000000015</c:v>
                </c:pt>
                <c:pt idx="61">
                  <c:v>1.9520000000000015</c:v>
                </c:pt>
                <c:pt idx="62">
                  <c:v>1.9840000000000015</c:v>
                </c:pt>
                <c:pt idx="63">
                  <c:v>2.0160000000000013</c:v>
                </c:pt>
                <c:pt idx="64">
                  <c:v>2.0480000000000014</c:v>
                </c:pt>
                <c:pt idx="65">
                  <c:v>2.0800000000000014</c:v>
                </c:pt>
              </c:numCache>
            </c:numRef>
          </c:xVal>
          <c:yVal>
            <c:numRef>
              <c:f>'Mitsubishi EVO X COBB'!$G$52:$BT$52</c:f>
              <c:numCache>
                <c:formatCode>0.000</c:formatCode>
                <c:ptCount val="66"/>
                <c:pt idx="0">
                  <c:v>0.26878000000000002</c:v>
                </c:pt>
                <c:pt idx="1">
                  <c:v>0.23734604999680001</c:v>
                </c:pt>
                <c:pt idx="2">
                  <c:v>0.20839114173440001</c:v>
                </c:pt>
                <c:pt idx="3">
                  <c:v>0.18181600783360002</c:v>
                </c:pt>
                <c:pt idx="4">
                  <c:v>0.15752138091520002</c:v>
                </c:pt>
                <c:pt idx="5">
                  <c:v>0.13540799360000003</c:v>
                </c:pt>
                <c:pt idx="6">
                  <c:v>0.11537657850879998</c:v>
                </c:pt>
                <c:pt idx="7">
                  <c:v>9.7327868262400002E-2</c:v>
                </c:pt>
                <c:pt idx="8">
                  <c:v>8.1162595481599986E-2</c:v>
                </c:pt>
                <c:pt idx="9">
                  <c:v>6.678149278719997E-2</c:v>
                </c:pt>
                <c:pt idx="10">
                  <c:v>5.4085292799999962E-2</c:v>
                </c:pt>
                <c:pt idx="11">
                  <c:v>4.2974728140799945E-2</c:v>
                </c:pt>
                <c:pt idx="12">
                  <c:v>3.3350531430399927E-2</c:v>
                </c:pt>
                <c:pt idx="13">
                  <c:v>2.5113435289599972E-2</c:v>
                </c:pt>
                <c:pt idx="14">
                  <c:v>1.8164172339199924E-2</c:v>
                </c:pt>
                <c:pt idx="15">
                  <c:v>1.2403475199999903E-2</c:v>
                </c:pt>
                <c:pt idx="16">
                  <c:v>7.7320764927999441E-3</c:v>
                </c:pt>
                <c:pt idx="17">
                  <c:v>4.0507088383999745E-3</c:v>
                </c:pt>
                <c:pt idx="18">
                  <c:v>1.2601048575999196E-3</c:v>
                </c:pt>
                <c:pt idx="19">
                  <c:v>1.1190975999998409E-3</c:v>
                </c:pt>
                <c:pt idx="20">
                  <c:v>1.1190975999998409E-3</c:v>
                </c:pt>
                <c:pt idx="21">
                  <c:v>1.1190975999998409E-3</c:v>
                </c:pt>
                <c:pt idx="22">
                  <c:v>1.1190975999998409E-3</c:v>
                </c:pt>
                <c:pt idx="23">
                  <c:v>1.1190975999998409E-3</c:v>
                </c:pt>
                <c:pt idx="24">
                  <c:v>1.1190975999998409E-3</c:v>
                </c:pt>
                <c:pt idx="25">
                  <c:v>1.1190975999998409E-3</c:v>
                </c:pt>
                <c:pt idx="26">
                  <c:v>1.1190975999998409E-3</c:v>
                </c:pt>
                <c:pt idx="27">
                  <c:v>1.1190975999998409E-3</c:v>
                </c:pt>
                <c:pt idx="28">
                  <c:v>1.1190975999998409E-3</c:v>
                </c:pt>
                <c:pt idx="29">
                  <c:v>1.1190975999998409E-3</c:v>
                </c:pt>
                <c:pt idx="30">
                  <c:v>1.1190975999998409E-3</c:v>
                </c:pt>
                <c:pt idx="31">
                  <c:v>8.7508986879991646E-4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F8D-4594-8E4C-A03D4E83B568}"/>
            </c:ext>
          </c:extLst>
        </c:ser>
        <c:ser>
          <c:idx val="1"/>
          <c:order val="1"/>
          <c:tx>
            <c:strRef>
              <c:f>'Mitsubishi EVO X COBB'!$F$53</c:f>
              <c:strCache>
                <c:ptCount val="1"/>
                <c:pt idx="0">
                  <c:v>3.0</c:v>
                </c:pt>
              </c:strCache>
            </c:strRef>
          </c:tx>
          <c:marker>
            <c:symbol val="none"/>
          </c:marker>
          <c:xVal>
            <c:numRef>
              <c:f>'Mitsubishi EVO X COBB'!$G$51:$BT$51</c:f>
              <c:numCache>
                <c:formatCode>0.000</c:formatCode>
                <c:ptCount val="66"/>
                <c:pt idx="0">
                  <c:v>0</c:v>
                </c:pt>
                <c:pt idx="1">
                  <c:v>3.2000000000000001E-2</c:v>
                </c:pt>
                <c:pt idx="2">
                  <c:v>6.4000000000000001E-2</c:v>
                </c:pt>
                <c:pt idx="3">
                  <c:v>9.6000000000000002E-2</c:v>
                </c:pt>
                <c:pt idx="4">
                  <c:v>0.128</c:v>
                </c:pt>
                <c:pt idx="5">
                  <c:v>0.16</c:v>
                </c:pt>
                <c:pt idx="6">
                  <c:v>0.192</c:v>
                </c:pt>
                <c:pt idx="7">
                  <c:v>0.224</c:v>
                </c:pt>
                <c:pt idx="8">
                  <c:v>0.25600000000000001</c:v>
                </c:pt>
                <c:pt idx="9">
                  <c:v>0.28800000000000003</c:v>
                </c:pt>
                <c:pt idx="10">
                  <c:v>0.32000000000000006</c:v>
                </c:pt>
                <c:pt idx="11">
                  <c:v>0.35200000000000009</c:v>
                </c:pt>
                <c:pt idx="12">
                  <c:v>0.38400000000000012</c:v>
                </c:pt>
                <c:pt idx="13">
                  <c:v>0.41600000000000015</c:v>
                </c:pt>
                <c:pt idx="14">
                  <c:v>0.44800000000000018</c:v>
                </c:pt>
                <c:pt idx="15">
                  <c:v>0.4800000000000002</c:v>
                </c:pt>
                <c:pt idx="16">
                  <c:v>0.51200000000000023</c:v>
                </c:pt>
                <c:pt idx="17">
                  <c:v>0.54400000000000026</c:v>
                </c:pt>
                <c:pt idx="18">
                  <c:v>0.57600000000000029</c:v>
                </c:pt>
                <c:pt idx="19">
                  <c:v>0.60800000000000032</c:v>
                </c:pt>
                <c:pt idx="20">
                  <c:v>0.64000000000000035</c:v>
                </c:pt>
                <c:pt idx="21">
                  <c:v>0.67200000000000037</c:v>
                </c:pt>
                <c:pt idx="22">
                  <c:v>0.7040000000000004</c:v>
                </c:pt>
                <c:pt idx="23">
                  <c:v>0.73600000000000043</c:v>
                </c:pt>
                <c:pt idx="24">
                  <c:v>0.76800000000000046</c:v>
                </c:pt>
                <c:pt idx="25">
                  <c:v>0.80000000000000049</c:v>
                </c:pt>
                <c:pt idx="26">
                  <c:v>0.83200000000000052</c:v>
                </c:pt>
                <c:pt idx="27">
                  <c:v>0.86400000000000055</c:v>
                </c:pt>
                <c:pt idx="28">
                  <c:v>0.89600000000000057</c:v>
                </c:pt>
                <c:pt idx="29">
                  <c:v>0.9280000000000006</c:v>
                </c:pt>
                <c:pt idx="30">
                  <c:v>0.96000000000000063</c:v>
                </c:pt>
                <c:pt idx="31">
                  <c:v>0.99200000000000066</c:v>
                </c:pt>
                <c:pt idx="32">
                  <c:v>1.0240000000000007</c:v>
                </c:pt>
                <c:pt idx="33">
                  <c:v>1.0560000000000007</c:v>
                </c:pt>
                <c:pt idx="34">
                  <c:v>1.0880000000000007</c:v>
                </c:pt>
                <c:pt idx="35">
                  <c:v>1.1200000000000008</c:v>
                </c:pt>
                <c:pt idx="36">
                  <c:v>1.1520000000000008</c:v>
                </c:pt>
                <c:pt idx="37">
                  <c:v>1.1840000000000008</c:v>
                </c:pt>
                <c:pt idx="38">
                  <c:v>1.2160000000000009</c:v>
                </c:pt>
                <c:pt idx="39">
                  <c:v>1.2480000000000009</c:v>
                </c:pt>
                <c:pt idx="40">
                  <c:v>1.2800000000000009</c:v>
                </c:pt>
                <c:pt idx="41">
                  <c:v>1.3120000000000009</c:v>
                </c:pt>
                <c:pt idx="42">
                  <c:v>1.344000000000001</c:v>
                </c:pt>
                <c:pt idx="43">
                  <c:v>1.376000000000001</c:v>
                </c:pt>
                <c:pt idx="44">
                  <c:v>1.408000000000001</c:v>
                </c:pt>
                <c:pt idx="45">
                  <c:v>1.4400000000000011</c:v>
                </c:pt>
                <c:pt idx="46">
                  <c:v>1.4720000000000011</c:v>
                </c:pt>
                <c:pt idx="47">
                  <c:v>1.5040000000000011</c:v>
                </c:pt>
                <c:pt idx="48">
                  <c:v>1.5360000000000011</c:v>
                </c:pt>
                <c:pt idx="49">
                  <c:v>1.5680000000000012</c:v>
                </c:pt>
                <c:pt idx="50">
                  <c:v>1.6000000000000012</c:v>
                </c:pt>
                <c:pt idx="51">
                  <c:v>1.6320000000000012</c:v>
                </c:pt>
                <c:pt idx="52">
                  <c:v>1.6640000000000013</c:v>
                </c:pt>
                <c:pt idx="53">
                  <c:v>1.6960000000000013</c:v>
                </c:pt>
                <c:pt idx="54">
                  <c:v>1.7280000000000013</c:v>
                </c:pt>
                <c:pt idx="55">
                  <c:v>1.7600000000000013</c:v>
                </c:pt>
                <c:pt idx="56">
                  <c:v>1.7920000000000014</c:v>
                </c:pt>
                <c:pt idx="57">
                  <c:v>1.8240000000000014</c:v>
                </c:pt>
                <c:pt idx="58">
                  <c:v>1.8560000000000014</c:v>
                </c:pt>
                <c:pt idx="59">
                  <c:v>1.8880000000000015</c:v>
                </c:pt>
                <c:pt idx="60">
                  <c:v>1.9200000000000015</c:v>
                </c:pt>
                <c:pt idx="61">
                  <c:v>1.9520000000000015</c:v>
                </c:pt>
                <c:pt idx="62">
                  <c:v>1.9840000000000015</c:v>
                </c:pt>
                <c:pt idx="63">
                  <c:v>2.0160000000000013</c:v>
                </c:pt>
                <c:pt idx="64">
                  <c:v>2.0480000000000014</c:v>
                </c:pt>
                <c:pt idx="65">
                  <c:v>2.0800000000000014</c:v>
                </c:pt>
              </c:numCache>
            </c:numRef>
          </c:xVal>
          <c:yVal>
            <c:numRef>
              <c:f>'Mitsubishi EVO X COBB'!$G$53:$BT$53</c:f>
              <c:numCache>
                <c:formatCode>0.000</c:formatCode>
                <c:ptCount val="66"/>
                <c:pt idx="0">
                  <c:v>0.27445000000000003</c:v>
                </c:pt>
                <c:pt idx="1">
                  <c:v>0.24397152485888002</c:v>
                </c:pt>
                <c:pt idx="2">
                  <c:v>0.21576128623104002</c:v>
                </c:pt>
                <c:pt idx="3">
                  <c:v>0.18973418430976002</c:v>
                </c:pt>
                <c:pt idx="4">
                  <c:v>0.16580511928832001</c:v>
                </c:pt>
                <c:pt idx="5">
                  <c:v>0.14388899136000002</c:v>
                </c:pt>
                <c:pt idx="6">
                  <c:v>0.12390070071808001</c:v>
                </c:pt>
                <c:pt idx="7">
                  <c:v>0.10575514755584003</c:v>
                </c:pt>
                <c:pt idx="8">
                  <c:v>8.9367232066559998E-2</c:v>
                </c:pt>
                <c:pt idx="9">
                  <c:v>7.4651854443520016E-2</c:v>
                </c:pt>
                <c:pt idx="10">
                  <c:v>6.1523914880000002E-2</c:v>
                </c:pt>
                <c:pt idx="11">
                  <c:v>4.9898313569280039E-2</c:v>
                </c:pt>
                <c:pt idx="12">
                  <c:v>3.9689950704639987E-2</c:v>
                </c:pt>
                <c:pt idx="13">
                  <c:v>3.0813726479359954E-2</c:v>
                </c:pt>
                <c:pt idx="14">
                  <c:v>2.3184541086719967E-2</c:v>
                </c:pt>
                <c:pt idx="15">
                  <c:v>1.6717294719999942E-2</c:v>
                </c:pt>
                <c:pt idx="16">
                  <c:v>1.132688757247996E-2</c:v>
                </c:pt>
                <c:pt idx="17">
                  <c:v>6.928219837440075E-3</c:v>
                </c:pt>
                <c:pt idx="18">
                  <c:v>3.436191708160008E-3</c:v>
                </c:pt>
                <c:pt idx="19">
                  <c:v>1.8236180940799929E-3</c:v>
                </c:pt>
                <c:pt idx="20">
                  <c:v>1.8236180940799929E-3</c:v>
                </c:pt>
                <c:pt idx="21">
                  <c:v>1.8236180940799929E-3</c:v>
                </c:pt>
                <c:pt idx="22">
                  <c:v>1.8236180940799929E-3</c:v>
                </c:pt>
                <c:pt idx="23">
                  <c:v>1.8236180940799929E-3</c:v>
                </c:pt>
                <c:pt idx="24">
                  <c:v>1.8236180940799929E-3</c:v>
                </c:pt>
                <c:pt idx="25">
                  <c:v>1.8236180940799929E-3</c:v>
                </c:pt>
                <c:pt idx="26">
                  <c:v>1.8236180940799929E-3</c:v>
                </c:pt>
                <c:pt idx="27">
                  <c:v>1.8236180940799929E-3</c:v>
                </c:pt>
                <c:pt idx="28">
                  <c:v>1.8236180940799929E-3</c:v>
                </c:pt>
                <c:pt idx="29">
                  <c:v>1.8236180940799929E-3</c:v>
                </c:pt>
                <c:pt idx="30">
                  <c:v>1.8236180940799929E-3</c:v>
                </c:pt>
                <c:pt idx="31">
                  <c:v>1.8236180940799929E-3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F8D-4594-8E4C-A03D4E83B568}"/>
            </c:ext>
          </c:extLst>
        </c:ser>
        <c:ser>
          <c:idx val="2"/>
          <c:order val="2"/>
          <c:tx>
            <c:strRef>
              <c:f>'Mitsubishi EVO X COBB'!$F$54</c:f>
              <c:strCache>
                <c:ptCount val="1"/>
                <c:pt idx="0">
                  <c:v>3.5</c:v>
                </c:pt>
              </c:strCache>
            </c:strRef>
          </c:tx>
          <c:marker>
            <c:symbol val="none"/>
          </c:marker>
          <c:xVal>
            <c:numRef>
              <c:f>'Mitsubishi EVO X COBB'!$G$51:$BT$51</c:f>
              <c:numCache>
                <c:formatCode>0.000</c:formatCode>
                <c:ptCount val="66"/>
                <c:pt idx="0">
                  <c:v>0</c:v>
                </c:pt>
                <c:pt idx="1">
                  <c:v>3.2000000000000001E-2</c:v>
                </c:pt>
                <c:pt idx="2">
                  <c:v>6.4000000000000001E-2</c:v>
                </c:pt>
                <c:pt idx="3">
                  <c:v>9.6000000000000002E-2</c:v>
                </c:pt>
                <c:pt idx="4">
                  <c:v>0.128</c:v>
                </c:pt>
                <c:pt idx="5">
                  <c:v>0.16</c:v>
                </c:pt>
                <c:pt idx="6">
                  <c:v>0.192</c:v>
                </c:pt>
                <c:pt idx="7">
                  <c:v>0.224</c:v>
                </c:pt>
                <c:pt idx="8">
                  <c:v>0.25600000000000001</c:v>
                </c:pt>
                <c:pt idx="9">
                  <c:v>0.28800000000000003</c:v>
                </c:pt>
                <c:pt idx="10">
                  <c:v>0.32000000000000006</c:v>
                </c:pt>
                <c:pt idx="11">
                  <c:v>0.35200000000000009</c:v>
                </c:pt>
                <c:pt idx="12">
                  <c:v>0.38400000000000012</c:v>
                </c:pt>
                <c:pt idx="13">
                  <c:v>0.41600000000000015</c:v>
                </c:pt>
                <c:pt idx="14">
                  <c:v>0.44800000000000018</c:v>
                </c:pt>
                <c:pt idx="15">
                  <c:v>0.4800000000000002</c:v>
                </c:pt>
                <c:pt idx="16">
                  <c:v>0.51200000000000023</c:v>
                </c:pt>
                <c:pt idx="17">
                  <c:v>0.54400000000000026</c:v>
                </c:pt>
                <c:pt idx="18">
                  <c:v>0.57600000000000029</c:v>
                </c:pt>
                <c:pt idx="19">
                  <c:v>0.60800000000000032</c:v>
                </c:pt>
                <c:pt idx="20">
                  <c:v>0.64000000000000035</c:v>
                </c:pt>
                <c:pt idx="21">
                  <c:v>0.67200000000000037</c:v>
                </c:pt>
                <c:pt idx="22">
                  <c:v>0.7040000000000004</c:v>
                </c:pt>
                <c:pt idx="23">
                  <c:v>0.73600000000000043</c:v>
                </c:pt>
                <c:pt idx="24">
                  <c:v>0.76800000000000046</c:v>
                </c:pt>
                <c:pt idx="25">
                  <c:v>0.80000000000000049</c:v>
                </c:pt>
                <c:pt idx="26">
                  <c:v>0.83200000000000052</c:v>
                </c:pt>
                <c:pt idx="27">
                  <c:v>0.86400000000000055</c:v>
                </c:pt>
                <c:pt idx="28">
                  <c:v>0.89600000000000057</c:v>
                </c:pt>
                <c:pt idx="29">
                  <c:v>0.9280000000000006</c:v>
                </c:pt>
                <c:pt idx="30">
                  <c:v>0.96000000000000063</c:v>
                </c:pt>
                <c:pt idx="31">
                  <c:v>0.99200000000000066</c:v>
                </c:pt>
                <c:pt idx="32">
                  <c:v>1.0240000000000007</c:v>
                </c:pt>
                <c:pt idx="33">
                  <c:v>1.0560000000000007</c:v>
                </c:pt>
                <c:pt idx="34">
                  <c:v>1.0880000000000007</c:v>
                </c:pt>
                <c:pt idx="35">
                  <c:v>1.1200000000000008</c:v>
                </c:pt>
                <c:pt idx="36">
                  <c:v>1.1520000000000008</c:v>
                </c:pt>
                <c:pt idx="37">
                  <c:v>1.1840000000000008</c:v>
                </c:pt>
                <c:pt idx="38">
                  <c:v>1.2160000000000009</c:v>
                </c:pt>
                <c:pt idx="39">
                  <c:v>1.2480000000000009</c:v>
                </c:pt>
                <c:pt idx="40">
                  <c:v>1.2800000000000009</c:v>
                </c:pt>
                <c:pt idx="41">
                  <c:v>1.3120000000000009</c:v>
                </c:pt>
                <c:pt idx="42">
                  <c:v>1.344000000000001</c:v>
                </c:pt>
                <c:pt idx="43">
                  <c:v>1.376000000000001</c:v>
                </c:pt>
                <c:pt idx="44">
                  <c:v>1.408000000000001</c:v>
                </c:pt>
                <c:pt idx="45">
                  <c:v>1.4400000000000011</c:v>
                </c:pt>
                <c:pt idx="46">
                  <c:v>1.4720000000000011</c:v>
                </c:pt>
                <c:pt idx="47">
                  <c:v>1.5040000000000011</c:v>
                </c:pt>
                <c:pt idx="48">
                  <c:v>1.5360000000000011</c:v>
                </c:pt>
                <c:pt idx="49">
                  <c:v>1.5680000000000012</c:v>
                </c:pt>
                <c:pt idx="50">
                  <c:v>1.6000000000000012</c:v>
                </c:pt>
                <c:pt idx="51">
                  <c:v>1.6320000000000012</c:v>
                </c:pt>
                <c:pt idx="52">
                  <c:v>1.6640000000000013</c:v>
                </c:pt>
                <c:pt idx="53">
                  <c:v>1.6960000000000013</c:v>
                </c:pt>
                <c:pt idx="54">
                  <c:v>1.7280000000000013</c:v>
                </c:pt>
                <c:pt idx="55">
                  <c:v>1.7600000000000013</c:v>
                </c:pt>
                <c:pt idx="56">
                  <c:v>1.7920000000000014</c:v>
                </c:pt>
                <c:pt idx="57">
                  <c:v>1.8240000000000014</c:v>
                </c:pt>
                <c:pt idx="58">
                  <c:v>1.8560000000000014</c:v>
                </c:pt>
                <c:pt idx="59">
                  <c:v>1.8880000000000015</c:v>
                </c:pt>
                <c:pt idx="60">
                  <c:v>1.9200000000000015</c:v>
                </c:pt>
                <c:pt idx="61">
                  <c:v>1.9520000000000015</c:v>
                </c:pt>
                <c:pt idx="62">
                  <c:v>1.9840000000000015</c:v>
                </c:pt>
                <c:pt idx="63">
                  <c:v>2.0160000000000013</c:v>
                </c:pt>
                <c:pt idx="64">
                  <c:v>2.0480000000000014</c:v>
                </c:pt>
                <c:pt idx="65">
                  <c:v>2.0800000000000014</c:v>
                </c:pt>
              </c:numCache>
            </c:numRef>
          </c:xVal>
          <c:yVal>
            <c:numRef>
              <c:f>'Mitsubishi EVO X COBB'!$G$54:$BT$54</c:f>
              <c:numCache>
                <c:formatCode>0.000</c:formatCode>
                <c:ptCount val="66"/>
                <c:pt idx="0">
                  <c:v>0.24940999999999999</c:v>
                </c:pt>
                <c:pt idx="1">
                  <c:v>0.21977706990079998</c:v>
                </c:pt>
                <c:pt idx="2">
                  <c:v>0.19251940528639999</c:v>
                </c:pt>
                <c:pt idx="3">
                  <c:v>0.16754029468159998</c:v>
                </c:pt>
                <c:pt idx="4">
                  <c:v>0.14474302661119998</c:v>
                </c:pt>
                <c:pt idx="5">
                  <c:v>0.1240308896</c:v>
                </c:pt>
                <c:pt idx="6">
                  <c:v>0.1053071721728</c:v>
                </c:pt>
                <c:pt idx="7">
                  <c:v>8.8475162854400019E-2</c:v>
                </c:pt>
                <c:pt idx="8">
                  <c:v>7.3438150169600008E-2</c:v>
                </c:pt>
                <c:pt idx="9">
                  <c:v>6.0099422643199979E-2</c:v>
                </c:pt>
                <c:pt idx="10">
                  <c:v>4.8362268800000024E-2</c:v>
                </c:pt>
                <c:pt idx="11">
                  <c:v>3.8129977164799961E-2</c:v>
                </c:pt>
                <c:pt idx="12">
                  <c:v>2.9305836262399965E-2</c:v>
                </c:pt>
                <c:pt idx="13">
                  <c:v>2.1793134617599991E-2</c:v>
                </c:pt>
                <c:pt idx="14">
                  <c:v>1.5495160755199994E-2</c:v>
                </c:pt>
                <c:pt idx="15">
                  <c:v>1.0315203199999984E-2</c:v>
                </c:pt>
                <c:pt idx="16">
                  <c:v>6.156550476799999E-3</c:v>
                </c:pt>
                <c:pt idx="17">
                  <c:v>2.9224911104000217E-3</c:v>
                </c:pt>
                <c:pt idx="18">
                  <c:v>1.0290835711999902E-3</c:v>
                </c:pt>
                <c:pt idx="19">
                  <c:v>1.0290835711999902E-3</c:v>
                </c:pt>
                <c:pt idx="20">
                  <c:v>1.0290835711999902E-3</c:v>
                </c:pt>
                <c:pt idx="21">
                  <c:v>1.0290835711999902E-3</c:v>
                </c:pt>
                <c:pt idx="22">
                  <c:v>1.0290835711999902E-3</c:v>
                </c:pt>
                <c:pt idx="23">
                  <c:v>1.0290835711999902E-3</c:v>
                </c:pt>
                <c:pt idx="24">
                  <c:v>1.0290835711999902E-3</c:v>
                </c:pt>
                <c:pt idx="25">
                  <c:v>1.0290835711999902E-3</c:v>
                </c:pt>
                <c:pt idx="26">
                  <c:v>1.0290835711999902E-3</c:v>
                </c:pt>
                <c:pt idx="27">
                  <c:v>1.0290835711999902E-3</c:v>
                </c:pt>
                <c:pt idx="28">
                  <c:v>1.0290835711999902E-3</c:v>
                </c:pt>
                <c:pt idx="29">
                  <c:v>1.0290835711999902E-3</c:v>
                </c:pt>
                <c:pt idx="30">
                  <c:v>1.0139936000001792E-3</c:v>
                </c:pt>
                <c:pt idx="31">
                  <c:v>5.6953633279996363E-4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F8D-4594-8E4C-A03D4E83B568}"/>
            </c:ext>
          </c:extLst>
        </c:ser>
        <c:ser>
          <c:idx val="3"/>
          <c:order val="3"/>
          <c:tx>
            <c:strRef>
              <c:f>'Mitsubishi EVO X COBB'!$F$55</c:f>
              <c:strCache>
                <c:ptCount val="1"/>
                <c:pt idx="0">
                  <c:v>4.0</c:v>
                </c:pt>
              </c:strCache>
            </c:strRef>
          </c:tx>
          <c:marker>
            <c:symbol val="none"/>
          </c:marker>
          <c:xVal>
            <c:numRef>
              <c:f>'Mitsubishi EVO X COBB'!$G$51:$BT$51</c:f>
              <c:numCache>
                <c:formatCode>0.000</c:formatCode>
                <c:ptCount val="66"/>
                <c:pt idx="0">
                  <c:v>0</c:v>
                </c:pt>
                <c:pt idx="1">
                  <c:v>3.2000000000000001E-2</c:v>
                </c:pt>
                <c:pt idx="2">
                  <c:v>6.4000000000000001E-2</c:v>
                </c:pt>
                <c:pt idx="3">
                  <c:v>9.6000000000000002E-2</c:v>
                </c:pt>
                <c:pt idx="4">
                  <c:v>0.128</c:v>
                </c:pt>
                <c:pt idx="5">
                  <c:v>0.16</c:v>
                </c:pt>
                <c:pt idx="6">
                  <c:v>0.192</c:v>
                </c:pt>
                <c:pt idx="7">
                  <c:v>0.224</c:v>
                </c:pt>
                <c:pt idx="8">
                  <c:v>0.25600000000000001</c:v>
                </c:pt>
                <c:pt idx="9">
                  <c:v>0.28800000000000003</c:v>
                </c:pt>
                <c:pt idx="10">
                  <c:v>0.32000000000000006</c:v>
                </c:pt>
                <c:pt idx="11">
                  <c:v>0.35200000000000009</c:v>
                </c:pt>
                <c:pt idx="12">
                  <c:v>0.38400000000000012</c:v>
                </c:pt>
                <c:pt idx="13">
                  <c:v>0.41600000000000015</c:v>
                </c:pt>
                <c:pt idx="14">
                  <c:v>0.44800000000000018</c:v>
                </c:pt>
                <c:pt idx="15">
                  <c:v>0.4800000000000002</c:v>
                </c:pt>
                <c:pt idx="16">
                  <c:v>0.51200000000000023</c:v>
                </c:pt>
                <c:pt idx="17">
                  <c:v>0.54400000000000026</c:v>
                </c:pt>
                <c:pt idx="18">
                  <c:v>0.57600000000000029</c:v>
                </c:pt>
                <c:pt idx="19">
                  <c:v>0.60800000000000032</c:v>
                </c:pt>
                <c:pt idx="20">
                  <c:v>0.64000000000000035</c:v>
                </c:pt>
                <c:pt idx="21">
                  <c:v>0.67200000000000037</c:v>
                </c:pt>
                <c:pt idx="22">
                  <c:v>0.7040000000000004</c:v>
                </c:pt>
                <c:pt idx="23">
                  <c:v>0.73600000000000043</c:v>
                </c:pt>
                <c:pt idx="24">
                  <c:v>0.76800000000000046</c:v>
                </c:pt>
                <c:pt idx="25">
                  <c:v>0.80000000000000049</c:v>
                </c:pt>
                <c:pt idx="26">
                  <c:v>0.83200000000000052</c:v>
                </c:pt>
                <c:pt idx="27">
                  <c:v>0.86400000000000055</c:v>
                </c:pt>
                <c:pt idx="28">
                  <c:v>0.89600000000000057</c:v>
                </c:pt>
                <c:pt idx="29">
                  <c:v>0.9280000000000006</c:v>
                </c:pt>
                <c:pt idx="30">
                  <c:v>0.96000000000000063</c:v>
                </c:pt>
                <c:pt idx="31">
                  <c:v>0.99200000000000066</c:v>
                </c:pt>
                <c:pt idx="32">
                  <c:v>1.0240000000000007</c:v>
                </c:pt>
                <c:pt idx="33">
                  <c:v>1.0560000000000007</c:v>
                </c:pt>
                <c:pt idx="34">
                  <c:v>1.0880000000000007</c:v>
                </c:pt>
                <c:pt idx="35">
                  <c:v>1.1200000000000008</c:v>
                </c:pt>
                <c:pt idx="36">
                  <c:v>1.1520000000000008</c:v>
                </c:pt>
                <c:pt idx="37">
                  <c:v>1.1840000000000008</c:v>
                </c:pt>
                <c:pt idx="38">
                  <c:v>1.2160000000000009</c:v>
                </c:pt>
                <c:pt idx="39">
                  <c:v>1.2480000000000009</c:v>
                </c:pt>
                <c:pt idx="40">
                  <c:v>1.2800000000000009</c:v>
                </c:pt>
                <c:pt idx="41">
                  <c:v>1.3120000000000009</c:v>
                </c:pt>
                <c:pt idx="42">
                  <c:v>1.344000000000001</c:v>
                </c:pt>
                <c:pt idx="43">
                  <c:v>1.376000000000001</c:v>
                </c:pt>
                <c:pt idx="44">
                  <c:v>1.408000000000001</c:v>
                </c:pt>
                <c:pt idx="45">
                  <c:v>1.4400000000000011</c:v>
                </c:pt>
                <c:pt idx="46">
                  <c:v>1.4720000000000011</c:v>
                </c:pt>
                <c:pt idx="47">
                  <c:v>1.5040000000000011</c:v>
                </c:pt>
                <c:pt idx="48">
                  <c:v>1.5360000000000011</c:v>
                </c:pt>
                <c:pt idx="49">
                  <c:v>1.5680000000000012</c:v>
                </c:pt>
                <c:pt idx="50">
                  <c:v>1.6000000000000012</c:v>
                </c:pt>
                <c:pt idx="51">
                  <c:v>1.6320000000000012</c:v>
                </c:pt>
                <c:pt idx="52">
                  <c:v>1.6640000000000013</c:v>
                </c:pt>
                <c:pt idx="53">
                  <c:v>1.6960000000000013</c:v>
                </c:pt>
                <c:pt idx="54">
                  <c:v>1.7280000000000013</c:v>
                </c:pt>
                <c:pt idx="55">
                  <c:v>1.7600000000000013</c:v>
                </c:pt>
                <c:pt idx="56">
                  <c:v>1.7920000000000014</c:v>
                </c:pt>
                <c:pt idx="57">
                  <c:v>1.8240000000000014</c:v>
                </c:pt>
                <c:pt idx="58">
                  <c:v>1.8560000000000014</c:v>
                </c:pt>
                <c:pt idx="59">
                  <c:v>1.8880000000000015</c:v>
                </c:pt>
                <c:pt idx="60">
                  <c:v>1.9200000000000015</c:v>
                </c:pt>
                <c:pt idx="61">
                  <c:v>1.9520000000000015</c:v>
                </c:pt>
                <c:pt idx="62">
                  <c:v>1.9840000000000015</c:v>
                </c:pt>
                <c:pt idx="63">
                  <c:v>2.0160000000000013</c:v>
                </c:pt>
                <c:pt idx="64">
                  <c:v>2.0480000000000014</c:v>
                </c:pt>
                <c:pt idx="65">
                  <c:v>2.0800000000000014</c:v>
                </c:pt>
              </c:numCache>
            </c:numRef>
          </c:xVal>
          <c:yVal>
            <c:numRef>
              <c:f>'Mitsubishi EVO X COBB'!$G$55:$BT$55</c:f>
              <c:numCache>
                <c:formatCode>0.000</c:formatCode>
                <c:ptCount val="66"/>
                <c:pt idx="0">
                  <c:v>0.23019000000000001</c:v>
                </c:pt>
                <c:pt idx="1">
                  <c:v>0.20213860933120001</c:v>
                </c:pt>
                <c:pt idx="2">
                  <c:v>0.1763944061696</c:v>
                </c:pt>
                <c:pt idx="3">
                  <c:v>0.15286098378239998</c:v>
                </c:pt>
                <c:pt idx="4">
                  <c:v>0.13144193543679999</c:v>
                </c:pt>
                <c:pt idx="5">
                  <c:v>0.1120408544</c:v>
                </c:pt>
                <c:pt idx="6">
                  <c:v>9.4561333939199993E-2</c:v>
                </c:pt>
                <c:pt idx="7">
                  <c:v>7.8906967321599991E-2</c:v>
                </c:pt>
                <c:pt idx="8">
                  <c:v>6.4981347814399987E-2</c:v>
                </c:pt>
                <c:pt idx="9">
                  <c:v>5.2688068684799971E-2</c:v>
                </c:pt>
                <c:pt idx="10">
                  <c:v>4.1930723199999992E-2</c:v>
                </c:pt>
                <c:pt idx="11">
                  <c:v>3.2612904627199957E-2</c:v>
                </c:pt>
                <c:pt idx="12">
                  <c:v>2.4638206233599969E-2</c:v>
                </c:pt>
                <c:pt idx="13">
                  <c:v>1.7910221286399991E-2</c:v>
                </c:pt>
                <c:pt idx="14">
                  <c:v>1.233254305279996E-2</c:v>
                </c:pt>
                <c:pt idx="15">
                  <c:v>7.8087647999999787E-3</c:v>
                </c:pt>
                <c:pt idx="16">
                  <c:v>4.2424797951999271E-3</c:v>
                </c:pt>
                <c:pt idx="17">
                  <c:v>1.5372813055999357E-3</c:v>
                </c:pt>
                <c:pt idx="18">
                  <c:v>1.1475968767999944E-3</c:v>
                </c:pt>
                <c:pt idx="19">
                  <c:v>1.1475968767999944E-3</c:v>
                </c:pt>
                <c:pt idx="20">
                  <c:v>1.1475968767999944E-3</c:v>
                </c:pt>
                <c:pt idx="21">
                  <c:v>1.1475968767999944E-3</c:v>
                </c:pt>
                <c:pt idx="22">
                  <c:v>1.1475968767999944E-3</c:v>
                </c:pt>
                <c:pt idx="23">
                  <c:v>1.1475968767999944E-3</c:v>
                </c:pt>
                <c:pt idx="24">
                  <c:v>1.1475968767999944E-3</c:v>
                </c:pt>
                <c:pt idx="25">
                  <c:v>1.1475968767999944E-3</c:v>
                </c:pt>
                <c:pt idx="26">
                  <c:v>1.1475968767999944E-3</c:v>
                </c:pt>
                <c:pt idx="27">
                  <c:v>1.1475968767999944E-3</c:v>
                </c:pt>
                <c:pt idx="28">
                  <c:v>1.1475968767999944E-3</c:v>
                </c:pt>
                <c:pt idx="29">
                  <c:v>1.1475968767999944E-3</c:v>
                </c:pt>
                <c:pt idx="30">
                  <c:v>8.6351039999998935E-4</c:v>
                </c:pt>
                <c:pt idx="31">
                  <c:v>9.0816179199926239E-5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F8D-4594-8E4C-A03D4E83B568}"/>
            </c:ext>
          </c:extLst>
        </c:ser>
        <c:ser>
          <c:idx val="4"/>
          <c:order val="4"/>
          <c:tx>
            <c:strRef>
              <c:f>'Mitsubishi EVO X COBB'!$F$56</c:f>
              <c:strCache>
                <c:ptCount val="1"/>
                <c:pt idx="0">
                  <c:v>4.5</c:v>
                </c:pt>
              </c:strCache>
            </c:strRef>
          </c:tx>
          <c:marker>
            <c:symbol val="none"/>
          </c:marker>
          <c:xVal>
            <c:numRef>
              <c:f>'Mitsubishi EVO X COBB'!$G$51:$BT$51</c:f>
              <c:numCache>
                <c:formatCode>0.000</c:formatCode>
                <c:ptCount val="66"/>
                <c:pt idx="0">
                  <c:v>0</c:v>
                </c:pt>
                <c:pt idx="1">
                  <c:v>3.2000000000000001E-2</c:v>
                </c:pt>
                <c:pt idx="2">
                  <c:v>6.4000000000000001E-2</c:v>
                </c:pt>
                <c:pt idx="3">
                  <c:v>9.6000000000000002E-2</c:v>
                </c:pt>
                <c:pt idx="4">
                  <c:v>0.128</c:v>
                </c:pt>
                <c:pt idx="5">
                  <c:v>0.16</c:v>
                </c:pt>
                <c:pt idx="6">
                  <c:v>0.192</c:v>
                </c:pt>
                <c:pt idx="7">
                  <c:v>0.224</c:v>
                </c:pt>
                <c:pt idx="8">
                  <c:v>0.25600000000000001</c:v>
                </c:pt>
                <c:pt idx="9">
                  <c:v>0.28800000000000003</c:v>
                </c:pt>
                <c:pt idx="10">
                  <c:v>0.32000000000000006</c:v>
                </c:pt>
                <c:pt idx="11">
                  <c:v>0.35200000000000009</c:v>
                </c:pt>
                <c:pt idx="12">
                  <c:v>0.38400000000000012</c:v>
                </c:pt>
                <c:pt idx="13">
                  <c:v>0.41600000000000015</c:v>
                </c:pt>
                <c:pt idx="14">
                  <c:v>0.44800000000000018</c:v>
                </c:pt>
                <c:pt idx="15">
                  <c:v>0.4800000000000002</c:v>
                </c:pt>
                <c:pt idx="16">
                  <c:v>0.51200000000000023</c:v>
                </c:pt>
                <c:pt idx="17">
                  <c:v>0.54400000000000026</c:v>
                </c:pt>
                <c:pt idx="18">
                  <c:v>0.57600000000000029</c:v>
                </c:pt>
                <c:pt idx="19">
                  <c:v>0.60800000000000032</c:v>
                </c:pt>
                <c:pt idx="20">
                  <c:v>0.64000000000000035</c:v>
                </c:pt>
                <c:pt idx="21">
                  <c:v>0.67200000000000037</c:v>
                </c:pt>
                <c:pt idx="22">
                  <c:v>0.7040000000000004</c:v>
                </c:pt>
                <c:pt idx="23">
                  <c:v>0.73600000000000043</c:v>
                </c:pt>
                <c:pt idx="24">
                  <c:v>0.76800000000000046</c:v>
                </c:pt>
                <c:pt idx="25">
                  <c:v>0.80000000000000049</c:v>
                </c:pt>
                <c:pt idx="26">
                  <c:v>0.83200000000000052</c:v>
                </c:pt>
                <c:pt idx="27">
                  <c:v>0.86400000000000055</c:v>
                </c:pt>
                <c:pt idx="28">
                  <c:v>0.89600000000000057</c:v>
                </c:pt>
                <c:pt idx="29">
                  <c:v>0.9280000000000006</c:v>
                </c:pt>
                <c:pt idx="30">
                  <c:v>0.96000000000000063</c:v>
                </c:pt>
                <c:pt idx="31">
                  <c:v>0.99200000000000066</c:v>
                </c:pt>
                <c:pt idx="32">
                  <c:v>1.0240000000000007</c:v>
                </c:pt>
                <c:pt idx="33">
                  <c:v>1.0560000000000007</c:v>
                </c:pt>
                <c:pt idx="34">
                  <c:v>1.0880000000000007</c:v>
                </c:pt>
                <c:pt idx="35">
                  <c:v>1.1200000000000008</c:v>
                </c:pt>
                <c:pt idx="36">
                  <c:v>1.1520000000000008</c:v>
                </c:pt>
                <c:pt idx="37">
                  <c:v>1.1840000000000008</c:v>
                </c:pt>
                <c:pt idx="38">
                  <c:v>1.2160000000000009</c:v>
                </c:pt>
                <c:pt idx="39">
                  <c:v>1.2480000000000009</c:v>
                </c:pt>
                <c:pt idx="40">
                  <c:v>1.2800000000000009</c:v>
                </c:pt>
                <c:pt idx="41">
                  <c:v>1.3120000000000009</c:v>
                </c:pt>
                <c:pt idx="42">
                  <c:v>1.344000000000001</c:v>
                </c:pt>
                <c:pt idx="43">
                  <c:v>1.376000000000001</c:v>
                </c:pt>
                <c:pt idx="44">
                  <c:v>1.408000000000001</c:v>
                </c:pt>
                <c:pt idx="45">
                  <c:v>1.4400000000000011</c:v>
                </c:pt>
                <c:pt idx="46">
                  <c:v>1.4720000000000011</c:v>
                </c:pt>
                <c:pt idx="47">
                  <c:v>1.5040000000000011</c:v>
                </c:pt>
                <c:pt idx="48">
                  <c:v>1.5360000000000011</c:v>
                </c:pt>
                <c:pt idx="49">
                  <c:v>1.5680000000000012</c:v>
                </c:pt>
                <c:pt idx="50">
                  <c:v>1.6000000000000012</c:v>
                </c:pt>
                <c:pt idx="51">
                  <c:v>1.6320000000000012</c:v>
                </c:pt>
                <c:pt idx="52">
                  <c:v>1.6640000000000013</c:v>
                </c:pt>
                <c:pt idx="53">
                  <c:v>1.6960000000000013</c:v>
                </c:pt>
                <c:pt idx="54">
                  <c:v>1.7280000000000013</c:v>
                </c:pt>
                <c:pt idx="55">
                  <c:v>1.7600000000000013</c:v>
                </c:pt>
                <c:pt idx="56">
                  <c:v>1.7920000000000014</c:v>
                </c:pt>
                <c:pt idx="57">
                  <c:v>1.8240000000000014</c:v>
                </c:pt>
                <c:pt idx="58">
                  <c:v>1.8560000000000014</c:v>
                </c:pt>
                <c:pt idx="59">
                  <c:v>1.8880000000000015</c:v>
                </c:pt>
                <c:pt idx="60">
                  <c:v>1.9200000000000015</c:v>
                </c:pt>
                <c:pt idx="61">
                  <c:v>1.9520000000000015</c:v>
                </c:pt>
                <c:pt idx="62">
                  <c:v>1.9840000000000015</c:v>
                </c:pt>
                <c:pt idx="63">
                  <c:v>2.0160000000000013</c:v>
                </c:pt>
                <c:pt idx="64">
                  <c:v>2.0480000000000014</c:v>
                </c:pt>
                <c:pt idx="65">
                  <c:v>2.0800000000000014</c:v>
                </c:pt>
              </c:numCache>
            </c:numRef>
          </c:xVal>
          <c:yVal>
            <c:numRef>
              <c:f>'Mitsubishi EVO X COBB'!$G$56:$BT$56</c:f>
              <c:numCache>
                <c:formatCode>0.000</c:formatCode>
                <c:ptCount val="66"/>
                <c:pt idx="0">
                  <c:v>0.24661</c:v>
                </c:pt>
                <c:pt idx="1">
                  <c:v>0.21822280407552</c:v>
                </c:pt>
                <c:pt idx="2">
                  <c:v>0.19203649020416</c:v>
                </c:pt>
                <c:pt idx="3">
                  <c:v>0.16796452923903998</c:v>
                </c:pt>
                <c:pt idx="4">
                  <c:v>0.14592039203328</c:v>
                </c:pt>
                <c:pt idx="5">
                  <c:v>0.12581754944000001</c:v>
                </c:pt>
                <c:pt idx="6">
                  <c:v>0.10756947231231997</c:v>
                </c:pt>
                <c:pt idx="7">
                  <c:v>9.1089631503359969E-2</c:v>
                </c:pt>
                <c:pt idx="8">
                  <c:v>7.6291497866239982E-2</c:v>
                </c:pt>
                <c:pt idx="9">
                  <c:v>6.3088542254079949E-2</c:v>
                </c:pt>
                <c:pt idx="10">
                  <c:v>5.1394235519999998E-2</c:v>
                </c:pt>
                <c:pt idx="11">
                  <c:v>4.112204851711998E-2</c:v>
                </c:pt>
                <c:pt idx="12">
                  <c:v>3.2185452098559941E-2</c:v>
                </c:pt>
                <c:pt idx="13">
                  <c:v>2.4497917117439955E-2</c:v>
                </c:pt>
                <c:pt idx="14">
                  <c:v>1.7972914426879955E-2</c:v>
                </c:pt>
                <c:pt idx="15">
                  <c:v>1.2523914879999903E-2</c:v>
                </c:pt>
                <c:pt idx="16">
                  <c:v>8.0643893299199576E-3</c:v>
                </c:pt>
                <c:pt idx="17">
                  <c:v>4.5078086297599684E-3</c:v>
                </c:pt>
                <c:pt idx="18">
                  <c:v>1.7676436326399259E-3</c:v>
                </c:pt>
                <c:pt idx="19">
                  <c:v>1.0694790400000986E-3</c:v>
                </c:pt>
                <c:pt idx="20">
                  <c:v>1.0694790400000986E-3</c:v>
                </c:pt>
                <c:pt idx="21">
                  <c:v>1.0694790400000986E-3</c:v>
                </c:pt>
                <c:pt idx="22">
                  <c:v>1.0694790400000986E-3</c:v>
                </c:pt>
                <c:pt idx="23">
                  <c:v>1.0694790400000986E-3</c:v>
                </c:pt>
                <c:pt idx="24">
                  <c:v>1.0694790400000986E-3</c:v>
                </c:pt>
                <c:pt idx="25">
                  <c:v>1.0694790400000986E-3</c:v>
                </c:pt>
                <c:pt idx="26">
                  <c:v>1.0694790400000986E-3</c:v>
                </c:pt>
                <c:pt idx="27">
                  <c:v>1.0694790400000986E-3</c:v>
                </c:pt>
                <c:pt idx="28">
                  <c:v>1.0694790400000986E-3</c:v>
                </c:pt>
                <c:pt idx="29">
                  <c:v>1.0694790400000986E-3</c:v>
                </c:pt>
                <c:pt idx="30">
                  <c:v>1.0694790400000986E-3</c:v>
                </c:pt>
                <c:pt idx="31">
                  <c:v>1.0685658163199774E-3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F8D-4594-8E4C-A03D4E83B568}"/>
            </c:ext>
          </c:extLst>
        </c:ser>
        <c:ser>
          <c:idx val="5"/>
          <c:order val="5"/>
          <c:tx>
            <c:strRef>
              <c:f>'Mitsubishi EVO X COBB'!$F$57</c:f>
              <c:strCache>
                <c:ptCount val="1"/>
                <c:pt idx="0">
                  <c:v>5.0</c:v>
                </c:pt>
              </c:strCache>
            </c:strRef>
          </c:tx>
          <c:marker>
            <c:symbol val="none"/>
          </c:marker>
          <c:xVal>
            <c:numRef>
              <c:f>'Mitsubishi EVO X COBB'!$G$51:$BT$51</c:f>
              <c:numCache>
                <c:formatCode>0.000</c:formatCode>
                <c:ptCount val="66"/>
                <c:pt idx="0">
                  <c:v>0</c:v>
                </c:pt>
                <c:pt idx="1">
                  <c:v>3.2000000000000001E-2</c:v>
                </c:pt>
                <c:pt idx="2">
                  <c:v>6.4000000000000001E-2</c:v>
                </c:pt>
                <c:pt idx="3">
                  <c:v>9.6000000000000002E-2</c:v>
                </c:pt>
                <c:pt idx="4">
                  <c:v>0.128</c:v>
                </c:pt>
                <c:pt idx="5">
                  <c:v>0.16</c:v>
                </c:pt>
                <c:pt idx="6">
                  <c:v>0.192</c:v>
                </c:pt>
                <c:pt idx="7">
                  <c:v>0.224</c:v>
                </c:pt>
                <c:pt idx="8">
                  <c:v>0.25600000000000001</c:v>
                </c:pt>
                <c:pt idx="9">
                  <c:v>0.28800000000000003</c:v>
                </c:pt>
                <c:pt idx="10">
                  <c:v>0.32000000000000006</c:v>
                </c:pt>
                <c:pt idx="11">
                  <c:v>0.35200000000000009</c:v>
                </c:pt>
                <c:pt idx="12">
                  <c:v>0.38400000000000012</c:v>
                </c:pt>
                <c:pt idx="13">
                  <c:v>0.41600000000000015</c:v>
                </c:pt>
                <c:pt idx="14">
                  <c:v>0.44800000000000018</c:v>
                </c:pt>
                <c:pt idx="15">
                  <c:v>0.4800000000000002</c:v>
                </c:pt>
                <c:pt idx="16">
                  <c:v>0.51200000000000023</c:v>
                </c:pt>
                <c:pt idx="17">
                  <c:v>0.54400000000000026</c:v>
                </c:pt>
                <c:pt idx="18">
                  <c:v>0.57600000000000029</c:v>
                </c:pt>
                <c:pt idx="19">
                  <c:v>0.60800000000000032</c:v>
                </c:pt>
                <c:pt idx="20">
                  <c:v>0.64000000000000035</c:v>
                </c:pt>
                <c:pt idx="21">
                  <c:v>0.67200000000000037</c:v>
                </c:pt>
                <c:pt idx="22">
                  <c:v>0.7040000000000004</c:v>
                </c:pt>
                <c:pt idx="23">
                  <c:v>0.73600000000000043</c:v>
                </c:pt>
                <c:pt idx="24">
                  <c:v>0.76800000000000046</c:v>
                </c:pt>
                <c:pt idx="25">
                  <c:v>0.80000000000000049</c:v>
                </c:pt>
                <c:pt idx="26">
                  <c:v>0.83200000000000052</c:v>
                </c:pt>
                <c:pt idx="27">
                  <c:v>0.86400000000000055</c:v>
                </c:pt>
                <c:pt idx="28">
                  <c:v>0.89600000000000057</c:v>
                </c:pt>
                <c:pt idx="29">
                  <c:v>0.9280000000000006</c:v>
                </c:pt>
                <c:pt idx="30">
                  <c:v>0.96000000000000063</c:v>
                </c:pt>
                <c:pt idx="31">
                  <c:v>0.99200000000000066</c:v>
                </c:pt>
                <c:pt idx="32">
                  <c:v>1.0240000000000007</c:v>
                </c:pt>
                <c:pt idx="33">
                  <c:v>1.0560000000000007</c:v>
                </c:pt>
                <c:pt idx="34">
                  <c:v>1.0880000000000007</c:v>
                </c:pt>
                <c:pt idx="35">
                  <c:v>1.1200000000000008</c:v>
                </c:pt>
                <c:pt idx="36">
                  <c:v>1.1520000000000008</c:v>
                </c:pt>
                <c:pt idx="37">
                  <c:v>1.1840000000000008</c:v>
                </c:pt>
                <c:pt idx="38">
                  <c:v>1.2160000000000009</c:v>
                </c:pt>
                <c:pt idx="39">
                  <c:v>1.2480000000000009</c:v>
                </c:pt>
                <c:pt idx="40">
                  <c:v>1.2800000000000009</c:v>
                </c:pt>
                <c:pt idx="41">
                  <c:v>1.3120000000000009</c:v>
                </c:pt>
                <c:pt idx="42">
                  <c:v>1.344000000000001</c:v>
                </c:pt>
                <c:pt idx="43">
                  <c:v>1.376000000000001</c:v>
                </c:pt>
                <c:pt idx="44">
                  <c:v>1.408000000000001</c:v>
                </c:pt>
                <c:pt idx="45">
                  <c:v>1.4400000000000011</c:v>
                </c:pt>
                <c:pt idx="46">
                  <c:v>1.4720000000000011</c:v>
                </c:pt>
                <c:pt idx="47">
                  <c:v>1.5040000000000011</c:v>
                </c:pt>
                <c:pt idx="48">
                  <c:v>1.5360000000000011</c:v>
                </c:pt>
                <c:pt idx="49">
                  <c:v>1.5680000000000012</c:v>
                </c:pt>
                <c:pt idx="50">
                  <c:v>1.6000000000000012</c:v>
                </c:pt>
                <c:pt idx="51">
                  <c:v>1.6320000000000012</c:v>
                </c:pt>
                <c:pt idx="52">
                  <c:v>1.6640000000000013</c:v>
                </c:pt>
                <c:pt idx="53">
                  <c:v>1.6960000000000013</c:v>
                </c:pt>
                <c:pt idx="54">
                  <c:v>1.7280000000000013</c:v>
                </c:pt>
                <c:pt idx="55">
                  <c:v>1.7600000000000013</c:v>
                </c:pt>
                <c:pt idx="56">
                  <c:v>1.7920000000000014</c:v>
                </c:pt>
                <c:pt idx="57">
                  <c:v>1.8240000000000014</c:v>
                </c:pt>
                <c:pt idx="58">
                  <c:v>1.8560000000000014</c:v>
                </c:pt>
                <c:pt idx="59">
                  <c:v>1.8880000000000015</c:v>
                </c:pt>
                <c:pt idx="60">
                  <c:v>1.9200000000000015</c:v>
                </c:pt>
                <c:pt idx="61">
                  <c:v>1.9520000000000015</c:v>
                </c:pt>
                <c:pt idx="62">
                  <c:v>1.9840000000000015</c:v>
                </c:pt>
                <c:pt idx="63">
                  <c:v>2.0160000000000013</c:v>
                </c:pt>
                <c:pt idx="64">
                  <c:v>2.0480000000000014</c:v>
                </c:pt>
                <c:pt idx="65">
                  <c:v>2.0800000000000014</c:v>
                </c:pt>
              </c:numCache>
            </c:numRef>
          </c:xVal>
          <c:yVal>
            <c:numRef>
              <c:f>'Mitsubishi EVO X COBB'!$G$57:$BT$57</c:f>
              <c:numCache>
                <c:formatCode>0.000</c:formatCode>
                <c:ptCount val="66"/>
                <c:pt idx="0">
                  <c:v>0.23574999999999999</c:v>
                </c:pt>
                <c:pt idx="1">
                  <c:v>0.21187255893503998</c:v>
                </c:pt>
                <c:pt idx="2">
                  <c:v>0.18957899372032</c:v>
                </c:pt>
                <c:pt idx="3">
                  <c:v>0.16881824132607998</c:v>
                </c:pt>
                <c:pt idx="4">
                  <c:v>0.14953923872255998</c:v>
                </c:pt>
                <c:pt idx="5">
                  <c:v>0.13169092288000001</c:v>
                </c:pt>
                <c:pt idx="6">
                  <c:v>0.11522223076863999</c:v>
                </c:pt>
                <c:pt idx="7">
                  <c:v>0.10008209935871998</c:v>
                </c:pt>
                <c:pt idx="8">
                  <c:v>8.6219465620479968E-2</c:v>
                </c:pt>
                <c:pt idx="9">
                  <c:v>7.3583266524159946E-2</c:v>
                </c:pt>
                <c:pt idx="10">
                  <c:v>6.2122439039999977E-2</c:v>
                </c:pt>
                <c:pt idx="11">
                  <c:v>5.178592013823996E-2</c:v>
                </c:pt>
                <c:pt idx="12">
                  <c:v>4.2522646789119961E-2</c:v>
                </c:pt>
                <c:pt idx="13">
                  <c:v>3.4281555962879989E-2</c:v>
                </c:pt>
                <c:pt idx="14">
                  <c:v>2.7011584629759972E-2</c:v>
                </c:pt>
                <c:pt idx="15">
                  <c:v>2.0661669759999973E-2</c:v>
                </c:pt>
                <c:pt idx="16">
                  <c:v>1.5180748323839949E-2</c:v>
                </c:pt>
                <c:pt idx="17">
                  <c:v>1.0517757291519964E-2</c:v>
                </c:pt>
                <c:pt idx="18">
                  <c:v>6.6216336332799441E-3</c:v>
                </c:pt>
                <c:pt idx="19">
                  <c:v>3.4413143193599283E-3</c:v>
                </c:pt>
                <c:pt idx="20">
                  <c:v>2.5232785766400034E-3</c:v>
                </c:pt>
                <c:pt idx="21">
                  <c:v>2.5232785766400034E-3</c:v>
                </c:pt>
                <c:pt idx="22">
                  <c:v>2.5232785766400034E-3</c:v>
                </c:pt>
                <c:pt idx="23">
                  <c:v>2.5232785766400034E-3</c:v>
                </c:pt>
                <c:pt idx="24">
                  <c:v>2.5232785766400034E-3</c:v>
                </c:pt>
                <c:pt idx="25">
                  <c:v>2.5232785766400034E-3</c:v>
                </c:pt>
                <c:pt idx="26">
                  <c:v>2.5232785766400034E-3</c:v>
                </c:pt>
                <c:pt idx="27">
                  <c:v>2.5232785766400034E-3</c:v>
                </c:pt>
                <c:pt idx="28">
                  <c:v>2.5232785766400034E-3</c:v>
                </c:pt>
                <c:pt idx="29">
                  <c:v>2.5232785766400034E-3</c:v>
                </c:pt>
                <c:pt idx="30">
                  <c:v>2.5232785766400034E-3</c:v>
                </c:pt>
                <c:pt idx="31">
                  <c:v>2.5232785766400034E-3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F8D-4594-8E4C-A03D4E83B568}"/>
            </c:ext>
          </c:extLst>
        </c:ser>
        <c:ser>
          <c:idx val="6"/>
          <c:order val="6"/>
          <c:tx>
            <c:strRef>
              <c:f>'Mitsubishi EVO X COBB'!$F$58</c:f>
              <c:strCache>
                <c:ptCount val="1"/>
                <c:pt idx="0">
                  <c:v>5.5</c:v>
                </c:pt>
              </c:strCache>
            </c:strRef>
          </c:tx>
          <c:marker>
            <c:symbol val="none"/>
          </c:marker>
          <c:xVal>
            <c:numRef>
              <c:f>'Mitsubishi EVO X COBB'!$G$51:$BT$51</c:f>
              <c:numCache>
                <c:formatCode>0.000</c:formatCode>
                <c:ptCount val="66"/>
                <c:pt idx="0">
                  <c:v>0</c:v>
                </c:pt>
                <c:pt idx="1">
                  <c:v>3.2000000000000001E-2</c:v>
                </c:pt>
                <c:pt idx="2">
                  <c:v>6.4000000000000001E-2</c:v>
                </c:pt>
                <c:pt idx="3">
                  <c:v>9.6000000000000002E-2</c:v>
                </c:pt>
                <c:pt idx="4">
                  <c:v>0.128</c:v>
                </c:pt>
                <c:pt idx="5">
                  <c:v>0.16</c:v>
                </c:pt>
                <c:pt idx="6">
                  <c:v>0.192</c:v>
                </c:pt>
                <c:pt idx="7">
                  <c:v>0.224</c:v>
                </c:pt>
                <c:pt idx="8">
                  <c:v>0.25600000000000001</c:v>
                </c:pt>
                <c:pt idx="9">
                  <c:v>0.28800000000000003</c:v>
                </c:pt>
                <c:pt idx="10">
                  <c:v>0.32000000000000006</c:v>
                </c:pt>
                <c:pt idx="11">
                  <c:v>0.35200000000000009</c:v>
                </c:pt>
                <c:pt idx="12">
                  <c:v>0.38400000000000012</c:v>
                </c:pt>
                <c:pt idx="13">
                  <c:v>0.41600000000000015</c:v>
                </c:pt>
                <c:pt idx="14">
                  <c:v>0.44800000000000018</c:v>
                </c:pt>
                <c:pt idx="15">
                  <c:v>0.4800000000000002</c:v>
                </c:pt>
                <c:pt idx="16">
                  <c:v>0.51200000000000023</c:v>
                </c:pt>
                <c:pt idx="17">
                  <c:v>0.54400000000000026</c:v>
                </c:pt>
                <c:pt idx="18">
                  <c:v>0.57600000000000029</c:v>
                </c:pt>
                <c:pt idx="19">
                  <c:v>0.60800000000000032</c:v>
                </c:pt>
                <c:pt idx="20">
                  <c:v>0.64000000000000035</c:v>
                </c:pt>
                <c:pt idx="21">
                  <c:v>0.67200000000000037</c:v>
                </c:pt>
                <c:pt idx="22">
                  <c:v>0.7040000000000004</c:v>
                </c:pt>
                <c:pt idx="23">
                  <c:v>0.73600000000000043</c:v>
                </c:pt>
                <c:pt idx="24">
                  <c:v>0.76800000000000046</c:v>
                </c:pt>
                <c:pt idx="25">
                  <c:v>0.80000000000000049</c:v>
                </c:pt>
                <c:pt idx="26">
                  <c:v>0.83200000000000052</c:v>
                </c:pt>
                <c:pt idx="27">
                  <c:v>0.86400000000000055</c:v>
                </c:pt>
                <c:pt idx="28">
                  <c:v>0.89600000000000057</c:v>
                </c:pt>
                <c:pt idx="29">
                  <c:v>0.9280000000000006</c:v>
                </c:pt>
                <c:pt idx="30">
                  <c:v>0.96000000000000063</c:v>
                </c:pt>
                <c:pt idx="31">
                  <c:v>0.99200000000000066</c:v>
                </c:pt>
                <c:pt idx="32">
                  <c:v>1.0240000000000007</c:v>
                </c:pt>
                <c:pt idx="33">
                  <c:v>1.0560000000000007</c:v>
                </c:pt>
                <c:pt idx="34">
                  <c:v>1.0880000000000007</c:v>
                </c:pt>
                <c:pt idx="35">
                  <c:v>1.1200000000000008</c:v>
                </c:pt>
                <c:pt idx="36">
                  <c:v>1.1520000000000008</c:v>
                </c:pt>
                <c:pt idx="37">
                  <c:v>1.1840000000000008</c:v>
                </c:pt>
                <c:pt idx="38">
                  <c:v>1.2160000000000009</c:v>
                </c:pt>
                <c:pt idx="39">
                  <c:v>1.2480000000000009</c:v>
                </c:pt>
                <c:pt idx="40">
                  <c:v>1.2800000000000009</c:v>
                </c:pt>
                <c:pt idx="41">
                  <c:v>1.3120000000000009</c:v>
                </c:pt>
                <c:pt idx="42">
                  <c:v>1.344000000000001</c:v>
                </c:pt>
                <c:pt idx="43">
                  <c:v>1.376000000000001</c:v>
                </c:pt>
                <c:pt idx="44">
                  <c:v>1.408000000000001</c:v>
                </c:pt>
                <c:pt idx="45">
                  <c:v>1.4400000000000011</c:v>
                </c:pt>
                <c:pt idx="46">
                  <c:v>1.4720000000000011</c:v>
                </c:pt>
                <c:pt idx="47">
                  <c:v>1.5040000000000011</c:v>
                </c:pt>
                <c:pt idx="48">
                  <c:v>1.5360000000000011</c:v>
                </c:pt>
                <c:pt idx="49">
                  <c:v>1.5680000000000012</c:v>
                </c:pt>
                <c:pt idx="50">
                  <c:v>1.6000000000000012</c:v>
                </c:pt>
                <c:pt idx="51">
                  <c:v>1.6320000000000012</c:v>
                </c:pt>
                <c:pt idx="52">
                  <c:v>1.6640000000000013</c:v>
                </c:pt>
                <c:pt idx="53">
                  <c:v>1.6960000000000013</c:v>
                </c:pt>
                <c:pt idx="54">
                  <c:v>1.7280000000000013</c:v>
                </c:pt>
                <c:pt idx="55">
                  <c:v>1.7600000000000013</c:v>
                </c:pt>
                <c:pt idx="56">
                  <c:v>1.7920000000000014</c:v>
                </c:pt>
                <c:pt idx="57">
                  <c:v>1.8240000000000014</c:v>
                </c:pt>
                <c:pt idx="58">
                  <c:v>1.8560000000000014</c:v>
                </c:pt>
                <c:pt idx="59">
                  <c:v>1.8880000000000015</c:v>
                </c:pt>
                <c:pt idx="60">
                  <c:v>1.9200000000000015</c:v>
                </c:pt>
                <c:pt idx="61">
                  <c:v>1.9520000000000015</c:v>
                </c:pt>
                <c:pt idx="62">
                  <c:v>1.9840000000000015</c:v>
                </c:pt>
                <c:pt idx="63">
                  <c:v>2.0160000000000013</c:v>
                </c:pt>
                <c:pt idx="64">
                  <c:v>2.0480000000000014</c:v>
                </c:pt>
                <c:pt idx="65">
                  <c:v>2.0800000000000014</c:v>
                </c:pt>
              </c:numCache>
            </c:numRef>
          </c:xVal>
          <c:yVal>
            <c:numRef>
              <c:f>'Mitsubishi EVO X COBB'!$G$58:$BT$58</c:f>
              <c:numCache>
                <c:formatCode>0.000</c:formatCode>
                <c:ptCount val="66"/>
                <c:pt idx="0">
                  <c:v>0.26051999999999997</c:v>
                </c:pt>
                <c:pt idx="1">
                  <c:v>0.23600592001023996</c:v>
                </c:pt>
                <c:pt idx="2">
                  <c:v>0.21294792968191997</c:v>
                </c:pt>
                <c:pt idx="3">
                  <c:v>0.19130728347647996</c:v>
                </c:pt>
                <c:pt idx="4">
                  <c:v>0.17104523585535997</c:v>
                </c:pt>
                <c:pt idx="5">
                  <c:v>0.15212304127999998</c:v>
                </c:pt>
                <c:pt idx="6">
                  <c:v>0.13450195421183997</c:v>
                </c:pt>
                <c:pt idx="7">
                  <c:v>0.11814322911231995</c:v>
                </c:pt>
                <c:pt idx="8">
                  <c:v>0.10300812044287994</c:v>
                </c:pt>
                <c:pt idx="9">
                  <c:v>8.9057882664959953E-2</c:v>
                </c:pt>
                <c:pt idx="10">
                  <c:v>7.6253770239999935E-2</c:v>
                </c:pt>
                <c:pt idx="11">
                  <c:v>6.4557037629439956E-2</c:v>
                </c:pt>
                <c:pt idx="12">
                  <c:v>5.3928939294719896E-2</c:v>
                </c:pt>
                <c:pt idx="13">
                  <c:v>4.4330729697279914E-2</c:v>
                </c:pt>
                <c:pt idx="14">
                  <c:v>3.5723663298559916E-2</c:v>
                </c:pt>
                <c:pt idx="15">
                  <c:v>2.8068994559999949E-2</c:v>
                </c:pt>
                <c:pt idx="16">
                  <c:v>2.1327977943039922E-2</c:v>
                </c:pt>
                <c:pt idx="17">
                  <c:v>1.5461867909119936E-2</c:v>
                </c:pt>
                <c:pt idx="18">
                  <c:v>1.0431918919679928E-2</c:v>
                </c:pt>
                <c:pt idx="19">
                  <c:v>6.1993854361598877E-3</c:v>
                </c:pt>
                <c:pt idx="20">
                  <c:v>3.5040170598399367E-3</c:v>
                </c:pt>
                <c:pt idx="21">
                  <c:v>3.5040170598399367E-3</c:v>
                </c:pt>
                <c:pt idx="22">
                  <c:v>3.5040170598399367E-3</c:v>
                </c:pt>
                <c:pt idx="23">
                  <c:v>3.5040170598399367E-3</c:v>
                </c:pt>
                <c:pt idx="24">
                  <c:v>3.5040170598399367E-3</c:v>
                </c:pt>
                <c:pt idx="25">
                  <c:v>3.5040170598399367E-3</c:v>
                </c:pt>
                <c:pt idx="26">
                  <c:v>3.5040170598399367E-3</c:v>
                </c:pt>
                <c:pt idx="27">
                  <c:v>3.5040170598399367E-3</c:v>
                </c:pt>
                <c:pt idx="28">
                  <c:v>3.5040170598399367E-3</c:v>
                </c:pt>
                <c:pt idx="29">
                  <c:v>3.5040170598399367E-3</c:v>
                </c:pt>
                <c:pt idx="30">
                  <c:v>3.5040170598399367E-3</c:v>
                </c:pt>
                <c:pt idx="31">
                  <c:v>3.5040170598399367E-3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F8D-4594-8E4C-A03D4E83B568}"/>
            </c:ext>
          </c:extLst>
        </c:ser>
        <c:ser>
          <c:idx val="8"/>
          <c:order val="7"/>
          <c:tx>
            <c:strRef>
              <c:f>'Mitsubishi EVO X COBB'!$F$59</c:f>
              <c:strCache>
                <c:ptCount val="1"/>
                <c:pt idx="0">
                  <c:v>6.0</c:v>
                </c:pt>
              </c:strCache>
            </c:strRef>
          </c:tx>
          <c:marker>
            <c:symbol val="none"/>
          </c:marker>
          <c:xVal>
            <c:numRef>
              <c:f>'Mitsubishi EVO X COBB'!$G$51:$BT$51</c:f>
              <c:numCache>
                <c:formatCode>0.000</c:formatCode>
                <c:ptCount val="66"/>
                <c:pt idx="0">
                  <c:v>0</c:v>
                </c:pt>
                <c:pt idx="1">
                  <c:v>3.2000000000000001E-2</c:v>
                </c:pt>
                <c:pt idx="2">
                  <c:v>6.4000000000000001E-2</c:v>
                </c:pt>
                <c:pt idx="3">
                  <c:v>9.6000000000000002E-2</c:v>
                </c:pt>
                <c:pt idx="4">
                  <c:v>0.128</c:v>
                </c:pt>
                <c:pt idx="5">
                  <c:v>0.16</c:v>
                </c:pt>
                <c:pt idx="6">
                  <c:v>0.192</c:v>
                </c:pt>
                <c:pt idx="7">
                  <c:v>0.224</c:v>
                </c:pt>
                <c:pt idx="8">
                  <c:v>0.25600000000000001</c:v>
                </c:pt>
                <c:pt idx="9">
                  <c:v>0.28800000000000003</c:v>
                </c:pt>
                <c:pt idx="10">
                  <c:v>0.32000000000000006</c:v>
                </c:pt>
                <c:pt idx="11">
                  <c:v>0.35200000000000009</c:v>
                </c:pt>
                <c:pt idx="12">
                  <c:v>0.38400000000000012</c:v>
                </c:pt>
                <c:pt idx="13">
                  <c:v>0.41600000000000015</c:v>
                </c:pt>
                <c:pt idx="14">
                  <c:v>0.44800000000000018</c:v>
                </c:pt>
                <c:pt idx="15">
                  <c:v>0.4800000000000002</c:v>
                </c:pt>
                <c:pt idx="16">
                  <c:v>0.51200000000000023</c:v>
                </c:pt>
                <c:pt idx="17">
                  <c:v>0.54400000000000026</c:v>
                </c:pt>
                <c:pt idx="18">
                  <c:v>0.57600000000000029</c:v>
                </c:pt>
                <c:pt idx="19">
                  <c:v>0.60800000000000032</c:v>
                </c:pt>
                <c:pt idx="20">
                  <c:v>0.64000000000000035</c:v>
                </c:pt>
                <c:pt idx="21">
                  <c:v>0.67200000000000037</c:v>
                </c:pt>
                <c:pt idx="22">
                  <c:v>0.7040000000000004</c:v>
                </c:pt>
                <c:pt idx="23">
                  <c:v>0.73600000000000043</c:v>
                </c:pt>
                <c:pt idx="24">
                  <c:v>0.76800000000000046</c:v>
                </c:pt>
                <c:pt idx="25">
                  <c:v>0.80000000000000049</c:v>
                </c:pt>
                <c:pt idx="26">
                  <c:v>0.83200000000000052</c:v>
                </c:pt>
                <c:pt idx="27">
                  <c:v>0.86400000000000055</c:v>
                </c:pt>
                <c:pt idx="28">
                  <c:v>0.89600000000000057</c:v>
                </c:pt>
                <c:pt idx="29">
                  <c:v>0.9280000000000006</c:v>
                </c:pt>
                <c:pt idx="30">
                  <c:v>0.96000000000000063</c:v>
                </c:pt>
                <c:pt idx="31">
                  <c:v>0.99200000000000066</c:v>
                </c:pt>
                <c:pt idx="32">
                  <c:v>1.0240000000000007</c:v>
                </c:pt>
                <c:pt idx="33">
                  <c:v>1.0560000000000007</c:v>
                </c:pt>
                <c:pt idx="34">
                  <c:v>1.0880000000000007</c:v>
                </c:pt>
                <c:pt idx="35">
                  <c:v>1.1200000000000008</c:v>
                </c:pt>
                <c:pt idx="36">
                  <c:v>1.1520000000000008</c:v>
                </c:pt>
                <c:pt idx="37">
                  <c:v>1.1840000000000008</c:v>
                </c:pt>
                <c:pt idx="38">
                  <c:v>1.2160000000000009</c:v>
                </c:pt>
                <c:pt idx="39">
                  <c:v>1.2480000000000009</c:v>
                </c:pt>
                <c:pt idx="40">
                  <c:v>1.2800000000000009</c:v>
                </c:pt>
                <c:pt idx="41">
                  <c:v>1.3120000000000009</c:v>
                </c:pt>
                <c:pt idx="42">
                  <c:v>1.344000000000001</c:v>
                </c:pt>
                <c:pt idx="43">
                  <c:v>1.376000000000001</c:v>
                </c:pt>
                <c:pt idx="44">
                  <c:v>1.408000000000001</c:v>
                </c:pt>
                <c:pt idx="45">
                  <c:v>1.4400000000000011</c:v>
                </c:pt>
                <c:pt idx="46">
                  <c:v>1.4720000000000011</c:v>
                </c:pt>
                <c:pt idx="47">
                  <c:v>1.5040000000000011</c:v>
                </c:pt>
                <c:pt idx="48">
                  <c:v>1.5360000000000011</c:v>
                </c:pt>
                <c:pt idx="49">
                  <c:v>1.5680000000000012</c:v>
                </c:pt>
                <c:pt idx="50">
                  <c:v>1.6000000000000012</c:v>
                </c:pt>
                <c:pt idx="51">
                  <c:v>1.6320000000000012</c:v>
                </c:pt>
                <c:pt idx="52">
                  <c:v>1.6640000000000013</c:v>
                </c:pt>
                <c:pt idx="53">
                  <c:v>1.6960000000000013</c:v>
                </c:pt>
                <c:pt idx="54">
                  <c:v>1.7280000000000013</c:v>
                </c:pt>
                <c:pt idx="55">
                  <c:v>1.7600000000000013</c:v>
                </c:pt>
                <c:pt idx="56">
                  <c:v>1.7920000000000014</c:v>
                </c:pt>
                <c:pt idx="57">
                  <c:v>1.8240000000000014</c:v>
                </c:pt>
                <c:pt idx="58">
                  <c:v>1.8560000000000014</c:v>
                </c:pt>
                <c:pt idx="59">
                  <c:v>1.8880000000000015</c:v>
                </c:pt>
                <c:pt idx="60">
                  <c:v>1.9200000000000015</c:v>
                </c:pt>
                <c:pt idx="61">
                  <c:v>1.9520000000000015</c:v>
                </c:pt>
                <c:pt idx="62">
                  <c:v>1.9840000000000015</c:v>
                </c:pt>
                <c:pt idx="63">
                  <c:v>2.0160000000000013</c:v>
                </c:pt>
                <c:pt idx="64">
                  <c:v>2.0480000000000014</c:v>
                </c:pt>
                <c:pt idx="65">
                  <c:v>2.0800000000000014</c:v>
                </c:pt>
              </c:numCache>
            </c:numRef>
          </c:xVal>
          <c:yVal>
            <c:numRef>
              <c:f>'Mitsubishi EVO X COBB'!$G$59:$BT$59</c:f>
              <c:numCache>
                <c:formatCode>0.000</c:formatCode>
                <c:ptCount val="66"/>
                <c:pt idx="0">
                  <c:v>0.22423000000000001</c:v>
                </c:pt>
                <c:pt idx="1">
                  <c:v>0.21385525097984001</c:v>
                </c:pt>
                <c:pt idx="2">
                  <c:v>0.20321707279872001</c:v>
                </c:pt>
                <c:pt idx="3">
                  <c:v>0.19236488877568003</c:v>
                </c:pt>
                <c:pt idx="4">
                  <c:v>0.18134812222976002</c:v>
                </c:pt>
                <c:pt idx="5">
                  <c:v>0.17021619648000003</c:v>
                </c:pt>
                <c:pt idx="6">
                  <c:v>0.15901853484544001</c:v>
                </c:pt>
                <c:pt idx="7">
                  <c:v>0.14780456064512001</c:v>
                </c:pt>
                <c:pt idx="8">
                  <c:v>0.13662369719808001</c:v>
                </c:pt>
                <c:pt idx="9">
                  <c:v>0.12552536782335999</c:v>
                </c:pt>
                <c:pt idx="10">
                  <c:v>0.11455899584</c:v>
                </c:pt>
                <c:pt idx="11">
                  <c:v>0.10377400456703999</c:v>
                </c:pt>
                <c:pt idx="12">
                  <c:v>9.3219817323519971E-2</c:v>
                </c:pt>
                <c:pt idx="13">
                  <c:v>8.2945857428479985E-2</c:v>
                </c:pt>
                <c:pt idx="14">
                  <c:v>7.300154820095997E-2</c:v>
                </c:pt>
                <c:pt idx="15">
                  <c:v>6.3436312959999963E-2</c:v>
                </c:pt>
                <c:pt idx="16">
                  <c:v>5.4299575024639946E-2</c:v>
                </c:pt>
                <c:pt idx="17">
                  <c:v>4.5640757713919955E-2</c:v>
                </c:pt>
                <c:pt idx="18">
                  <c:v>3.7509284346879945E-2</c:v>
                </c:pt>
                <c:pt idx="19">
                  <c:v>2.9954578242559954E-2</c:v>
                </c:pt>
                <c:pt idx="20">
                  <c:v>2.3026062719999935E-2</c:v>
                </c:pt>
                <c:pt idx="21">
                  <c:v>1.6773161098239953E-2</c:v>
                </c:pt>
                <c:pt idx="22">
                  <c:v>1.1245296696319962E-2</c:v>
                </c:pt>
                <c:pt idx="23">
                  <c:v>6.4918928332799719E-3</c:v>
                </c:pt>
                <c:pt idx="24">
                  <c:v>2.5623728281599922E-3</c:v>
                </c:pt>
                <c:pt idx="25">
                  <c:v>2.2760396134400562E-3</c:v>
                </c:pt>
                <c:pt idx="26">
                  <c:v>2.2760396134400562E-3</c:v>
                </c:pt>
                <c:pt idx="27">
                  <c:v>2.2760396134400562E-3</c:v>
                </c:pt>
                <c:pt idx="28">
                  <c:v>2.2760396134400562E-3</c:v>
                </c:pt>
                <c:pt idx="29">
                  <c:v>2.2760396134400562E-3</c:v>
                </c:pt>
                <c:pt idx="30">
                  <c:v>2.2760396134400562E-3</c:v>
                </c:pt>
                <c:pt idx="31">
                  <c:v>2.2760396134400562E-3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AF8D-4594-8E4C-A03D4E83B5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569152"/>
        <c:axId val="111591808"/>
      </c:scatterChart>
      <c:valAx>
        <c:axId val="111569152"/>
        <c:scaling>
          <c:orientation val="minMax"/>
          <c:max val="2"/>
        </c:scaling>
        <c:delete val="0"/>
        <c:axPos val="b"/>
        <c:majorGridlines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1" i="0" baseline="0"/>
                  <a:t>Effective Pulse WIdth (mS)</a:t>
                </a:r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crossAx val="111591808"/>
        <c:crosses val="autoZero"/>
        <c:crossBetween val="midCat"/>
        <c:majorUnit val="0.2"/>
      </c:valAx>
      <c:valAx>
        <c:axId val="111591808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Adder (mS)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1156915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633" l="0.70000000000000062" r="0.70000000000000062" t="0.75000000000000633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Short Pulse ADDER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9.6735348201236096E-2"/>
          <c:y val="0.10729136307003677"/>
          <c:w val="0.78276376381095625"/>
          <c:h val="0.76517945114218422"/>
        </c:manualLayout>
      </c:layout>
      <c:scatterChart>
        <c:scatterStyle val="lineMarker"/>
        <c:varyColors val="0"/>
        <c:ser>
          <c:idx val="0"/>
          <c:order val="0"/>
          <c:tx>
            <c:strRef>
              <c:f>'Generic ECU'!$F$52</c:f>
              <c:strCache>
                <c:ptCount val="1"/>
                <c:pt idx="0">
                  <c:v>2.5</c:v>
                </c:pt>
              </c:strCache>
            </c:strRef>
          </c:tx>
          <c:marker>
            <c:symbol val="none"/>
          </c:marker>
          <c:xVal>
            <c:numRef>
              <c:f>'Generic ECU'!$G$51:$V$51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'Generic ECU'!$G$52:$V$52</c:f>
              <c:numCache>
                <c:formatCode>0.000</c:formatCode>
                <c:ptCount val="16"/>
                <c:pt idx="0">
                  <c:v>0.13540799360000003</c:v>
                </c:pt>
                <c:pt idx="1">
                  <c:v>9.9478920799999981E-2</c:v>
                </c:pt>
                <c:pt idx="2">
                  <c:v>7.0214931199999969E-2</c:v>
                </c:pt>
                <c:pt idx="3">
                  <c:v>4.6961674399999959E-2</c:v>
                </c:pt>
                <c:pt idx="4">
                  <c:v>2.9064799999999946E-2</c:v>
                </c:pt>
                <c:pt idx="5">
                  <c:v>1.5869957599999984E-2</c:v>
                </c:pt>
                <c:pt idx="6">
                  <c:v>6.7227967999999305E-3</c:v>
                </c:pt>
                <c:pt idx="7">
                  <c:v>1.0623224000000375E-3</c:v>
                </c:pt>
                <c:pt idx="8">
                  <c:v>1.0623224000000375E-3</c:v>
                </c:pt>
                <c:pt idx="9">
                  <c:v>1.0623224000000375E-3</c:v>
                </c:pt>
                <c:pt idx="10">
                  <c:v>1.0623224000000375E-3</c:v>
                </c:pt>
                <c:pt idx="11">
                  <c:v>1.0623224000000375E-3</c:v>
                </c:pt>
                <c:pt idx="12">
                  <c:v>1.0623224000000375E-3</c:v>
                </c:pt>
                <c:pt idx="13">
                  <c:v>1.0623224000000375E-3</c:v>
                </c:pt>
                <c:pt idx="14">
                  <c:v>7.3999999999985189E-4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53-450D-9F66-E761168BF572}"/>
            </c:ext>
          </c:extLst>
        </c:ser>
        <c:ser>
          <c:idx val="1"/>
          <c:order val="1"/>
          <c:tx>
            <c:strRef>
              <c:f>'Generic ECU'!$F$53</c:f>
              <c:strCache>
                <c:ptCount val="1"/>
                <c:pt idx="0">
                  <c:v>3.0</c:v>
                </c:pt>
              </c:strCache>
            </c:strRef>
          </c:tx>
          <c:marker>
            <c:symbol val="none"/>
          </c:marker>
          <c:xVal>
            <c:numRef>
              <c:f>'Generic ECU'!$G$51:$V$51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'Generic ECU'!$G$53:$V$53</c:f>
              <c:numCache>
                <c:formatCode>0.000</c:formatCode>
                <c:ptCount val="16"/>
                <c:pt idx="0">
                  <c:v>0.14388899136000002</c:v>
                </c:pt>
                <c:pt idx="1">
                  <c:v>0.10792547568000002</c:v>
                </c:pt>
                <c:pt idx="2">
                  <c:v>7.8178552320000039E-2</c:v>
                </c:pt>
                <c:pt idx="3">
                  <c:v>5.4087260640000023E-2</c:v>
                </c:pt>
                <c:pt idx="4">
                  <c:v>3.5090640000000006E-2</c:v>
                </c:pt>
                <c:pt idx="5">
                  <c:v>2.0627729759999991E-2</c:v>
                </c:pt>
                <c:pt idx="6">
                  <c:v>1.0137569280000036E-2</c:v>
                </c:pt>
                <c:pt idx="7">
                  <c:v>3.0591979200000896E-3</c:v>
                </c:pt>
                <c:pt idx="8">
                  <c:v>1.9199999999999773E-3</c:v>
                </c:pt>
                <c:pt idx="9">
                  <c:v>1.9199999999999773E-3</c:v>
                </c:pt>
                <c:pt idx="10">
                  <c:v>1.9199999999999773E-3</c:v>
                </c:pt>
                <c:pt idx="11">
                  <c:v>1.9199999999999773E-3</c:v>
                </c:pt>
                <c:pt idx="12">
                  <c:v>1.9199999999999773E-3</c:v>
                </c:pt>
                <c:pt idx="13">
                  <c:v>1.9199999999999773E-3</c:v>
                </c:pt>
                <c:pt idx="14">
                  <c:v>1.9199999999999773E-3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853-450D-9F66-E761168BF572}"/>
            </c:ext>
          </c:extLst>
        </c:ser>
        <c:ser>
          <c:idx val="2"/>
          <c:order val="2"/>
          <c:tx>
            <c:strRef>
              <c:f>'Generic ECU'!$F$54</c:f>
              <c:strCache>
                <c:ptCount val="1"/>
                <c:pt idx="0">
                  <c:v>3.5</c:v>
                </c:pt>
              </c:strCache>
            </c:strRef>
          </c:tx>
          <c:marker>
            <c:symbol val="none"/>
          </c:marker>
          <c:xVal>
            <c:numRef>
              <c:f>'Generic ECU'!$G$51:$V$51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'Generic ECU'!$G$54:$V$54</c:f>
              <c:numCache>
                <c:formatCode>0.000</c:formatCode>
                <c:ptCount val="16"/>
                <c:pt idx="0">
                  <c:v>0.1240308896</c:v>
                </c:pt>
                <c:pt idx="1">
                  <c:v>9.0479016800000006E-2</c:v>
                </c:pt>
                <c:pt idx="2">
                  <c:v>6.3280179199999953E-2</c:v>
                </c:pt>
                <c:pt idx="3">
                  <c:v>4.1796874399999989E-2</c:v>
                </c:pt>
                <c:pt idx="4">
                  <c:v>2.5391600000000014E-2</c:v>
                </c:pt>
                <c:pt idx="5">
                  <c:v>1.3426853599999983E-2</c:v>
                </c:pt>
                <c:pt idx="6">
                  <c:v>5.2651328000000441E-3</c:v>
                </c:pt>
                <c:pt idx="7">
                  <c:v>1.0676024000001172E-3</c:v>
                </c:pt>
                <c:pt idx="8">
                  <c:v>1.0676024000001172E-3</c:v>
                </c:pt>
                <c:pt idx="9">
                  <c:v>1.0676024000001172E-3</c:v>
                </c:pt>
                <c:pt idx="10">
                  <c:v>1.0676024000001172E-3</c:v>
                </c:pt>
                <c:pt idx="11">
                  <c:v>1.0676024000001172E-3</c:v>
                </c:pt>
                <c:pt idx="12">
                  <c:v>1.0676024000001172E-3</c:v>
                </c:pt>
                <c:pt idx="13">
                  <c:v>1.0676024000001172E-3</c:v>
                </c:pt>
                <c:pt idx="14">
                  <c:v>3.8000000000001921E-4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853-450D-9F66-E761168BF572}"/>
            </c:ext>
          </c:extLst>
        </c:ser>
        <c:ser>
          <c:idx val="3"/>
          <c:order val="3"/>
          <c:tx>
            <c:strRef>
              <c:f>'Generic ECU'!$F$55</c:f>
              <c:strCache>
                <c:ptCount val="1"/>
                <c:pt idx="0">
                  <c:v>4.0</c:v>
                </c:pt>
              </c:strCache>
            </c:strRef>
          </c:tx>
          <c:marker>
            <c:symbol val="none"/>
          </c:marker>
          <c:xVal>
            <c:numRef>
              <c:f>'Generic ECU'!$G$51:$V$51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'Generic ECU'!$G$55:$V$55</c:f>
              <c:numCache>
                <c:formatCode>0.000</c:formatCode>
                <c:ptCount val="16"/>
                <c:pt idx="0">
                  <c:v>0.1120408544</c:v>
                </c:pt>
                <c:pt idx="1">
                  <c:v>8.0767245200000004E-2</c:v>
                </c:pt>
                <c:pt idx="2">
                  <c:v>5.5613628799999981E-2</c:v>
                </c:pt>
                <c:pt idx="3">
                  <c:v>3.5944511599999979E-2</c:v>
                </c:pt>
                <c:pt idx="4">
                  <c:v>2.1124400000000015E-2</c:v>
                </c:pt>
                <c:pt idx="5">
                  <c:v>1.0517800399999971E-2</c:v>
                </c:pt>
                <c:pt idx="6">
                  <c:v>3.4892192000000322E-3</c:v>
                </c:pt>
                <c:pt idx="7">
                  <c:v>1.0922035999998414E-3</c:v>
                </c:pt>
                <c:pt idx="8">
                  <c:v>1.0922035999998414E-3</c:v>
                </c:pt>
                <c:pt idx="9">
                  <c:v>1.0922035999998414E-3</c:v>
                </c:pt>
                <c:pt idx="10">
                  <c:v>1.0922035999998414E-3</c:v>
                </c:pt>
                <c:pt idx="11">
                  <c:v>1.0922035999998414E-3</c:v>
                </c:pt>
                <c:pt idx="12">
                  <c:v>1.0922035999998414E-3</c:v>
                </c:pt>
                <c:pt idx="13">
                  <c:v>1.0922035999998414E-3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853-450D-9F66-E761168BF572}"/>
            </c:ext>
          </c:extLst>
        </c:ser>
        <c:ser>
          <c:idx val="4"/>
          <c:order val="4"/>
          <c:tx>
            <c:strRef>
              <c:f>'Generic ECU'!$F$56</c:f>
              <c:strCache>
                <c:ptCount val="1"/>
                <c:pt idx="0">
                  <c:v>4.5</c:v>
                </c:pt>
              </c:strCache>
            </c:strRef>
          </c:tx>
          <c:marker>
            <c:symbol val="none"/>
          </c:marker>
          <c:xVal>
            <c:numRef>
              <c:f>'Generic ECU'!$G$51:$V$51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'Generic ECU'!$G$56:$V$56</c:f>
              <c:numCache>
                <c:formatCode>0.000</c:formatCode>
                <c:ptCount val="16"/>
                <c:pt idx="0">
                  <c:v>0.12581754944000001</c:v>
                </c:pt>
                <c:pt idx="1">
                  <c:v>9.305586871999999E-2</c:v>
                </c:pt>
                <c:pt idx="2">
                  <c:v>6.624446527999997E-2</c:v>
                </c:pt>
                <c:pt idx="3">
                  <c:v>4.4812956560000006E-2</c:v>
                </c:pt>
                <c:pt idx="4">
                  <c:v>2.8190959999999959E-2</c:v>
                </c:pt>
                <c:pt idx="5">
                  <c:v>1.5808093039999971E-2</c:v>
                </c:pt>
                <c:pt idx="6">
                  <c:v>7.0939731199999856E-3</c:v>
                </c:pt>
                <c:pt idx="7">
                  <c:v>1.4782176800000602E-3</c:v>
                </c:pt>
                <c:pt idx="8">
                  <c:v>1.0099999999999554E-3</c:v>
                </c:pt>
                <c:pt idx="9">
                  <c:v>1.0099999999999554E-3</c:v>
                </c:pt>
                <c:pt idx="10">
                  <c:v>1.0099999999999554E-3</c:v>
                </c:pt>
                <c:pt idx="11">
                  <c:v>1.0099999999999554E-3</c:v>
                </c:pt>
                <c:pt idx="12">
                  <c:v>1.0099999999999554E-3</c:v>
                </c:pt>
                <c:pt idx="13">
                  <c:v>1.0099999999999554E-3</c:v>
                </c:pt>
                <c:pt idx="14">
                  <c:v>1.0099999999999554E-3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853-450D-9F66-E761168BF572}"/>
            </c:ext>
          </c:extLst>
        </c:ser>
        <c:ser>
          <c:idx val="5"/>
          <c:order val="5"/>
          <c:tx>
            <c:strRef>
              <c:f>'Generic ECU'!$F$57</c:f>
              <c:strCache>
                <c:ptCount val="1"/>
                <c:pt idx="0">
                  <c:v>5.0</c:v>
                </c:pt>
              </c:strCache>
            </c:strRef>
          </c:tx>
          <c:marker>
            <c:symbol val="none"/>
          </c:marker>
          <c:xVal>
            <c:numRef>
              <c:f>'Generic ECU'!$G$51:$V$51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'Generic ECU'!$G$57:$V$57</c:f>
              <c:numCache>
                <c:formatCode>0.000</c:formatCode>
                <c:ptCount val="16"/>
                <c:pt idx="0">
                  <c:v>0.13169092288000001</c:v>
                </c:pt>
                <c:pt idx="1">
                  <c:v>0.10190370543999999</c:v>
                </c:pt>
                <c:pt idx="2">
                  <c:v>7.6630130559999982E-2</c:v>
                </c:pt>
                <c:pt idx="3">
                  <c:v>5.5533601119999998E-2</c:v>
                </c:pt>
                <c:pt idx="4">
                  <c:v>3.8277519999999982E-2</c:v>
                </c:pt>
                <c:pt idx="5">
                  <c:v>2.4525290080000012E-2</c:v>
                </c:pt>
                <c:pt idx="6">
                  <c:v>1.3940314240000001E-2</c:v>
                </c:pt>
                <c:pt idx="7">
                  <c:v>6.185995359999974E-3</c:v>
                </c:pt>
                <c:pt idx="8">
                  <c:v>2.8899999999999204E-3</c:v>
                </c:pt>
                <c:pt idx="9">
                  <c:v>2.8899999999999204E-3</c:v>
                </c:pt>
                <c:pt idx="10">
                  <c:v>2.8899999999999204E-3</c:v>
                </c:pt>
                <c:pt idx="11">
                  <c:v>2.8899999999999204E-3</c:v>
                </c:pt>
                <c:pt idx="12">
                  <c:v>2.8899999999999204E-3</c:v>
                </c:pt>
                <c:pt idx="13">
                  <c:v>2.8899999999999204E-3</c:v>
                </c:pt>
                <c:pt idx="14">
                  <c:v>2.8899999999999204E-3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853-450D-9F66-E761168BF572}"/>
            </c:ext>
          </c:extLst>
        </c:ser>
        <c:ser>
          <c:idx val="6"/>
          <c:order val="6"/>
          <c:tx>
            <c:strRef>
              <c:f>'Generic ECU'!$F$58</c:f>
              <c:strCache>
                <c:ptCount val="1"/>
                <c:pt idx="0">
                  <c:v>5.5</c:v>
                </c:pt>
              </c:strCache>
            </c:strRef>
          </c:tx>
          <c:marker>
            <c:symbol val="none"/>
          </c:marker>
          <c:xVal>
            <c:numRef>
              <c:f>'Generic ECU'!$G$51:$V$51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'Generic ECU'!$G$58:$V$58</c:f>
              <c:numCache>
                <c:formatCode>0.000</c:formatCode>
                <c:ptCount val="16"/>
                <c:pt idx="0">
                  <c:v>0.15212304127999998</c:v>
                </c:pt>
                <c:pt idx="1">
                  <c:v>0.12012035863999995</c:v>
                </c:pt>
                <c:pt idx="2">
                  <c:v>9.2436479359999962E-2</c:v>
                </c:pt>
                <c:pt idx="3">
                  <c:v>6.8816000719999937E-2</c:v>
                </c:pt>
                <c:pt idx="4">
                  <c:v>4.9003519999999967E-2</c:v>
                </c:pt>
                <c:pt idx="5">
                  <c:v>3.2743634479999978E-2</c:v>
                </c:pt>
                <c:pt idx="6">
                  <c:v>1.9780941439999922E-2</c:v>
                </c:pt>
                <c:pt idx="7">
                  <c:v>9.8600381599999731E-3</c:v>
                </c:pt>
                <c:pt idx="8">
                  <c:v>4.129999999999967E-3</c:v>
                </c:pt>
                <c:pt idx="9">
                  <c:v>4.129999999999967E-3</c:v>
                </c:pt>
                <c:pt idx="10">
                  <c:v>4.129999999999967E-3</c:v>
                </c:pt>
                <c:pt idx="11">
                  <c:v>4.129999999999967E-3</c:v>
                </c:pt>
                <c:pt idx="12">
                  <c:v>4.129999999999967E-3</c:v>
                </c:pt>
                <c:pt idx="13">
                  <c:v>4.129999999999967E-3</c:v>
                </c:pt>
                <c:pt idx="14">
                  <c:v>4.129999999999967E-3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853-450D-9F66-E761168BF572}"/>
            </c:ext>
          </c:extLst>
        </c:ser>
        <c:ser>
          <c:idx val="8"/>
          <c:order val="7"/>
          <c:tx>
            <c:strRef>
              <c:f>'Generic ECU'!$F$59</c:f>
              <c:strCache>
                <c:ptCount val="1"/>
                <c:pt idx="0">
                  <c:v>6.0</c:v>
                </c:pt>
              </c:strCache>
            </c:strRef>
          </c:tx>
          <c:marker>
            <c:symbol val="none"/>
          </c:marker>
          <c:xVal>
            <c:numRef>
              <c:f>'Generic ECU'!$G$51:$V$51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'Generic ECU'!$G$59:$V$59</c:f>
              <c:numCache>
                <c:formatCode>0.000</c:formatCode>
                <c:ptCount val="16"/>
                <c:pt idx="0">
                  <c:v>0.17021619648000003</c:v>
                </c:pt>
                <c:pt idx="1">
                  <c:v>0.14920551024000001</c:v>
                </c:pt>
                <c:pt idx="2">
                  <c:v>0.12828950976</c:v>
                </c:pt>
                <c:pt idx="3">
                  <c:v>0.10779398352000001</c:v>
                </c:pt>
                <c:pt idx="4">
                  <c:v>8.8044720000000021E-2</c:v>
                </c:pt>
                <c:pt idx="5">
                  <c:v>6.9367507680000023E-2</c:v>
                </c:pt>
                <c:pt idx="6">
                  <c:v>5.2088135040000011E-2</c:v>
                </c:pt>
                <c:pt idx="7">
                  <c:v>3.6532390560000044E-2</c:v>
                </c:pt>
                <c:pt idx="8">
                  <c:v>2.3026062720000018E-2</c:v>
                </c:pt>
                <c:pt idx="9">
                  <c:v>1.1894940000000048E-2</c:v>
                </c:pt>
                <c:pt idx="10">
                  <c:v>3.4648108800000299E-3</c:v>
                </c:pt>
                <c:pt idx="11">
                  <c:v>3.2700000000000229E-3</c:v>
                </c:pt>
                <c:pt idx="12">
                  <c:v>3.2700000000000229E-3</c:v>
                </c:pt>
                <c:pt idx="13">
                  <c:v>3.2700000000000229E-3</c:v>
                </c:pt>
                <c:pt idx="14">
                  <c:v>3.2700000000000229E-3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853-450D-9F66-E761168BF5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275840"/>
        <c:axId val="90277760"/>
      </c:scatterChart>
      <c:valAx>
        <c:axId val="90275840"/>
        <c:scaling>
          <c:orientation val="minMax"/>
          <c:max val="2"/>
        </c:scaling>
        <c:delete val="0"/>
        <c:axPos val="b"/>
        <c:majorGridlines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1" i="0" baseline="0"/>
                  <a:t>Effective Pulse WIdth (mS)</a:t>
                </a:r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crossAx val="90277760"/>
        <c:crosses val="autoZero"/>
        <c:crossBetween val="midCat"/>
        <c:majorUnit val="0.2"/>
      </c:valAx>
      <c:valAx>
        <c:axId val="90277760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Adder (mS)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902758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611" l="0.70000000000000062" r="0.70000000000000062" t="0.75000000000000611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Short Pulse MULTIPLIER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9.7448458568264007E-2"/>
          <c:y val="0.1072913630700368"/>
          <c:w val="0.77251276507752875"/>
          <c:h val="0.76807800252836556"/>
        </c:manualLayout>
      </c:layout>
      <c:scatterChart>
        <c:scatterStyle val="lineMarker"/>
        <c:varyColors val="0"/>
        <c:ser>
          <c:idx val="0"/>
          <c:order val="0"/>
          <c:tx>
            <c:strRef>
              <c:f>'Generic ECU'!$F$63</c:f>
              <c:strCache>
                <c:ptCount val="1"/>
                <c:pt idx="0">
                  <c:v>2.5</c:v>
                </c:pt>
              </c:strCache>
            </c:strRef>
          </c:tx>
          <c:marker>
            <c:symbol val="none"/>
          </c:marker>
          <c:xVal>
            <c:numRef>
              <c:f>'Generic ECU'!$G$62:$V$62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'Generic ECU'!$G$63:$V$63</c:f>
              <c:numCache>
                <c:formatCode>0</c:formatCode>
                <c:ptCount val="16"/>
                <c:pt idx="0">
                  <c:v>165.93627129599997</c:v>
                </c:pt>
                <c:pt idx="1">
                  <c:v>145.15475849399996</c:v>
                </c:pt>
                <c:pt idx="2">
                  <c:v>128.95744094399996</c:v>
                </c:pt>
                <c:pt idx="3">
                  <c:v>116.81113614599997</c:v>
                </c:pt>
                <c:pt idx="4">
                  <c:v>108.18266159999999</c:v>
                </c:pt>
                <c:pt idx="5">
                  <c:v>102.53883480599998</c:v>
                </c:pt>
                <c:pt idx="6">
                  <c:v>101.81485430399991</c:v>
                </c:pt>
                <c:pt idx="7">
                  <c:v>101.81485430399991</c:v>
                </c:pt>
                <c:pt idx="8">
                  <c:v>101.81485430399991</c:v>
                </c:pt>
                <c:pt idx="9">
                  <c:v>101.81485430399991</c:v>
                </c:pt>
                <c:pt idx="10">
                  <c:v>101.81485430399991</c:v>
                </c:pt>
                <c:pt idx="11">
                  <c:v>101.81485430399991</c:v>
                </c:pt>
                <c:pt idx="12">
                  <c:v>101.81485430399991</c:v>
                </c:pt>
                <c:pt idx="13">
                  <c:v>100.85363952600002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C4-4A8A-9EB1-CC46EF7867A6}"/>
            </c:ext>
          </c:extLst>
        </c:ser>
        <c:ser>
          <c:idx val="1"/>
          <c:order val="1"/>
          <c:tx>
            <c:strRef>
              <c:f>'Generic ECU'!$F$64</c:f>
              <c:strCache>
                <c:ptCount val="1"/>
                <c:pt idx="0">
                  <c:v>3.0</c:v>
                </c:pt>
              </c:strCache>
            </c:strRef>
          </c:tx>
          <c:marker>
            <c:symbol val="none"/>
          </c:marker>
          <c:xVal>
            <c:numRef>
              <c:f>'Generic ECU'!$G$62:$V$62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'Generic ECU'!$G$64:$V$64</c:f>
              <c:numCache>
                <c:formatCode>0</c:formatCode>
                <c:ptCount val="16"/>
                <c:pt idx="0">
                  <c:v>169.86765195775999</c:v>
                </c:pt>
                <c:pt idx="1">
                  <c:v>148.38445888688</c:v>
                </c:pt>
                <c:pt idx="2">
                  <c:v>131.54622384511998</c:v>
                </c:pt>
                <c:pt idx="3">
                  <c:v>118.82127263023997</c:v>
                </c:pt>
                <c:pt idx="4">
                  <c:v>109.67793103999998</c:v>
                </c:pt>
                <c:pt idx="5">
                  <c:v>103.58452487215996</c:v>
                </c:pt>
                <c:pt idx="6">
                  <c:v>101.66824053631993</c:v>
                </c:pt>
                <c:pt idx="7">
                  <c:v>101.66824053631993</c:v>
                </c:pt>
                <c:pt idx="8">
                  <c:v>101.66824053631993</c:v>
                </c:pt>
                <c:pt idx="9">
                  <c:v>101.66824053631993</c:v>
                </c:pt>
                <c:pt idx="10">
                  <c:v>101.66824053631993</c:v>
                </c:pt>
                <c:pt idx="11">
                  <c:v>101.66824053631993</c:v>
                </c:pt>
                <c:pt idx="12">
                  <c:v>101.66824053631993</c:v>
                </c:pt>
                <c:pt idx="13">
                  <c:v>100.83404646703988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8C4-4A8A-9EB1-CC46EF7867A6}"/>
            </c:ext>
          </c:extLst>
        </c:ser>
        <c:ser>
          <c:idx val="2"/>
          <c:order val="2"/>
          <c:tx>
            <c:strRef>
              <c:f>'Generic ECU'!$F$65</c:f>
              <c:strCache>
                <c:ptCount val="1"/>
                <c:pt idx="0">
                  <c:v>3.5</c:v>
                </c:pt>
              </c:strCache>
            </c:strRef>
          </c:tx>
          <c:marker>
            <c:symbol val="none"/>
          </c:marker>
          <c:xVal>
            <c:numRef>
              <c:f>'Generic ECU'!$G$62:$V$62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'Generic ECU'!$G$65:$V$65</c:f>
              <c:numCache>
                <c:formatCode>0</c:formatCode>
                <c:ptCount val="16"/>
                <c:pt idx="0">
                  <c:v>160.75980090496</c:v>
                </c:pt>
                <c:pt idx="1">
                  <c:v>141.40475865447999</c:v>
                </c:pt>
                <c:pt idx="2">
                  <c:v>126.35417661951999</c:v>
                </c:pt>
                <c:pt idx="3">
                  <c:v>115.10428406103999</c:v>
                </c:pt>
                <c:pt idx="4">
                  <c:v>107.15131024000002</c:v>
                </c:pt>
                <c:pt idx="5">
                  <c:v>101.99148441735997</c:v>
                </c:pt>
                <c:pt idx="6">
                  <c:v>101.76410553471987</c:v>
                </c:pt>
                <c:pt idx="7">
                  <c:v>101.76410553471987</c:v>
                </c:pt>
                <c:pt idx="8">
                  <c:v>101.76410553471987</c:v>
                </c:pt>
                <c:pt idx="9">
                  <c:v>101.76410553471987</c:v>
                </c:pt>
                <c:pt idx="10">
                  <c:v>101.76410553471987</c:v>
                </c:pt>
                <c:pt idx="11">
                  <c:v>101.76410553471987</c:v>
                </c:pt>
                <c:pt idx="12">
                  <c:v>101.76410553471987</c:v>
                </c:pt>
                <c:pt idx="13">
                  <c:v>100.81371709384001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8C4-4A8A-9EB1-CC46EF7867A6}"/>
            </c:ext>
          </c:extLst>
        </c:ser>
        <c:ser>
          <c:idx val="3"/>
          <c:order val="3"/>
          <c:tx>
            <c:strRef>
              <c:f>'Generic ECU'!$F$66</c:f>
              <c:strCache>
                <c:ptCount val="1"/>
                <c:pt idx="0">
                  <c:v>4.0</c:v>
                </c:pt>
              </c:strCache>
            </c:strRef>
          </c:tx>
          <c:marker>
            <c:symbol val="none"/>
          </c:marker>
          <c:xVal>
            <c:numRef>
              <c:f>'Generic ECU'!$G$62:$V$62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'Generic ECU'!$G$66:$V$66</c:f>
              <c:numCache>
                <c:formatCode>0</c:formatCode>
                <c:ptCount val="16"/>
                <c:pt idx="0">
                  <c:v>153.84934443967998</c:v>
                </c:pt>
                <c:pt idx="1">
                  <c:v>136.51250949583999</c:v>
                </c:pt>
                <c:pt idx="2">
                  <c:v>123.06055927615998</c:v>
                </c:pt>
                <c:pt idx="3">
                  <c:v>113.03635450831999</c:v>
                </c:pt>
                <c:pt idx="4">
                  <c:v>105.98275591999997</c:v>
                </c:pt>
                <c:pt idx="5">
                  <c:v>101.63907699775996</c:v>
                </c:pt>
                <c:pt idx="6">
                  <c:v>101.63907699775996</c:v>
                </c:pt>
                <c:pt idx="7">
                  <c:v>101.63907699775996</c:v>
                </c:pt>
                <c:pt idx="8">
                  <c:v>101.63907699775996</c:v>
                </c:pt>
                <c:pt idx="9">
                  <c:v>101.63907699775996</c:v>
                </c:pt>
                <c:pt idx="10">
                  <c:v>101.63907699775996</c:v>
                </c:pt>
                <c:pt idx="11">
                  <c:v>101.63907699775996</c:v>
                </c:pt>
                <c:pt idx="12">
                  <c:v>101.63907699775996</c:v>
                </c:pt>
                <c:pt idx="13">
                  <c:v>100.74966677072001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8C4-4A8A-9EB1-CC46EF7867A6}"/>
            </c:ext>
          </c:extLst>
        </c:ser>
        <c:ser>
          <c:idx val="4"/>
          <c:order val="4"/>
          <c:tx>
            <c:strRef>
              <c:f>'Generic ECU'!$F$67</c:f>
              <c:strCache>
                <c:ptCount val="1"/>
                <c:pt idx="0">
                  <c:v>4.5</c:v>
                </c:pt>
              </c:strCache>
            </c:strRef>
          </c:tx>
          <c:marker>
            <c:symbol val="none"/>
          </c:marker>
          <c:xVal>
            <c:numRef>
              <c:f>'Generic ECU'!$G$62:$V$62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'Generic ECU'!$G$67:$V$67</c:f>
              <c:numCache>
                <c:formatCode>0</c:formatCode>
                <c:ptCount val="16"/>
                <c:pt idx="0">
                  <c:v>161.80685971328001</c:v>
                </c:pt>
                <c:pt idx="1">
                  <c:v>142.46442296264001</c:v>
                </c:pt>
                <c:pt idx="2">
                  <c:v>127.36487567935998</c:v>
                </c:pt>
                <c:pt idx="3">
                  <c:v>116.01689056472001</c:v>
                </c:pt>
                <c:pt idx="4">
                  <c:v>107.92914032000004</c:v>
                </c:pt>
                <c:pt idx="5">
                  <c:v>102.61029764648003</c:v>
                </c:pt>
                <c:pt idx="6">
                  <c:v>101.63631783296</c:v>
                </c:pt>
                <c:pt idx="7">
                  <c:v>101.63631783296</c:v>
                </c:pt>
                <c:pt idx="8">
                  <c:v>101.63631783296</c:v>
                </c:pt>
                <c:pt idx="9">
                  <c:v>101.63631783296</c:v>
                </c:pt>
                <c:pt idx="10">
                  <c:v>101.63631783296</c:v>
                </c:pt>
                <c:pt idx="11">
                  <c:v>101.63631783296</c:v>
                </c:pt>
                <c:pt idx="12">
                  <c:v>101.63631783296</c:v>
                </c:pt>
                <c:pt idx="13">
                  <c:v>100.78095297512004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8C4-4A8A-9EB1-CC46EF7867A6}"/>
            </c:ext>
          </c:extLst>
        </c:ser>
        <c:ser>
          <c:idx val="5"/>
          <c:order val="5"/>
          <c:tx>
            <c:strRef>
              <c:f>'Generic ECU'!$F$68</c:f>
              <c:strCache>
                <c:ptCount val="1"/>
                <c:pt idx="0">
                  <c:v>5.0</c:v>
                </c:pt>
              </c:strCache>
            </c:strRef>
          </c:tx>
          <c:marker>
            <c:symbol val="none"/>
          </c:marker>
          <c:xVal>
            <c:numRef>
              <c:f>'Generic ECU'!$G$62:$V$62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'Generic ECU'!$G$68:$V$68</c:f>
              <c:numCache>
                <c:formatCode>0</c:formatCode>
                <c:ptCount val="16"/>
                <c:pt idx="0">
                  <c:v>164.84804392000001</c:v>
                </c:pt>
                <c:pt idx="1">
                  <c:v>145.64846415400001</c:v>
                </c:pt>
                <c:pt idx="2">
                  <c:v>130.478134528</c:v>
                </c:pt>
                <c:pt idx="3">
                  <c:v>118.886451718</c:v>
                </c:pt>
                <c:pt idx="4">
                  <c:v>110.42281240000003</c:v>
                </c:pt>
                <c:pt idx="5">
                  <c:v>104.63661325000001</c:v>
                </c:pt>
                <c:pt idx="6">
                  <c:v>101.25086468800001</c:v>
                </c:pt>
                <c:pt idx="7">
                  <c:v>101.25086468800001</c:v>
                </c:pt>
                <c:pt idx="8">
                  <c:v>101.25086468800001</c:v>
                </c:pt>
                <c:pt idx="9">
                  <c:v>101.25086468800001</c:v>
                </c:pt>
                <c:pt idx="10">
                  <c:v>101.25086468800001</c:v>
                </c:pt>
                <c:pt idx="11">
                  <c:v>101.25086468800001</c:v>
                </c:pt>
                <c:pt idx="12">
                  <c:v>101.25086468800001</c:v>
                </c:pt>
                <c:pt idx="13">
                  <c:v>100.66246721800005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8C4-4A8A-9EB1-CC46EF7867A6}"/>
            </c:ext>
          </c:extLst>
        </c:ser>
        <c:ser>
          <c:idx val="6"/>
          <c:order val="6"/>
          <c:tx>
            <c:strRef>
              <c:f>'Generic ECU'!$F$69</c:f>
              <c:strCache>
                <c:ptCount val="1"/>
                <c:pt idx="0">
                  <c:v>5.5</c:v>
                </c:pt>
              </c:strCache>
            </c:strRef>
          </c:tx>
          <c:marker>
            <c:symbol val="none"/>
          </c:marker>
          <c:xVal>
            <c:numRef>
              <c:f>'Generic ECU'!$G$62:$V$62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'Generic ECU'!$G$69:$V$69</c:f>
              <c:numCache>
                <c:formatCode>0</c:formatCode>
                <c:ptCount val="16"/>
                <c:pt idx="0">
                  <c:v>174.96078873983998</c:v>
                </c:pt>
                <c:pt idx="1">
                  <c:v>153.47339409791999</c:v>
                </c:pt>
                <c:pt idx="2">
                  <c:v>136.37610935807999</c:v>
                </c:pt>
                <c:pt idx="3">
                  <c:v>123.18854236415999</c:v>
                </c:pt>
                <c:pt idx="4">
                  <c:v>113.43030095999995</c:v>
                </c:pt>
                <c:pt idx="5">
                  <c:v>106.62099298943997</c:v>
                </c:pt>
                <c:pt idx="6">
                  <c:v>102.28022629632002</c:v>
                </c:pt>
                <c:pt idx="7">
                  <c:v>101.17303221887994</c:v>
                </c:pt>
                <c:pt idx="8">
                  <c:v>101.17303221887994</c:v>
                </c:pt>
                <c:pt idx="9">
                  <c:v>101.17303221887994</c:v>
                </c:pt>
                <c:pt idx="10">
                  <c:v>101.17303221887994</c:v>
                </c:pt>
                <c:pt idx="11">
                  <c:v>101.17303221887994</c:v>
                </c:pt>
                <c:pt idx="12">
                  <c:v>101.17303221887994</c:v>
                </c:pt>
                <c:pt idx="13">
                  <c:v>100.66107409535994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8C4-4A8A-9EB1-CC46EF7867A6}"/>
            </c:ext>
          </c:extLst>
        </c:ser>
        <c:ser>
          <c:idx val="8"/>
          <c:order val="7"/>
          <c:tx>
            <c:strRef>
              <c:f>'Generic ECU'!$F$70</c:f>
              <c:strCache>
                <c:ptCount val="1"/>
                <c:pt idx="0">
                  <c:v>6.0</c:v>
                </c:pt>
              </c:strCache>
            </c:strRef>
          </c:tx>
          <c:marker>
            <c:symbol val="none"/>
          </c:marker>
          <c:xVal>
            <c:numRef>
              <c:f>'Generic ECU'!$G$62:$V$62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'Generic ECU'!$G$70:$V$70</c:f>
              <c:numCache>
                <c:formatCode>0</c:formatCode>
                <c:ptCount val="16"/>
                <c:pt idx="0">
                  <c:v>189.16895415936</c:v>
                </c:pt>
                <c:pt idx="1">
                  <c:v>166.69346406768005</c:v>
                </c:pt>
                <c:pt idx="2">
                  <c:v>148.38760338432002</c:v>
                </c:pt>
                <c:pt idx="3">
                  <c:v>133.82515290864004</c:v>
                </c:pt>
                <c:pt idx="4">
                  <c:v>122.57989344000006</c:v>
                </c:pt>
                <c:pt idx="5">
                  <c:v>114.22560577776002</c:v>
                </c:pt>
                <c:pt idx="6">
                  <c:v>108.33607072128009</c:v>
                </c:pt>
                <c:pt idx="7">
                  <c:v>104.48506906992009</c:v>
                </c:pt>
                <c:pt idx="8">
                  <c:v>102.24638162304001</c:v>
                </c:pt>
                <c:pt idx="9">
                  <c:v>101.19378918000007</c:v>
                </c:pt>
                <c:pt idx="10">
                  <c:v>100.94201250288006</c:v>
                </c:pt>
                <c:pt idx="11">
                  <c:v>100.94201250288006</c:v>
                </c:pt>
                <c:pt idx="12">
                  <c:v>100.89038986752018</c:v>
                </c:pt>
                <c:pt idx="13">
                  <c:v>100.31998543344019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8C4-4A8A-9EB1-CC46EF7867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303872"/>
        <c:axId val="90310144"/>
      </c:scatterChart>
      <c:valAx>
        <c:axId val="90303872"/>
        <c:scaling>
          <c:orientation val="minMax"/>
          <c:max val="2"/>
        </c:scaling>
        <c:delete val="0"/>
        <c:axPos val="b"/>
        <c:majorGridlines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1" i="0" baseline="0"/>
                  <a:t>Effective Pulse WIdth (mS)</a:t>
                </a:r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crossAx val="90310144"/>
        <c:crosses val="autoZero"/>
        <c:crossBetween val="midCat"/>
        <c:majorUnit val="0.2"/>
      </c:valAx>
      <c:valAx>
        <c:axId val="90310144"/>
        <c:scaling>
          <c:orientation val="minMax"/>
          <c:min val="1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Multiplier (%)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903038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633" l="0.70000000000000062" r="0.70000000000000062" t="0.75000000000000633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sz="1400"/>
              <a:t>Injector Scaling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LINK!$G$14</c:f>
              <c:strCache>
                <c:ptCount val="1"/>
                <c:pt idx="0">
                  <c:v>Scale</c:v>
                </c:pt>
              </c:strCache>
            </c:strRef>
          </c:tx>
          <c:marker>
            <c:symbol val="none"/>
          </c:marker>
          <c:xVal>
            <c:numRef>
              <c:f>LINK!$F$15:$F$22</c:f>
              <c:numCache>
                <c:formatCode>0.0</c:formatCode>
                <c:ptCount val="8"/>
                <c:pt idx="0">
                  <c:v>2.5</c:v>
                </c:pt>
                <c:pt idx="1">
                  <c:v>3</c:v>
                </c:pt>
                <c:pt idx="2">
                  <c:v>3.5</c:v>
                </c:pt>
                <c:pt idx="3">
                  <c:v>4</c:v>
                </c:pt>
                <c:pt idx="4">
                  <c:v>4.5</c:v>
                </c:pt>
                <c:pt idx="5">
                  <c:v>5</c:v>
                </c:pt>
                <c:pt idx="6">
                  <c:v>5.5</c:v>
                </c:pt>
                <c:pt idx="7">
                  <c:v>6</c:v>
                </c:pt>
              </c:numCache>
            </c:numRef>
          </c:xVal>
          <c:yVal>
            <c:numRef>
              <c:f>LINK!$G$15:$G$22</c:f>
              <c:numCache>
                <c:formatCode>0</c:formatCode>
                <c:ptCount val="8"/>
                <c:pt idx="0">
                  <c:v>1032.6171999999999</c:v>
                </c:pt>
                <c:pt idx="1">
                  <c:v>1140.5608</c:v>
                </c:pt>
                <c:pt idx="2">
                  <c:v>1258.1482999999998</c:v>
                </c:pt>
                <c:pt idx="3">
                  <c:v>1342.1040499999999</c:v>
                </c:pt>
                <c:pt idx="4">
                  <c:v>1433.5888499999999</c:v>
                </c:pt>
                <c:pt idx="5">
                  <c:v>1514.4832999999999</c:v>
                </c:pt>
                <c:pt idx="6">
                  <c:v>1585.44865</c:v>
                </c:pt>
                <c:pt idx="7">
                  <c:v>1642.4403499999999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DE3-453A-902B-8579E7B054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379008"/>
        <c:axId val="90380928"/>
      </c:scatterChart>
      <c:valAx>
        <c:axId val="90379008"/>
        <c:scaling>
          <c:orientation val="minMax"/>
        </c:scaling>
        <c:delete val="0"/>
        <c:axPos val="b"/>
        <c:majorGridlines/>
        <c:title>
          <c:tx>
            <c:strRef>
              <c:f>LINK!$F$14</c:f>
              <c:strCache>
                <c:ptCount val="1"/>
                <c:pt idx="0">
                  <c:v>bar</c:v>
                </c:pt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crossAx val="90380928"/>
        <c:crosses val="autoZero"/>
        <c:crossBetween val="midCat"/>
      </c:valAx>
      <c:valAx>
        <c:axId val="90380928"/>
        <c:scaling>
          <c:orientation val="minMax"/>
        </c:scaling>
        <c:delete val="0"/>
        <c:axPos val="l"/>
        <c:majorGridlines/>
        <c:title>
          <c:tx>
            <c:strRef>
              <c:f>LINK!$H$15</c:f>
              <c:strCache>
                <c:ptCount val="1"/>
                <c:pt idx="0">
                  <c:v>cc/min  at 25°C</c:v>
                </c:pt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crossAx val="903790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522" l="0.70000000000000062" r="0.70000000000000062" t="0.75000000000000522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sz="1400"/>
              <a:t>Latency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0160860833284455"/>
          <c:y val="0.10426697541759163"/>
          <c:w val="0.76627255374884984"/>
          <c:h val="0.7740009129293654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LINK!$F$41</c:f>
              <c:strCache>
                <c:ptCount val="1"/>
                <c:pt idx="0">
                  <c:v>2.5</c:v>
                </c:pt>
              </c:strCache>
            </c:strRef>
          </c:tx>
          <c:marker>
            <c:symbol val="none"/>
          </c:marker>
          <c:xVal>
            <c:numRef>
              <c:f>LINK!$G$40:$N$40</c:f>
              <c:numCache>
                <c:formatCode>0.0</c:formatCode>
                <c:ptCount val="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</c:numCache>
            </c:numRef>
          </c:xVal>
          <c:yVal>
            <c:numRef>
              <c:f>LINK!$G$41:$N$41</c:f>
              <c:numCache>
                <c:formatCode>0.000</c:formatCode>
                <c:ptCount val="8"/>
                <c:pt idx="0">
                  <c:v>3.6638700000000028</c:v>
                </c:pt>
                <c:pt idx="1">
                  <c:v>2.9712500000000031</c:v>
                </c:pt>
                <c:pt idx="2">
                  <c:v>2.4164300000000019</c:v>
                </c:pt>
                <c:pt idx="3">
                  <c:v>1.9814700000000016</c:v>
                </c:pt>
                <c:pt idx="4">
                  <c:v>1.6484300000000012</c:v>
                </c:pt>
                <c:pt idx="5">
                  <c:v>1.3993700000000011</c:v>
                </c:pt>
                <c:pt idx="6">
                  <c:v>1.2163500000000056</c:v>
                </c:pt>
                <c:pt idx="7">
                  <c:v>1.0814300000000046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452-48C1-93FB-E12BCA4E2176}"/>
            </c:ext>
          </c:extLst>
        </c:ser>
        <c:ser>
          <c:idx val="1"/>
          <c:order val="1"/>
          <c:tx>
            <c:strRef>
              <c:f>LINK!$F$42</c:f>
              <c:strCache>
                <c:ptCount val="1"/>
                <c:pt idx="0">
                  <c:v>3.0</c:v>
                </c:pt>
              </c:strCache>
            </c:strRef>
          </c:tx>
          <c:marker>
            <c:symbol val="none"/>
          </c:marker>
          <c:xVal>
            <c:numRef>
              <c:f>LINK!$G$40:$N$40</c:f>
              <c:numCache>
                <c:formatCode>0.0</c:formatCode>
                <c:ptCount val="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</c:numCache>
            </c:numRef>
          </c:xVal>
          <c:yVal>
            <c:numRef>
              <c:f>LINK!$G$42:$N$42</c:f>
              <c:numCache>
                <c:formatCode>0.000</c:formatCode>
                <c:ptCount val="8"/>
                <c:pt idx="0">
                  <c:v>4.2032499999999988</c:v>
                </c:pt>
                <c:pt idx="1">
                  <c:v>3.3008999999999986</c:v>
                </c:pt>
                <c:pt idx="2">
                  <c:v>2.6028899999999986</c:v>
                </c:pt>
                <c:pt idx="3">
                  <c:v>2.0795199999999987</c:v>
                </c:pt>
                <c:pt idx="4">
                  <c:v>1.7010899999999971</c:v>
                </c:pt>
                <c:pt idx="5">
                  <c:v>1.4378999999999955</c:v>
                </c:pt>
                <c:pt idx="6">
                  <c:v>1.2602499999999957</c:v>
                </c:pt>
                <c:pt idx="7">
                  <c:v>1.1384399999999957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452-48C1-93FB-E12BCA4E2176}"/>
            </c:ext>
          </c:extLst>
        </c:ser>
        <c:ser>
          <c:idx val="2"/>
          <c:order val="2"/>
          <c:tx>
            <c:strRef>
              <c:f>LINK!$F$43</c:f>
              <c:strCache>
                <c:ptCount val="1"/>
                <c:pt idx="0">
                  <c:v>3.5</c:v>
                </c:pt>
              </c:strCache>
            </c:strRef>
          </c:tx>
          <c:marker>
            <c:symbol val="none"/>
          </c:marker>
          <c:xVal>
            <c:numRef>
              <c:f>LINK!$G$40:$N$40</c:f>
              <c:numCache>
                <c:formatCode>0.0</c:formatCode>
                <c:ptCount val="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</c:numCache>
            </c:numRef>
          </c:xVal>
          <c:yVal>
            <c:numRef>
              <c:f>LINK!$G$43:$N$43</c:f>
              <c:numCache>
                <c:formatCode>0.000</c:formatCode>
                <c:ptCount val="8"/>
                <c:pt idx="0">
                  <c:v>4.4070800000000006</c:v>
                </c:pt>
                <c:pt idx="1">
                  <c:v>3.490339999999998</c:v>
                </c:pt>
                <c:pt idx="2">
                  <c:v>2.7641200000000001</c:v>
                </c:pt>
                <c:pt idx="3">
                  <c:v>2.2036400000000018</c:v>
                </c:pt>
                <c:pt idx="4">
                  <c:v>1.7841199999999997</c:v>
                </c:pt>
                <c:pt idx="5">
                  <c:v>1.4807800000000011</c:v>
                </c:pt>
                <c:pt idx="6">
                  <c:v>1.2688400000000026</c:v>
                </c:pt>
                <c:pt idx="7">
                  <c:v>1.1235200000000045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452-48C1-93FB-E12BCA4E2176}"/>
            </c:ext>
          </c:extLst>
        </c:ser>
        <c:ser>
          <c:idx val="3"/>
          <c:order val="3"/>
          <c:tx>
            <c:strRef>
              <c:f>LINK!$F$44</c:f>
              <c:strCache>
                <c:ptCount val="1"/>
                <c:pt idx="0">
                  <c:v>4.0</c:v>
                </c:pt>
              </c:strCache>
            </c:strRef>
          </c:tx>
          <c:marker>
            <c:symbol val="none"/>
          </c:marker>
          <c:xVal>
            <c:numRef>
              <c:f>LINK!$G$40:$N$40</c:f>
              <c:numCache>
                <c:formatCode>0.0</c:formatCode>
                <c:ptCount val="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</c:numCache>
            </c:numRef>
          </c:xVal>
          <c:yVal>
            <c:numRef>
              <c:f>LINK!$G$44:$N$44</c:f>
              <c:numCache>
                <c:formatCode>0.000</c:formatCode>
                <c:ptCount val="8"/>
                <c:pt idx="0">
                  <c:v>4.8904099999999993</c:v>
                </c:pt>
                <c:pt idx="1">
                  <c:v>3.827729999999999</c:v>
                </c:pt>
                <c:pt idx="2">
                  <c:v>2.9928699999999999</c:v>
                </c:pt>
                <c:pt idx="3">
                  <c:v>2.3549900000000026</c:v>
                </c:pt>
                <c:pt idx="4">
                  <c:v>1.8832499999999968</c:v>
                </c:pt>
                <c:pt idx="5">
                  <c:v>1.5468099999999971</c:v>
                </c:pt>
                <c:pt idx="6">
                  <c:v>1.3148299999999971</c:v>
                </c:pt>
                <c:pt idx="7">
                  <c:v>1.1564699999999952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452-48C1-93FB-E12BCA4E2176}"/>
            </c:ext>
          </c:extLst>
        </c:ser>
        <c:ser>
          <c:idx val="4"/>
          <c:order val="4"/>
          <c:tx>
            <c:strRef>
              <c:f>LINK!$F$45</c:f>
              <c:strCache>
                <c:ptCount val="1"/>
                <c:pt idx="0">
                  <c:v>4.5</c:v>
                </c:pt>
              </c:strCache>
            </c:strRef>
          </c:tx>
          <c:marker>
            <c:symbol val="none"/>
          </c:marker>
          <c:xVal>
            <c:numRef>
              <c:f>LINK!$G$40:$N$40</c:f>
              <c:numCache>
                <c:formatCode>0.0</c:formatCode>
                <c:ptCount val="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</c:numCache>
            </c:numRef>
          </c:xVal>
          <c:yVal>
            <c:numRef>
              <c:f>LINK!$G$45:$N$45</c:f>
              <c:numCache>
                <c:formatCode>0.000</c:formatCode>
                <c:ptCount val="8"/>
                <c:pt idx="0">
                  <c:v>5.6529500000000006</c:v>
                </c:pt>
                <c:pt idx="1">
                  <c:v>4.3299300000000009</c:v>
                </c:pt>
                <c:pt idx="2">
                  <c:v>3.3047900000000006</c:v>
                </c:pt>
                <c:pt idx="3">
                  <c:v>2.5359499999999997</c:v>
                </c:pt>
                <c:pt idx="4">
                  <c:v>1.9818300000000022</c:v>
                </c:pt>
                <c:pt idx="5">
                  <c:v>1.6008500000000012</c:v>
                </c:pt>
                <c:pt idx="6">
                  <c:v>1.3514300000000006</c:v>
                </c:pt>
                <c:pt idx="7">
                  <c:v>1.1919900000000041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452-48C1-93FB-E12BCA4E2176}"/>
            </c:ext>
          </c:extLst>
        </c:ser>
        <c:ser>
          <c:idx val="5"/>
          <c:order val="5"/>
          <c:tx>
            <c:strRef>
              <c:f>LINK!$F$46</c:f>
              <c:strCache>
                <c:ptCount val="1"/>
                <c:pt idx="0">
                  <c:v>5.0</c:v>
                </c:pt>
              </c:strCache>
            </c:strRef>
          </c:tx>
          <c:marker>
            <c:symbol val="none"/>
          </c:marker>
          <c:xVal>
            <c:numRef>
              <c:f>LINK!$G$40:$N$40</c:f>
              <c:numCache>
                <c:formatCode>0.0</c:formatCode>
                <c:ptCount val="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</c:numCache>
            </c:numRef>
          </c:xVal>
          <c:yVal>
            <c:numRef>
              <c:f>LINK!$G$46:$N$46</c:f>
              <c:numCache>
                <c:formatCode>0.000</c:formatCode>
                <c:ptCount val="8"/>
                <c:pt idx="0">
                  <c:v>6.5497800000000019</c:v>
                </c:pt>
                <c:pt idx="1">
                  <c:v>4.9461499999999994</c:v>
                </c:pt>
                <c:pt idx="2">
                  <c:v>3.7098399999999998</c:v>
                </c:pt>
                <c:pt idx="3">
                  <c:v>2.7890699999999988</c:v>
                </c:pt>
                <c:pt idx="4">
                  <c:v>2.1320599999999921</c:v>
                </c:pt>
                <c:pt idx="5">
                  <c:v>1.6870299999999965</c:v>
                </c:pt>
                <c:pt idx="6">
                  <c:v>1.402199999999997</c:v>
                </c:pt>
                <c:pt idx="7">
                  <c:v>1.2257899999999928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452-48C1-93FB-E12BCA4E2176}"/>
            </c:ext>
          </c:extLst>
        </c:ser>
        <c:ser>
          <c:idx val="6"/>
          <c:order val="6"/>
          <c:tx>
            <c:strRef>
              <c:f>LINK!$F$47</c:f>
              <c:strCache>
                <c:ptCount val="1"/>
                <c:pt idx="0">
                  <c:v>5.5</c:v>
                </c:pt>
              </c:strCache>
            </c:strRef>
          </c:tx>
          <c:marker>
            <c:symbol val="none"/>
          </c:marker>
          <c:xVal>
            <c:numRef>
              <c:f>LINK!$G$40:$N$40</c:f>
              <c:numCache>
                <c:formatCode>0.0</c:formatCode>
                <c:ptCount val="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</c:numCache>
            </c:numRef>
          </c:xVal>
          <c:yVal>
            <c:numRef>
              <c:f>LINK!$G$47:$N$47</c:f>
              <c:numCache>
                <c:formatCode>0.000</c:formatCode>
                <c:ptCount val="8"/>
                <c:pt idx="0">
                  <c:v>7.9427199999999978</c:v>
                </c:pt>
                <c:pt idx="1">
                  <c:v>5.8231099999999927</c:v>
                </c:pt>
                <c:pt idx="2">
                  <c:v>4.2168599999999969</c:v>
                </c:pt>
                <c:pt idx="3">
                  <c:v>3.0489699999999971</c:v>
                </c:pt>
                <c:pt idx="4">
                  <c:v>2.2444399999999902</c:v>
                </c:pt>
                <c:pt idx="5">
                  <c:v>1.7282699999999949</c:v>
                </c:pt>
                <c:pt idx="6">
                  <c:v>1.425459999999994</c:v>
                </c:pt>
                <c:pt idx="7">
                  <c:v>1.2610099999999846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452-48C1-93FB-E12BCA4E2176}"/>
            </c:ext>
          </c:extLst>
        </c:ser>
        <c:ser>
          <c:idx val="7"/>
          <c:order val="7"/>
          <c:tx>
            <c:strRef>
              <c:f>LINK!$F$48</c:f>
              <c:strCache>
                <c:ptCount val="1"/>
                <c:pt idx="0">
                  <c:v>6.0</c:v>
                </c:pt>
              </c:strCache>
            </c:strRef>
          </c:tx>
          <c:marker>
            <c:symbol val="none"/>
          </c:marker>
          <c:xVal>
            <c:numRef>
              <c:f>LINK!$G$40:$N$40</c:f>
              <c:numCache>
                <c:formatCode>0.0</c:formatCode>
                <c:ptCount val="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</c:numCache>
            </c:numRef>
          </c:xVal>
          <c:yVal>
            <c:numRef>
              <c:f>LINK!$G$48:$N$48</c:f>
              <c:numCache>
                <c:formatCode>0.000</c:formatCode>
                <c:ptCount val="8"/>
                <c:pt idx="0">
                  <c:v>8.6980400000000024</c:v>
                </c:pt>
                <c:pt idx="1">
                  <c:v>6.3481300000000047</c:v>
                </c:pt>
                <c:pt idx="2">
                  <c:v>4.5712400000000102</c:v>
                </c:pt>
                <c:pt idx="3">
                  <c:v>3.2828300000000041</c:v>
                </c:pt>
                <c:pt idx="4">
                  <c:v>2.3983600000000038</c:v>
                </c:pt>
                <c:pt idx="5">
                  <c:v>1.8332900000000123</c:v>
                </c:pt>
                <c:pt idx="6">
                  <c:v>1.5030800000000042</c:v>
                </c:pt>
                <c:pt idx="7">
                  <c:v>1.3231900000000039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7452-48C1-93FB-E12BCA4E21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405888"/>
        <c:axId val="90432640"/>
      </c:scatterChart>
      <c:valAx>
        <c:axId val="90405888"/>
        <c:scaling>
          <c:orientation val="minMax"/>
          <c:max val="16"/>
          <c:min val="8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Voltage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90432640"/>
        <c:crosses val="autoZero"/>
        <c:crossBetween val="midCat"/>
        <c:majorUnit val="1"/>
      </c:valAx>
      <c:valAx>
        <c:axId val="904326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mS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9040588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611" l="0.70000000000000062" r="0.70000000000000062" t="0.75000000000000611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Short Pulse ADDER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9.6735348201236096E-2"/>
          <c:y val="0.1072913630700368"/>
          <c:w val="0.78276376381095625"/>
          <c:h val="0.7738751053007237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LINK!$F$52</c:f>
              <c:strCache>
                <c:ptCount val="1"/>
                <c:pt idx="0">
                  <c:v>2.5</c:v>
                </c:pt>
              </c:strCache>
            </c:strRef>
          </c:tx>
          <c:marker>
            <c:symbol val="none"/>
          </c:marker>
          <c:xVal>
            <c:numRef>
              <c:f>LINK!$G$51:$AL$51</c:f>
              <c:numCache>
                <c:formatCode>0.000</c:formatCode>
                <c:ptCount val="32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</c:numCache>
            </c:numRef>
          </c:xVal>
          <c:yVal>
            <c:numRef>
              <c:f>LINK!$G$52:$AL$52</c:f>
              <c:numCache>
                <c:formatCode>0.000</c:formatCode>
                <c:ptCount val="32"/>
                <c:pt idx="0">
                  <c:v>0.26878000000000002</c:v>
                </c:pt>
                <c:pt idx="1">
                  <c:v>0.15970480468750001</c:v>
                </c:pt>
                <c:pt idx="2">
                  <c:v>8.4054687500000003E-2</c:v>
                </c:pt>
                <c:pt idx="3">
                  <c:v>3.5912851562499931E-2</c:v>
                </c:pt>
                <c:pt idx="4">
                  <c:v>9.3624999999999403E-3</c:v>
                </c:pt>
                <c:pt idx="5">
                  <c:v>7.3999999999985189E-4</c:v>
                </c:pt>
                <c:pt idx="6">
                  <c:v>7.3999999999985189E-4</c:v>
                </c:pt>
                <c:pt idx="7">
                  <c:v>7.3999999999985189E-4</c:v>
                </c:pt>
                <c:pt idx="8">
                  <c:v>7.3999999999985189E-4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D8B-443E-AB83-765D169748C8}"/>
            </c:ext>
          </c:extLst>
        </c:ser>
        <c:ser>
          <c:idx val="1"/>
          <c:order val="1"/>
          <c:tx>
            <c:strRef>
              <c:f>LINK!$F$53</c:f>
              <c:strCache>
                <c:ptCount val="1"/>
                <c:pt idx="0">
                  <c:v>3.0</c:v>
                </c:pt>
              </c:strCache>
            </c:strRef>
          </c:tx>
          <c:marker>
            <c:symbol val="none"/>
          </c:marker>
          <c:xVal>
            <c:numRef>
              <c:f>LINK!$G$51:$AL$51</c:f>
              <c:numCache>
                <c:formatCode>0.000</c:formatCode>
                <c:ptCount val="32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</c:numCache>
            </c:numRef>
          </c:xVal>
          <c:yVal>
            <c:numRef>
              <c:f>LINK!$G$53:$AL$53</c:f>
              <c:numCache>
                <c:formatCode>0.000</c:formatCode>
                <c:ptCount val="32"/>
                <c:pt idx="0">
                  <c:v>0.27445000000000003</c:v>
                </c:pt>
                <c:pt idx="1">
                  <c:v>0.16796164062500002</c:v>
                </c:pt>
                <c:pt idx="2">
                  <c:v>9.2310000000000031E-2</c:v>
                </c:pt>
                <c:pt idx="3">
                  <c:v>4.2422734375000049E-2</c:v>
                </c:pt>
                <c:pt idx="4">
                  <c:v>1.3227500000000003E-2</c:v>
                </c:pt>
                <c:pt idx="5">
                  <c:v>1.9199999999999773E-3</c:v>
                </c:pt>
                <c:pt idx="6">
                  <c:v>1.9199999999999773E-3</c:v>
                </c:pt>
                <c:pt idx="7">
                  <c:v>1.9199999999999773E-3</c:v>
                </c:pt>
                <c:pt idx="8">
                  <c:v>1.9199999999999773E-3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D8B-443E-AB83-765D169748C8}"/>
            </c:ext>
          </c:extLst>
        </c:ser>
        <c:ser>
          <c:idx val="2"/>
          <c:order val="2"/>
          <c:tx>
            <c:strRef>
              <c:f>LINK!$F$54</c:f>
              <c:strCache>
                <c:ptCount val="1"/>
                <c:pt idx="0">
                  <c:v>3.5</c:v>
                </c:pt>
              </c:strCache>
            </c:strRef>
          </c:tx>
          <c:marker>
            <c:symbol val="none"/>
          </c:marker>
          <c:xVal>
            <c:numRef>
              <c:f>LINK!$G$51:$AL$51</c:f>
              <c:numCache>
                <c:formatCode>0.000</c:formatCode>
                <c:ptCount val="32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</c:numCache>
            </c:numRef>
          </c:xVal>
          <c:yVal>
            <c:numRef>
              <c:f>LINK!$G$54:$AL$54</c:f>
              <c:numCache>
                <c:formatCode>0.000</c:formatCode>
                <c:ptCount val="32"/>
                <c:pt idx="0">
                  <c:v>0.24940999999999999</c:v>
                </c:pt>
                <c:pt idx="1">
                  <c:v>0.14679019531249998</c:v>
                </c:pt>
                <c:pt idx="2">
                  <c:v>7.6125312500000014E-2</c:v>
                </c:pt>
                <c:pt idx="3">
                  <c:v>3.1650898437500019E-2</c:v>
                </c:pt>
                <c:pt idx="4">
                  <c:v>7.602500000000012E-3</c:v>
                </c:pt>
                <c:pt idx="5">
                  <c:v>3.8000000000001921E-4</c:v>
                </c:pt>
                <c:pt idx="6">
                  <c:v>3.8000000000001921E-4</c:v>
                </c:pt>
                <c:pt idx="7">
                  <c:v>3.8000000000001921E-4</c:v>
                </c:pt>
                <c:pt idx="8">
                  <c:v>3.8000000000001921E-4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D8B-443E-AB83-765D169748C8}"/>
            </c:ext>
          </c:extLst>
        </c:ser>
        <c:ser>
          <c:idx val="3"/>
          <c:order val="3"/>
          <c:tx>
            <c:strRef>
              <c:f>LINK!$F$55</c:f>
              <c:strCache>
                <c:ptCount val="1"/>
                <c:pt idx="0">
                  <c:v>4.0</c:v>
                </c:pt>
              </c:strCache>
            </c:strRef>
          </c:tx>
          <c:marker>
            <c:symbol val="none"/>
          </c:marker>
          <c:xVal>
            <c:numRef>
              <c:f>LINK!$G$51:$AL$51</c:f>
              <c:numCache>
                <c:formatCode>0.000</c:formatCode>
                <c:ptCount val="32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</c:numCache>
            </c:numRef>
          </c:xVal>
          <c:yVal>
            <c:numRef>
              <c:f>LINK!$G$55:$AL$55</c:f>
              <c:numCache>
                <c:formatCode>0.000</c:formatCode>
                <c:ptCount val="32"/>
                <c:pt idx="0">
                  <c:v>0.23019000000000001</c:v>
                </c:pt>
                <c:pt idx="1">
                  <c:v>0.13336275390625002</c:v>
                </c:pt>
                <c:pt idx="2">
                  <c:v>6.7465156249999991E-2</c:v>
                </c:pt>
                <c:pt idx="3">
                  <c:v>2.6750917968749982E-2</c:v>
                </c:pt>
                <c:pt idx="4">
                  <c:v>5.4737499999999717E-3</c:v>
                </c:pt>
                <c:pt idx="5">
                  <c:v>8.0177734374986542E-4</c:v>
                </c:pt>
                <c:pt idx="6">
                  <c:v>8.0177734374986542E-4</c:v>
                </c:pt>
                <c:pt idx="7">
                  <c:v>8.0177734374986542E-4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D8B-443E-AB83-765D169748C8}"/>
            </c:ext>
          </c:extLst>
        </c:ser>
        <c:ser>
          <c:idx val="4"/>
          <c:order val="4"/>
          <c:tx>
            <c:strRef>
              <c:f>LINK!$F$56</c:f>
              <c:strCache>
                <c:ptCount val="1"/>
                <c:pt idx="0">
                  <c:v>4.5</c:v>
                </c:pt>
              </c:strCache>
            </c:strRef>
          </c:tx>
          <c:marker>
            <c:symbol val="none"/>
          </c:marker>
          <c:xVal>
            <c:numRef>
              <c:f>LINK!$G$51:$AL$51</c:f>
              <c:numCache>
                <c:formatCode>0.000</c:formatCode>
                <c:ptCount val="32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</c:numCache>
            </c:numRef>
          </c:xVal>
          <c:yVal>
            <c:numRef>
              <c:f>LINK!$G$56:$AL$56</c:f>
              <c:numCache>
                <c:formatCode>0.000</c:formatCode>
                <c:ptCount val="32"/>
                <c:pt idx="0">
                  <c:v>0.24661</c:v>
                </c:pt>
                <c:pt idx="1">
                  <c:v>0.14790322265625</c:v>
                </c:pt>
                <c:pt idx="2">
                  <c:v>7.8942031249999989E-2</c:v>
                </c:pt>
                <c:pt idx="3">
                  <c:v>3.4568886718749969E-2</c:v>
                </c:pt>
                <c:pt idx="4">
                  <c:v>9.6262499999999751E-3</c:v>
                </c:pt>
                <c:pt idx="5">
                  <c:v>1.0099999999999554E-3</c:v>
                </c:pt>
                <c:pt idx="6">
                  <c:v>1.0099999999999554E-3</c:v>
                </c:pt>
                <c:pt idx="7">
                  <c:v>1.0099999999999554E-3</c:v>
                </c:pt>
                <c:pt idx="8">
                  <c:v>1.0099999999999554E-3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D8B-443E-AB83-765D169748C8}"/>
            </c:ext>
          </c:extLst>
        </c:ser>
        <c:ser>
          <c:idx val="5"/>
          <c:order val="5"/>
          <c:tx>
            <c:strRef>
              <c:f>LINK!$F$57</c:f>
              <c:strCache>
                <c:ptCount val="1"/>
                <c:pt idx="0">
                  <c:v>5.0</c:v>
                </c:pt>
              </c:strCache>
            </c:strRef>
          </c:tx>
          <c:marker>
            <c:symbol val="none"/>
          </c:marker>
          <c:xVal>
            <c:numRef>
              <c:f>LINK!$G$51:$AL$51</c:f>
              <c:numCache>
                <c:formatCode>0.000</c:formatCode>
                <c:ptCount val="32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</c:numCache>
            </c:numRef>
          </c:xVal>
          <c:yVal>
            <c:numRef>
              <c:f>LINK!$G$57:$AL$57</c:f>
              <c:numCache>
                <c:formatCode>0.000</c:formatCode>
                <c:ptCount val="32"/>
                <c:pt idx="0">
                  <c:v>0.23574999999999999</c:v>
                </c:pt>
                <c:pt idx="1">
                  <c:v>0.15128507812499997</c:v>
                </c:pt>
                <c:pt idx="2">
                  <c:v>8.872374999999999E-2</c:v>
                </c:pt>
                <c:pt idx="3">
                  <c:v>4.5022421874999968E-2</c:v>
                </c:pt>
                <c:pt idx="4">
                  <c:v>1.71375E-2</c:v>
                </c:pt>
                <c:pt idx="5">
                  <c:v>2.8899999999999204E-3</c:v>
                </c:pt>
                <c:pt idx="6">
                  <c:v>2.8899999999999204E-3</c:v>
                </c:pt>
                <c:pt idx="7">
                  <c:v>2.8899999999999204E-3</c:v>
                </c:pt>
                <c:pt idx="8">
                  <c:v>2.8899999999999204E-3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D8B-443E-AB83-765D169748C8}"/>
            </c:ext>
          </c:extLst>
        </c:ser>
        <c:ser>
          <c:idx val="6"/>
          <c:order val="6"/>
          <c:tx>
            <c:strRef>
              <c:f>LINK!$F$58</c:f>
              <c:strCache>
                <c:ptCount val="1"/>
                <c:pt idx="0">
                  <c:v>5.5</c:v>
                </c:pt>
              </c:strCache>
            </c:strRef>
          </c:tx>
          <c:marker>
            <c:symbol val="none"/>
          </c:marker>
          <c:xVal>
            <c:numRef>
              <c:f>LINK!$G$51:$AL$51</c:f>
              <c:numCache>
                <c:formatCode>0.000</c:formatCode>
                <c:ptCount val="32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</c:numCache>
            </c:numRef>
          </c:xVal>
          <c:yVal>
            <c:numRef>
              <c:f>LINK!$G$58:$AL$58</c:f>
              <c:numCache>
                <c:formatCode>0.000</c:formatCode>
                <c:ptCount val="32"/>
                <c:pt idx="0">
                  <c:v>0.26051999999999997</c:v>
                </c:pt>
                <c:pt idx="1">
                  <c:v>0.17288728515624996</c:v>
                </c:pt>
                <c:pt idx="2">
                  <c:v>0.10575453124999995</c:v>
                </c:pt>
                <c:pt idx="3">
                  <c:v>5.6812324218749988E-2</c:v>
                </c:pt>
                <c:pt idx="4">
                  <c:v>2.3751249999999946E-2</c:v>
                </c:pt>
                <c:pt idx="5">
                  <c:v>4.2618945312499212E-3</c:v>
                </c:pt>
                <c:pt idx="6">
                  <c:v>4.129999999999967E-3</c:v>
                </c:pt>
                <c:pt idx="7">
                  <c:v>4.129999999999967E-3</c:v>
                </c:pt>
                <c:pt idx="8">
                  <c:v>4.129999999999967E-3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D8B-443E-AB83-765D169748C8}"/>
            </c:ext>
          </c:extLst>
        </c:ser>
        <c:ser>
          <c:idx val="8"/>
          <c:order val="7"/>
          <c:tx>
            <c:strRef>
              <c:f>LINK!$F$59</c:f>
              <c:strCache>
                <c:ptCount val="1"/>
                <c:pt idx="0">
                  <c:v>6.0</c:v>
                </c:pt>
              </c:strCache>
            </c:strRef>
          </c:tx>
          <c:marker>
            <c:symbol val="none"/>
          </c:marker>
          <c:xVal>
            <c:numRef>
              <c:f>LINK!$G$51:$AL$51</c:f>
              <c:numCache>
                <c:formatCode>0.000</c:formatCode>
                <c:ptCount val="32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</c:numCache>
            </c:numRef>
          </c:xVal>
          <c:yVal>
            <c:numRef>
              <c:f>LINK!$G$59:$AL$59</c:f>
              <c:numCache>
                <c:formatCode>0.000</c:formatCode>
                <c:ptCount val="32"/>
                <c:pt idx="0">
                  <c:v>0.22423000000000001</c:v>
                </c:pt>
                <c:pt idx="1">
                  <c:v>0.18238660156250003</c:v>
                </c:pt>
                <c:pt idx="2">
                  <c:v>0.13871531250000002</c:v>
                </c:pt>
                <c:pt idx="3">
                  <c:v>9.6161992187500017E-2</c:v>
                </c:pt>
                <c:pt idx="4">
                  <c:v>5.7672500000000015E-2</c:v>
                </c:pt>
                <c:pt idx="5">
                  <c:v>2.6192695312500042E-2</c:v>
                </c:pt>
                <c:pt idx="6">
                  <c:v>4.6684375000000389E-3</c:v>
                </c:pt>
                <c:pt idx="7">
                  <c:v>3.2700000000000229E-3</c:v>
                </c:pt>
                <c:pt idx="8">
                  <c:v>3.2700000000000229E-3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D8B-443E-AB83-765D169748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593920"/>
        <c:axId val="90608384"/>
      </c:scatterChart>
      <c:valAx>
        <c:axId val="90593920"/>
        <c:scaling>
          <c:orientation val="minMax"/>
          <c:max val="2"/>
        </c:scaling>
        <c:delete val="0"/>
        <c:axPos val="b"/>
        <c:majorGridlines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1" i="0" baseline="0"/>
                  <a:t>Effective Pulse WIdth (mS)</a:t>
                </a:r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crossAx val="90608384"/>
        <c:crosses val="autoZero"/>
        <c:crossBetween val="midCat"/>
        <c:majorUnit val="0.2"/>
      </c:valAx>
      <c:valAx>
        <c:axId val="90608384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Adder (mS)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9059392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633" l="0.70000000000000062" r="0.70000000000000062" t="0.75000000000000633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sz="1400"/>
              <a:t>Injector Scaling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'Nissan GTR EcuTek'!$G$14</c:f>
              <c:strCache>
                <c:ptCount val="1"/>
                <c:pt idx="0">
                  <c:v>Scale</c:v>
                </c:pt>
              </c:strCache>
            </c:strRef>
          </c:tx>
          <c:marker>
            <c:symbol val="none"/>
          </c:marker>
          <c:xVal>
            <c:numRef>
              <c:f>'Nissan GTR EcuTek'!$F$15:$F$22</c:f>
              <c:numCache>
                <c:formatCode>0.0</c:formatCode>
                <c:ptCount val="8"/>
                <c:pt idx="0">
                  <c:v>2.5</c:v>
                </c:pt>
                <c:pt idx="1">
                  <c:v>3</c:v>
                </c:pt>
                <c:pt idx="2">
                  <c:v>3.5</c:v>
                </c:pt>
                <c:pt idx="3">
                  <c:v>4</c:v>
                </c:pt>
                <c:pt idx="4">
                  <c:v>4.5</c:v>
                </c:pt>
                <c:pt idx="5">
                  <c:v>5</c:v>
                </c:pt>
                <c:pt idx="6">
                  <c:v>5.5</c:v>
                </c:pt>
                <c:pt idx="7">
                  <c:v>6</c:v>
                </c:pt>
              </c:numCache>
            </c:numRef>
          </c:xVal>
          <c:yVal>
            <c:numRef>
              <c:f>'Nissan GTR EcuTek'!$G$15:$G$22</c:f>
              <c:numCache>
                <c:formatCode>0</c:formatCode>
                <c:ptCount val="8"/>
                <c:pt idx="0">
                  <c:v>898.37696399999993</c:v>
                </c:pt>
                <c:pt idx="1">
                  <c:v>992.28789599999993</c:v>
                </c:pt>
                <c:pt idx="2">
                  <c:v>1094.5890209999998</c:v>
                </c:pt>
                <c:pt idx="3">
                  <c:v>1167.6305235</c:v>
                </c:pt>
                <c:pt idx="4">
                  <c:v>1247.2222995</c:v>
                </c:pt>
                <c:pt idx="5">
                  <c:v>1317.600471</c:v>
                </c:pt>
                <c:pt idx="6">
                  <c:v>1379.3403255000001</c:v>
                </c:pt>
                <c:pt idx="7">
                  <c:v>1428.9231044999999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EB5-4123-A504-FDCBAEC1AF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763264"/>
        <c:axId val="90765184"/>
      </c:scatterChart>
      <c:valAx>
        <c:axId val="90763264"/>
        <c:scaling>
          <c:orientation val="minMax"/>
        </c:scaling>
        <c:delete val="0"/>
        <c:axPos val="b"/>
        <c:majorGridlines/>
        <c:title>
          <c:tx>
            <c:strRef>
              <c:f>'Nissan GTR EcuTek'!$F$14</c:f>
              <c:strCache>
                <c:ptCount val="1"/>
                <c:pt idx="0">
                  <c:v>bar</c:v>
                </c:pt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crossAx val="90765184"/>
        <c:crosses val="autoZero"/>
        <c:crossBetween val="midCat"/>
      </c:valAx>
      <c:valAx>
        <c:axId val="90765184"/>
        <c:scaling>
          <c:orientation val="minMax"/>
        </c:scaling>
        <c:delete val="0"/>
        <c:axPos val="l"/>
        <c:majorGridlines/>
        <c:title>
          <c:tx>
            <c:strRef>
              <c:f>'Nissan GTR EcuTek'!$H$15:$H$22</c:f>
              <c:strCache>
                <c:ptCount val="8"/>
                <c:pt idx="0">
                  <c:v>cc/min  at 25°C</c:v>
                </c:pt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crossAx val="907632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522" l="0.70000000000000062" r="0.70000000000000062" t="0.75000000000000522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sz="1400"/>
              <a:t>Latency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9.952852547020595E-2"/>
          <c:y val="0.10426697541759163"/>
          <c:w val="0.77062447839182091"/>
          <c:h val="0.7740007362773636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'Nissan GTR EcuTek'!$F$41</c:f>
              <c:strCache>
                <c:ptCount val="1"/>
                <c:pt idx="0">
                  <c:v>2.5</c:v>
                </c:pt>
              </c:strCache>
            </c:strRef>
          </c:tx>
          <c:marker>
            <c:symbol val="none"/>
          </c:marker>
          <c:xVal>
            <c:numRef>
              <c:f>'Nissan GTR EcuTek'!$G$40:$N$40</c:f>
              <c:numCache>
                <c:formatCode>0.0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'Nissan GTR EcuTek'!$G$41:$N$41</c:f>
              <c:numCache>
                <c:formatCode>0.000</c:formatCode>
                <c:ptCount val="8"/>
                <c:pt idx="0">
                  <c:v>2.4164300000000019</c:v>
                </c:pt>
                <c:pt idx="1">
                  <c:v>1.6484300000000012</c:v>
                </c:pt>
                <c:pt idx="2">
                  <c:v>1.3993700000000011</c:v>
                </c:pt>
                <c:pt idx="3">
                  <c:v>1.2163500000000056</c:v>
                </c:pt>
                <c:pt idx="4">
                  <c:v>1.0814300000000046</c:v>
                </c:pt>
                <c:pt idx="5">
                  <c:v>0.97667000000000392</c:v>
                </c:pt>
                <c:pt idx="6">
                  <c:v>0.8841300000000043</c:v>
                </c:pt>
                <c:pt idx="7">
                  <c:v>0.78587000000000451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457-41CA-A02F-6C46AFEEF752}"/>
            </c:ext>
          </c:extLst>
        </c:ser>
        <c:ser>
          <c:idx val="1"/>
          <c:order val="1"/>
          <c:tx>
            <c:strRef>
              <c:f>'Nissan GTR EcuTek'!$F$42</c:f>
              <c:strCache>
                <c:ptCount val="1"/>
                <c:pt idx="0">
                  <c:v>3.0</c:v>
                </c:pt>
              </c:strCache>
            </c:strRef>
          </c:tx>
          <c:marker>
            <c:symbol val="none"/>
          </c:marker>
          <c:xVal>
            <c:numRef>
              <c:f>'Nissan GTR EcuTek'!$G$40:$N$40</c:f>
              <c:numCache>
                <c:formatCode>0.0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'Nissan GTR EcuTek'!$G$42:$N$42</c:f>
              <c:numCache>
                <c:formatCode>0.000</c:formatCode>
                <c:ptCount val="8"/>
                <c:pt idx="0">
                  <c:v>2.6028899999999986</c:v>
                </c:pt>
                <c:pt idx="1">
                  <c:v>1.7010899999999971</c:v>
                </c:pt>
                <c:pt idx="2">
                  <c:v>1.4378999999999955</c:v>
                </c:pt>
                <c:pt idx="3">
                  <c:v>1.2602499999999957</c:v>
                </c:pt>
                <c:pt idx="4">
                  <c:v>1.1384399999999957</c:v>
                </c:pt>
                <c:pt idx="5">
                  <c:v>1.0427700000000009</c:v>
                </c:pt>
                <c:pt idx="6">
                  <c:v>0.94353999999999871</c:v>
                </c:pt>
                <c:pt idx="7">
                  <c:v>0.81104999999999094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457-41CA-A02F-6C46AFEEF752}"/>
            </c:ext>
          </c:extLst>
        </c:ser>
        <c:ser>
          <c:idx val="2"/>
          <c:order val="2"/>
          <c:tx>
            <c:strRef>
              <c:f>'Nissan GTR EcuTek'!$F$43</c:f>
              <c:strCache>
                <c:ptCount val="1"/>
                <c:pt idx="0">
                  <c:v>3.5</c:v>
                </c:pt>
              </c:strCache>
            </c:strRef>
          </c:tx>
          <c:marker>
            <c:symbol val="none"/>
          </c:marker>
          <c:xVal>
            <c:numRef>
              <c:f>'Nissan GTR EcuTek'!$G$40:$N$40</c:f>
              <c:numCache>
                <c:formatCode>0.0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'Nissan GTR EcuTek'!$G$43:$N$43</c:f>
              <c:numCache>
                <c:formatCode>0.000</c:formatCode>
                <c:ptCount val="8"/>
                <c:pt idx="0">
                  <c:v>2.7641200000000001</c:v>
                </c:pt>
                <c:pt idx="1">
                  <c:v>1.7841199999999997</c:v>
                </c:pt>
                <c:pt idx="2">
                  <c:v>1.4807800000000011</c:v>
                </c:pt>
                <c:pt idx="3">
                  <c:v>1.2688400000000026</c:v>
                </c:pt>
                <c:pt idx="4">
                  <c:v>1.1235200000000045</c:v>
                </c:pt>
                <c:pt idx="5">
                  <c:v>1.0200399999999927</c:v>
                </c:pt>
                <c:pt idx="6">
                  <c:v>0.933620000000003</c:v>
                </c:pt>
                <c:pt idx="7">
                  <c:v>0.83948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457-41CA-A02F-6C46AFEEF752}"/>
            </c:ext>
          </c:extLst>
        </c:ser>
        <c:ser>
          <c:idx val="3"/>
          <c:order val="3"/>
          <c:tx>
            <c:strRef>
              <c:f>'Nissan GTR EcuTek'!$F$44</c:f>
              <c:strCache>
                <c:ptCount val="1"/>
                <c:pt idx="0">
                  <c:v>4.0</c:v>
                </c:pt>
              </c:strCache>
            </c:strRef>
          </c:tx>
          <c:marker>
            <c:symbol val="none"/>
          </c:marker>
          <c:xVal>
            <c:numRef>
              <c:f>'Nissan GTR EcuTek'!$G$40:$N$40</c:f>
              <c:numCache>
                <c:formatCode>0.0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'Nissan GTR EcuTek'!$G$44:$N$44</c:f>
              <c:numCache>
                <c:formatCode>0.000</c:formatCode>
                <c:ptCount val="8"/>
                <c:pt idx="0">
                  <c:v>2.9928699999999999</c:v>
                </c:pt>
                <c:pt idx="1">
                  <c:v>1.8832499999999968</c:v>
                </c:pt>
                <c:pt idx="2">
                  <c:v>1.5468099999999971</c:v>
                </c:pt>
                <c:pt idx="3">
                  <c:v>1.3148299999999971</c:v>
                </c:pt>
                <c:pt idx="4">
                  <c:v>1.1564699999999952</c:v>
                </c:pt>
                <c:pt idx="5">
                  <c:v>1.0408899999999939</c:v>
                </c:pt>
                <c:pt idx="6">
                  <c:v>0.93724999999999525</c:v>
                </c:pt>
                <c:pt idx="7">
                  <c:v>0.8147100000000016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457-41CA-A02F-6C46AFEEF752}"/>
            </c:ext>
          </c:extLst>
        </c:ser>
        <c:ser>
          <c:idx val="4"/>
          <c:order val="4"/>
          <c:tx>
            <c:strRef>
              <c:f>'Nissan GTR EcuTek'!$F$45</c:f>
              <c:strCache>
                <c:ptCount val="1"/>
                <c:pt idx="0">
                  <c:v>4.5</c:v>
                </c:pt>
              </c:strCache>
            </c:strRef>
          </c:tx>
          <c:marker>
            <c:symbol val="none"/>
          </c:marker>
          <c:xVal>
            <c:numRef>
              <c:f>'Nissan GTR EcuTek'!$G$40:$N$40</c:f>
              <c:numCache>
                <c:formatCode>0.0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'Nissan GTR EcuTek'!$G$45:$N$45</c:f>
              <c:numCache>
                <c:formatCode>0.000</c:formatCode>
                <c:ptCount val="8"/>
                <c:pt idx="0">
                  <c:v>3.3047900000000006</c:v>
                </c:pt>
                <c:pt idx="1">
                  <c:v>1.9818300000000022</c:v>
                </c:pt>
                <c:pt idx="2">
                  <c:v>1.6008500000000012</c:v>
                </c:pt>
                <c:pt idx="3">
                  <c:v>1.3514300000000006</c:v>
                </c:pt>
                <c:pt idx="4">
                  <c:v>1.1919900000000041</c:v>
                </c:pt>
                <c:pt idx="5">
                  <c:v>1.0809500000000014</c:v>
                </c:pt>
                <c:pt idx="6">
                  <c:v>0.97672999999999632</c:v>
                </c:pt>
                <c:pt idx="7">
                  <c:v>0.83774999999999977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457-41CA-A02F-6C46AFEEF752}"/>
            </c:ext>
          </c:extLst>
        </c:ser>
        <c:ser>
          <c:idx val="5"/>
          <c:order val="5"/>
          <c:tx>
            <c:strRef>
              <c:f>'Nissan GTR EcuTek'!$F$46</c:f>
              <c:strCache>
                <c:ptCount val="1"/>
                <c:pt idx="0">
                  <c:v>5.0</c:v>
                </c:pt>
              </c:strCache>
            </c:strRef>
          </c:tx>
          <c:marker>
            <c:symbol val="none"/>
          </c:marker>
          <c:xVal>
            <c:numRef>
              <c:f>'Nissan GTR EcuTek'!$G$40:$N$40</c:f>
              <c:numCache>
                <c:formatCode>0.0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'Nissan GTR EcuTek'!$G$46:$N$46</c:f>
              <c:numCache>
                <c:formatCode>0.000</c:formatCode>
                <c:ptCount val="8"/>
                <c:pt idx="0">
                  <c:v>3.7098399999999998</c:v>
                </c:pt>
                <c:pt idx="1">
                  <c:v>2.1320599999999921</c:v>
                </c:pt>
                <c:pt idx="2">
                  <c:v>1.6870299999999965</c:v>
                </c:pt>
                <c:pt idx="3">
                  <c:v>1.402199999999997</c:v>
                </c:pt>
                <c:pt idx="4">
                  <c:v>1.2257899999999928</c:v>
                </c:pt>
                <c:pt idx="5">
                  <c:v>1.1060199999999973</c:v>
                </c:pt>
                <c:pt idx="6">
                  <c:v>0.99110999999999549</c:v>
                </c:pt>
                <c:pt idx="7">
                  <c:v>0.82927999999999358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457-41CA-A02F-6C46AFEEF752}"/>
            </c:ext>
          </c:extLst>
        </c:ser>
        <c:ser>
          <c:idx val="6"/>
          <c:order val="6"/>
          <c:tx>
            <c:strRef>
              <c:f>'Nissan GTR EcuTek'!$F$47</c:f>
              <c:strCache>
                <c:ptCount val="1"/>
                <c:pt idx="0">
                  <c:v>5.5</c:v>
                </c:pt>
              </c:strCache>
            </c:strRef>
          </c:tx>
          <c:marker>
            <c:symbol val="none"/>
          </c:marker>
          <c:xVal>
            <c:numRef>
              <c:f>'Nissan GTR EcuTek'!$G$40:$N$40</c:f>
              <c:numCache>
                <c:formatCode>0.0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'Nissan GTR EcuTek'!$G$47:$N$47</c:f>
              <c:numCache>
                <c:formatCode>0.000</c:formatCode>
                <c:ptCount val="8"/>
                <c:pt idx="0">
                  <c:v>4.2168599999999969</c:v>
                </c:pt>
                <c:pt idx="1">
                  <c:v>2.2444399999999902</c:v>
                </c:pt>
                <c:pt idx="2">
                  <c:v>1.7282699999999949</c:v>
                </c:pt>
                <c:pt idx="3">
                  <c:v>1.425459999999994</c:v>
                </c:pt>
                <c:pt idx="4">
                  <c:v>1.2610099999999846</c:v>
                </c:pt>
                <c:pt idx="5">
                  <c:v>1.1599199999999712</c:v>
                </c:pt>
                <c:pt idx="6">
                  <c:v>1.0471900000000005</c:v>
                </c:pt>
                <c:pt idx="7">
                  <c:v>0.84781999999998447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457-41CA-A02F-6C46AFEEF752}"/>
            </c:ext>
          </c:extLst>
        </c:ser>
        <c:ser>
          <c:idx val="7"/>
          <c:order val="7"/>
          <c:tx>
            <c:strRef>
              <c:f>'Nissan GTR EcuTek'!$F$48</c:f>
              <c:strCache>
                <c:ptCount val="1"/>
                <c:pt idx="0">
                  <c:v>6.0</c:v>
                </c:pt>
              </c:strCache>
            </c:strRef>
          </c:tx>
          <c:marker>
            <c:symbol val="none"/>
          </c:marker>
          <c:xVal>
            <c:numRef>
              <c:f>'Nissan GTR EcuTek'!$G$40:$N$40</c:f>
              <c:numCache>
                <c:formatCode>0.0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'Nissan GTR EcuTek'!$G$48:$N$48</c:f>
              <c:numCache>
                <c:formatCode>0.000</c:formatCode>
                <c:ptCount val="8"/>
                <c:pt idx="0">
                  <c:v>4.5712400000000102</c:v>
                </c:pt>
                <c:pt idx="1">
                  <c:v>2.3983600000000038</c:v>
                </c:pt>
                <c:pt idx="2">
                  <c:v>1.8332900000000123</c:v>
                </c:pt>
                <c:pt idx="3">
                  <c:v>1.5030800000000042</c:v>
                </c:pt>
                <c:pt idx="4">
                  <c:v>1.3231900000000039</c:v>
                </c:pt>
                <c:pt idx="5">
                  <c:v>1.2090800000000215</c:v>
                </c:pt>
                <c:pt idx="6">
                  <c:v>1.0762100000000245</c:v>
                </c:pt>
                <c:pt idx="7">
                  <c:v>0.84004000000002321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457-41CA-A02F-6C46AFEEF7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794240"/>
        <c:axId val="90804608"/>
      </c:scatterChart>
      <c:valAx>
        <c:axId val="90794240"/>
        <c:scaling>
          <c:orientation val="minMax"/>
          <c:max val="16"/>
          <c:min val="8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Voltage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90804608"/>
        <c:crosses val="autoZero"/>
        <c:crossBetween val="midCat"/>
        <c:majorUnit val="1"/>
      </c:valAx>
      <c:valAx>
        <c:axId val="908046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mS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907942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611" l="0.70000000000000062" r="0.70000000000000062" t="0.750000000000006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image" Target="../media/image3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2.png"/><Relationship Id="rId5" Type="http://schemas.openxmlformats.org/officeDocument/2006/relationships/image" Target="../media/image1.jpeg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image" Target="../media/image3.png"/><Relationship Id="rId5" Type="http://schemas.openxmlformats.org/officeDocument/2006/relationships/image" Target="../media/image2.png"/><Relationship Id="rId4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image" Target="../media/image3.png"/><Relationship Id="rId5" Type="http://schemas.openxmlformats.org/officeDocument/2006/relationships/image" Target="../media/image2.png"/><Relationship Id="rId4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jpeg"/><Relationship Id="rId1" Type="http://schemas.openxmlformats.org/officeDocument/2006/relationships/chart" Target="../charts/chart11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png"/><Relationship Id="rId3" Type="http://schemas.openxmlformats.org/officeDocument/2006/relationships/chart" Target="../charts/chart16.xml"/><Relationship Id="rId7" Type="http://schemas.openxmlformats.org/officeDocument/2006/relationships/image" Target="../media/image2.png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6" Type="http://schemas.openxmlformats.org/officeDocument/2006/relationships/image" Target="../media/image1.jpeg"/><Relationship Id="rId5" Type="http://schemas.openxmlformats.org/officeDocument/2006/relationships/chart" Target="../charts/chart18.xml"/><Relationship Id="rId4" Type="http://schemas.openxmlformats.org/officeDocument/2006/relationships/chart" Target="../charts/chart17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image" Target="../media/image3.png"/><Relationship Id="rId5" Type="http://schemas.openxmlformats.org/officeDocument/2006/relationships/image" Target="../media/image2.png"/><Relationship Id="rId4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561975</xdr:colOff>
      <xdr:row>0</xdr:row>
      <xdr:rowOff>47625</xdr:rowOff>
    </xdr:from>
    <xdr:to>
      <xdr:col>24</xdr:col>
      <xdr:colOff>422775</xdr:colOff>
      <xdr:row>4</xdr:row>
      <xdr:rowOff>194175</xdr:rowOff>
    </xdr:to>
    <xdr:pic>
      <xdr:nvPicPr>
        <xdr:cNvPr id="2" name="Picture 1" descr="ASNU Diamond Logo Medium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4239875" y="47625"/>
          <a:ext cx="1080000" cy="1080000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0</xdr:row>
      <xdr:rowOff>0</xdr:rowOff>
    </xdr:from>
    <xdr:to>
      <xdr:col>24</xdr:col>
      <xdr:colOff>245572</xdr:colOff>
      <xdr:row>10</xdr:row>
      <xdr:rowOff>100650</xdr:rowOff>
    </xdr:to>
    <xdr:pic>
      <xdr:nvPicPr>
        <xdr:cNvPr id="3" name="Picture 2" descr="dna logo final without text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458700" y="0"/>
          <a:ext cx="2683972" cy="2520000"/>
        </a:xfrm>
        <a:prstGeom prst="rect">
          <a:avLst/>
        </a:prstGeom>
      </xdr:spPr>
    </xdr:pic>
    <xdr:clientData/>
  </xdr:twoCellAnchor>
  <xdr:twoCellAnchor editAs="oneCell">
    <xdr:from>
      <xdr:col>20</xdr:col>
      <xdr:colOff>380999</xdr:colOff>
      <xdr:row>0</xdr:row>
      <xdr:rowOff>276225</xdr:rowOff>
    </xdr:from>
    <xdr:to>
      <xdr:col>32</xdr:col>
      <xdr:colOff>557645</xdr:colOff>
      <xdr:row>15</xdr:row>
      <xdr:rowOff>237675</xdr:rowOff>
    </xdr:to>
    <xdr:pic>
      <xdr:nvPicPr>
        <xdr:cNvPr id="4" name="Picture 3" descr="dna lettering on its own.png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839699" y="276225"/>
          <a:ext cx="3834246" cy="36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74</xdr:row>
      <xdr:rowOff>0</xdr:rowOff>
    </xdr:from>
    <xdr:to>
      <xdr:col>11</xdr:col>
      <xdr:colOff>0</xdr:colOff>
      <xdr:row>97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73</xdr:row>
      <xdr:rowOff>190499</xdr:rowOff>
    </xdr:from>
    <xdr:to>
      <xdr:col>22</xdr:col>
      <xdr:colOff>1</xdr:colOff>
      <xdr:row>97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98</xdr:row>
      <xdr:rowOff>0</xdr:rowOff>
    </xdr:from>
    <xdr:to>
      <xdr:col>11</xdr:col>
      <xdr:colOff>0</xdr:colOff>
      <xdr:row>120</xdr:row>
      <xdr:rowOff>190499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98</xdr:row>
      <xdr:rowOff>0</xdr:rowOff>
    </xdr:from>
    <xdr:to>
      <xdr:col>22</xdr:col>
      <xdr:colOff>0</xdr:colOff>
      <xdr:row>120</xdr:row>
      <xdr:rowOff>190499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22</xdr:col>
      <xdr:colOff>561975</xdr:colOff>
      <xdr:row>0</xdr:row>
      <xdr:rowOff>47625</xdr:rowOff>
    </xdr:from>
    <xdr:to>
      <xdr:col>24</xdr:col>
      <xdr:colOff>422775</xdr:colOff>
      <xdr:row>4</xdr:row>
      <xdr:rowOff>194175</xdr:rowOff>
    </xdr:to>
    <xdr:pic>
      <xdr:nvPicPr>
        <xdr:cNvPr id="6" name="Picture 5" descr="ASNU Diamond Logo Medium.jpg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14249400" y="47625"/>
          <a:ext cx="1080000" cy="1080000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0</xdr:row>
      <xdr:rowOff>0</xdr:rowOff>
    </xdr:from>
    <xdr:to>
      <xdr:col>24</xdr:col>
      <xdr:colOff>245572</xdr:colOff>
      <xdr:row>11</xdr:row>
      <xdr:rowOff>186375</xdr:rowOff>
    </xdr:to>
    <xdr:pic>
      <xdr:nvPicPr>
        <xdr:cNvPr id="7" name="Picture 6" descr="dna logo final without text.png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468225" y="0"/>
          <a:ext cx="2683972" cy="2520000"/>
        </a:xfrm>
        <a:prstGeom prst="rect">
          <a:avLst/>
        </a:prstGeom>
      </xdr:spPr>
    </xdr:pic>
    <xdr:clientData/>
  </xdr:twoCellAnchor>
  <xdr:twoCellAnchor editAs="oneCell">
    <xdr:from>
      <xdr:col>20</xdr:col>
      <xdr:colOff>380999</xdr:colOff>
      <xdr:row>0</xdr:row>
      <xdr:rowOff>276225</xdr:rowOff>
    </xdr:from>
    <xdr:to>
      <xdr:col>26</xdr:col>
      <xdr:colOff>557645</xdr:colOff>
      <xdr:row>18</xdr:row>
      <xdr:rowOff>161475</xdr:rowOff>
    </xdr:to>
    <xdr:pic>
      <xdr:nvPicPr>
        <xdr:cNvPr id="8" name="Picture 7" descr="dna lettering on its own.png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2849224" y="276225"/>
          <a:ext cx="3834246" cy="36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74</xdr:row>
      <xdr:rowOff>1</xdr:rowOff>
    </xdr:from>
    <xdr:to>
      <xdr:col>11</xdr:col>
      <xdr:colOff>0</xdr:colOff>
      <xdr:row>97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74</xdr:row>
      <xdr:rowOff>0</xdr:rowOff>
    </xdr:from>
    <xdr:to>
      <xdr:col>22</xdr:col>
      <xdr:colOff>1</xdr:colOff>
      <xdr:row>97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98</xdr:row>
      <xdr:rowOff>1</xdr:rowOff>
    </xdr:from>
    <xdr:to>
      <xdr:col>11</xdr:col>
      <xdr:colOff>0</xdr:colOff>
      <xdr:row>121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22</xdr:col>
      <xdr:colOff>561975</xdr:colOff>
      <xdr:row>0</xdr:row>
      <xdr:rowOff>47625</xdr:rowOff>
    </xdr:from>
    <xdr:to>
      <xdr:col>24</xdr:col>
      <xdr:colOff>422775</xdr:colOff>
      <xdr:row>4</xdr:row>
      <xdr:rowOff>194175</xdr:rowOff>
    </xdr:to>
    <xdr:pic>
      <xdr:nvPicPr>
        <xdr:cNvPr id="5" name="Picture 4" descr="ASNU Diamond Logo Medium.jpg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14249400" y="47625"/>
          <a:ext cx="1080000" cy="1080000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0</xdr:row>
      <xdr:rowOff>0</xdr:rowOff>
    </xdr:from>
    <xdr:to>
      <xdr:col>24</xdr:col>
      <xdr:colOff>245572</xdr:colOff>
      <xdr:row>11</xdr:row>
      <xdr:rowOff>186375</xdr:rowOff>
    </xdr:to>
    <xdr:pic>
      <xdr:nvPicPr>
        <xdr:cNvPr id="6" name="Picture 5" descr="dna logo final without text.png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468225" y="0"/>
          <a:ext cx="2683972" cy="2520000"/>
        </a:xfrm>
        <a:prstGeom prst="rect">
          <a:avLst/>
        </a:prstGeom>
      </xdr:spPr>
    </xdr:pic>
    <xdr:clientData/>
  </xdr:twoCellAnchor>
  <xdr:twoCellAnchor editAs="oneCell">
    <xdr:from>
      <xdr:col>20</xdr:col>
      <xdr:colOff>380999</xdr:colOff>
      <xdr:row>0</xdr:row>
      <xdr:rowOff>276225</xdr:rowOff>
    </xdr:from>
    <xdr:to>
      <xdr:col>26</xdr:col>
      <xdr:colOff>557645</xdr:colOff>
      <xdr:row>18</xdr:row>
      <xdr:rowOff>161475</xdr:rowOff>
    </xdr:to>
    <xdr:pic>
      <xdr:nvPicPr>
        <xdr:cNvPr id="7" name="Picture 6" descr="dna lettering on its own.png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849224" y="276225"/>
          <a:ext cx="3834246" cy="3600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74</xdr:row>
      <xdr:rowOff>1</xdr:rowOff>
    </xdr:from>
    <xdr:to>
      <xdr:col>11</xdr:col>
      <xdr:colOff>0</xdr:colOff>
      <xdr:row>97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609599</xdr:colOff>
      <xdr:row>74</xdr:row>
      <xdr:rowOff>0</xdr:rowOff>
    </xdr:from>
    <xdr:to>
      <xdr:col>21</xdr:col>
      <xdr:colOff>609599</xdr:colOff>
      <xdr:row>97</xdr:row>
      <xdr:rowOff>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98</xdr:row>
      <xdr:rowOff>0</xdr:rowOff>
    </xdr:from>
    <xdr:to>
      <xdr:col>22</xdr:col>
      <xdr:colOff>0</xdr:colOff>
      <xdr:row>120</xdr:row>
      <xdr:rowOff>190499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22</xdr:col>
      <xdr:colOff>561975</xdr:colOff>
      <xdr:row>0</xdr:row>
      <xdr:rowOff>47625</xdr:rowOff>
    </xdr:from>
    <xdr:to>
      <xdr:col>24</xdr:col>
      <xdr:colOff>422775</xdr:colOff>
      <xdr:row>4</xdr:row>
      <xdr:rowOff>194175</xdr:rowOff>
    </xdr:to>
    <xdr:pic>
      <xdr:nvPicPr>
        <xdr:cNvPr id="5" name="Picture 4" descr="ASNU Diamond Logo Medium.jpg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14249400" y="47625"/>
          <a:ext cx="1080000" cy="1080000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0</xdr:row>
      <xdr:rowOff>0</xdr:rowOff>
    </xdr:from>
    <xdr:to>
      <xdr:col>24</xdr:col>
      <xdr:colOff>245572</xdr:colOff>
      <xdr:row>11</xdr:row>
      <xdr:rowOff>186375</xdr:rowOff>
    </xdr:to>
    <xdr:pic>
      <xdr:nvPicPr>
        <xdr:cNvPr id="6" name="Picture 5" descr="dna logo final without text.png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468225" y="0"/>
          <a:ext cx="2683972" cy="2520000"/>
        </a:xfrm>
        <a:prstGeom prst="rect">
          <a:avLst/>
        </a:prstGeom>
      </xdr:spPr>
    </xdr:pic>
    <xdr:clientData/>
  </xdr:twoCellAnchor>
  <xdr:twoCellAnchor editAs="oneCell">
    <xdr:from>
      <xdr:col>20</xdr:col>
      <xdr:colOff>380999</xdr:colOff>
      <xdr:row>0</xdr:row>
      <xdr:rowOff>276225</xdr:rowOff>
    </xdr:from>
    <xdr:to>
      <xdr:col>26</xdr:col>
      <xdr:colOff>557645</xdr:colOff>
      <xdr:row>18</xdr:row>
      <xdr:rowOff>161475</xdr:rowOff>
    </xdr:to>
    <xdr:pic>
      <xdr:nvPicPr>
        <xdr:cNvPr id="7" name="Picture 6" descr="dna lettering on its own.png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849224" y="276225"/>
          <a:ext cx="3834246" cy="36000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74</xdr:row>
      <xdr:rowOff>1</xdr:rowOff>
    </xdr:from>
    <xdr:to>
      <xdr:col>11</xdr:col>
      <xdr:colOff>0</xdr:colOff>
      <xdr:row>97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22</xdr:col>
      <xdr:colOff>561975</xdr:colOff>
      <xdr:row>0</xdr:row>
      <xdr:rowOff>47625</xdr:rowOff>
    </xdr:from>
    <xdr:to>
      <xdr:col>24</xdr:col>
      <xdr:colOff>422775</xdr:colOff>
      <xdr:row>4</xdr:row>
      <xdr:rowOff>194175</xdr:rowOff>
    </xdr:to>
    <xdr:pic>
      <xdr:nvPicPr>
        <xdr:cNvPr id="3" name="Picture 2" descr="ASNU Diamond Logo Medium.jpg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4249400" y="47625"/>
          <a:ext cx="1080000" cy="1080000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0</xdr:row>
      <xdr:rowOff>0</xdr:rowOff>
    </xdr:from>
    <xdr:to>
      <xdr:col>24</xdr:col>
      <xdr:colOff>245572</xdr:colOff>
      <xdr:row>11</xdr:row>
      <xdr:rowOff>186375</xdr:rowOff>
    </xdr:to>
    <xdr:pic>
      <xdr:nvPicPr>
        <xdr:cNvPr id="4" name="Picture 3" descr="dna logo final without text.png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468225" y="0"/>
          <a:ext cx="2683972" cy="2520000"/>
        </a:xfrm>
        <a:prstGeom prst="rect">
          <a:avLst/>
        </a:prstGeom>
      </xdr:spPr>
    </xdr:pic>
    <xdr:clientData/>
  </xdr:twoCellAnchor>
  <xdr:twoCellAnchor editAs="oneCell">
    <xdr:from>
      <xdr:col>20</xdr:col>
      <xdr:colOff>380999</xdr:colOff>
      <xdr:row>0</xdr:row>
      <xdr:rowOff>276225</xdr:rowOff>
    </xdr:from>
    <xdr:to>
      <xdr:col>26</xdr:col>
      <xdr:colOff>557645</xdr:colOff>
      <xdr:row>18</xdr:row>
      <xdr:rowOff>161475</xdr:rowOff>
    </xdr:to>
    <xdr:pic>
      <xdr:nvPicPr>
        <xdr:cNvPr id="5" name="Picture 4" descr="dna lettering on its own.png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849224" y="276225"/>
          <a:ext cx="3834246" cy="3600000"/>
        </a:xfrm>
        <a:prstGeom prst="rect">
          <a:avLst/>
        </a:prstGeom>
      </xdr:spPr>
    </xdr:pic>
    <xdr:clientData/>
  </xdr:twoCellAnchor>
  <xdr:twoCellAnchor>
    <xdr:from>
      <xdr:col>12</xdr:col>
      <xdr:colOff>0</xdr:colOff>
      <xdr:row>74</xdr:row>
      <xdr:rowOff>0</xdr:rowOff>
    </xdr:from>
    <xdr:to>
      <xdr:col>22</xdr:col>
      <xdr:colOff>0</xdr:colOff>
      <xdr:row>97</xdr:row>
      <xdr:rowOff>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1</xdr:colOff>
      <xdr:row>98</xdr:row>
      <xdr:rowOff>0</xdr:rowOff>
    </xdr:from>
    <xdr:to>
      <xdr:col>22</xdr:col>
      <xdr:colOff>1</xdr:colOff>
      <xdr:row>120</xdr:row>
      <xdr:rowOff>190499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74</xdr:row>
      <xdr:rowOff>1</xdr:rowOff>
    </xdr:from>
    <xdr:to>
      <xdr:col>11</xdr:col>
      <xdr:colOff>0</xdr:colOff>
      <xdr:row>97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74</xdr:row>
      <xdr:rowOff>0</xdr:rowOff>
    </xdr:from>
    <xdr:to>
      <xdr:col>22</xdr:col>
      <xdr:colOff>1</xdr:colOff>
      <xdr:row>97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98</xdr:row>
      <xdr:rowOff>0</xdr:rowOff>
    </xdr:from>
    <xdr:to>
      <xdr:col>22</xdr:col>
      <xdr:colOff>0</xdr:colOff>
      <xdr:row>120</xdr:row>
      <xdr:rowOff>190499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0</xdr:colOff>
      <xdr:row>74</xdr:row>
      <xdr:rowOff>0</xdr:rowOff>
    </xdr:from>
    <xdr:to>
      <xdr:col>33</xdr:col>
      <xdr:colOff>9526</xdr:colOff>
      <xdr:row>97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98</xdr:row>
      <xdr:rowOff>0</xdr:rowOff>
    </xdr:from>
    <xdr:to>
      <xdr:col>11</xdr:col>
      <xdr:colOff>0</xdr:colOff>
      <xdr:row>120</xdr:row>
      <xdr:rowOff>190499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22</xdr:col>
      <xdr:colOff>561975</xdr:colOff>
      <xdr:row>0</xdr:row>
      <xdr:rowOff>47625</xdr:rowOff>
    </xdr:from>
    <xdr:to>
      <xdr:col>24</xdr:col>
      <xdr:colOff>422775</xdr:colOff>
      <xdr:row>4</xdr:row>
      <xdr:rowOff>194175</xdr:rowOff>
    </xdr:to>
    <xdr:pic>
      <xdr:nvPicPr>
        <xdr:cNvPr id="7" name="Picture 6" descr="ASNU Diamond Logo Medium.jpg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14249400" y="47625"/>
          <a:ext cx="1080000" cy="1080000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0</xdr:row>
      <xdr:rowOff>0</xdr:rowOff>
    </xdr:from>
    <xdr:to>
      <xdr:col>24</xdr:col>
      <xdr:colOff>245572</xdr:colOff>
      <xdr:row>11</xdr:row>
      <xdr:rowOff>186375</xdr:rowOff>
    </xdr:to>
    <xdr:pic>
      <xdr:nvPicPr>
        <xdr:cNvPr id="8" name="Picture 7" descr="dna logo final without text.png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2468225" y="0"/>
          <a:ext cx="2683972" cy="2520000"/>
        </a:xfrm>
        <a:prstGeom prst="rect">
          <a:avLst/>
        </a:prstGeom>
      </xdr:spPr>
    </xdr:pic>
    <xdr:clientData/>
  </xdr:twoCellAnchor>
  <xdr:twoCellAnchor editAs="oneCell">
    <xdr:from>
      <xdr:col>20</xdr:col>
      <xdr:colOff>380999</xdr:colOff>
      <xdr:row>0</xdr:row>
      <xdr:rowOff>276225</xdr:rowOff>
    </xdr:from>
    <xdr:to>
      <xdr:col>26</xdr:col>
      <xdr:colOff>557645</xdr:colOff>
      <xdr:row>18</xdr:row>
      <xdr:rowOff>161475</xdr:rowOff>
    </xdr:to>
    <xdr:pic>
      <xdr:nvPicPr>
        <xdr:cNvPr id="9" name="Picture 8" descr="dna lettering on its own.png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2849224" y="276225"/>
          <a:ext cx="3834246" cy="36000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74</xdr:row>
      <xdr:rowOff>1</xdr:rowOff>
    </xdr:from>
    <xdr:to>
      <xdr:col>11</xdr:col>
      <xdr:colOff>0</xdr:colOff>
      <xdr:row>97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74</xdr:row>
      <xdr:rowOff>0</xdr:rowOff>
    </xdr:from>
    <xdr:to>
      <xdr:col>22</xdr:col>
      <xdr:colOff>1</xdr:colOff>
      <xdr:row>97</xdr:row>
      <xdr:rowOff>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98</xdr:row>
      <xdr:rowOff>1</xdr:rowOff>
    </xdr:from>
    <xdr:to>
      <xdr:col>11</xdr:col>
      <xdr:colOff>0</xdr:colOff>
      <xdr:row>121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22</xdr:col>
      <xdr:colOff>561975</xdr:colOff>
      <xdr:row>0</xdr:row>
      <xdr:rowOff>47625</xdr:rowOff>
    </xdr:from>
    <xdr:to>
      <xdr:col>24</xdr:col>
      <xdr:colOff>422775</xdr:colOff>
      <xdr:row>4</xdr:row>
      <xdr:rowOff>194175</xdr:rowOff>
    </xdr:to>
    <xdr:pic>
      <xdr:nvPicPr>
        <xdr:cNvPr id="5" name="Picture 4" descr="ASNU Diamond Logo Medium.jpg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14249400" y="47625"/>
          <a:ext cx="1080000" cy="1080000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0</xdr:row>
      <xdr:rowOff>0</xdr:rowOff>
    </xdr:from>
    <xdr:to>
      <xdr:col>24</xdr:col>
      <xdr:colOff>245572</xdr:colOff>
      <xdr:row>12</xdr:row>
      <xdr:rowOff>14925</xdr:rowOff>
    </xdr:to>
    <xdr:pic>
      <xdr:nvPicPr>
        <xdr:cNvPr id="6" name="Picture 5" descr="dna logo final without text.png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468225" y="0"/>
          <a:ext cx="2683972" cy="2520000"/>
        </a:xfrm>
        <a:prstGeom prst="rect">
          <a:avLst/>
        </a:prstGeom>
      </xdr:spPr>
    </xdr:pic>
    <xdr:clientData/>
  </xdr:twoCellAnchor>
  <xdr:twoCellAnchor editAs="oneCell">
    <xdr:from>
      <xdr:col>20</xdr:col>
      <xdr:colOff>380999</xdr:colOff>
      <xdr:row>0</xdr:row>
      <xdr:rowOff>276225</xdr:rowOff>
    </xdr:from>
    <xdr:to>
      <xdr:col>26</xdr:col>
      <xdr:colOff>557645</xdr:colOff>
      <xdr:row>18</xdr:row>
      <xdr:rowOff>190050</xdr:rowOff>
    </xdr:to>
    <xdr:pic>
      <xdr:nvPicPr>
        <xdr:cNvPr id="7" name="Picture 6" descr="dna lettering on its own.png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849224" y="276225"/>
          <a:ext cx="3834246" cy="36000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snu/Design/Injector%20Data/Processed/Asnu%201000%20Injector%20Data%20-%20Process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ersions"/>
      <sheetName val="Injectors - ECU's"/>
      <sheetName val="Instructions"/>
      <sheetName val="Test Info"/>
      <sheetName val="Latency (offset) Data"/>
      <sheetName val="Short Pulse Data"/>
      <sheetName val="Latency (offset) Data XL"/>
      <sheetName val="Short Pulse Data XL"/>
      <sheetName val="Summary Data"/>
      <sheetName val="Constants"/>
      <sheetName val="Help"/>
      <sheetName val="Generic ECU"/>
      <sheetName val="LINK"/>
      <sheetName val="Nissan GTR EcuTek"/>
      <sheetName val="Nissan GTR COBB"/>
      <sheetName val="Subaru COBB"/>
      <sheetName val="Mitsubishi EVO X COBB"/>
    </sheetNames>
    <sheetDataSet>
      <sheetData sheetId="0">
        <row r="4">
          <cell r="C4" t="str">
            <v>19.02.28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>
        <row r="9">
          <cell r="C9">
            <v>6</v>
          </cell>
        </row>
        <row r="10">
          <cell r="C10">
            <v>5.5</v>
          </cell>
        </row>
        <row r="11">
          <cell r="C11">
            <v>5</v>
          </cell>
        </row>
        <row r="12">
          <cell r="C12">
            <v>4.5</v>
          </cell>
        </row>
        <row r="13">
          <cell r="C13">
            <v>4</v>
          </cell>
        </row>
        <row r="14">
          <cell r="C14">
            <v>3.5</v>
          </cell>
        </row>
        <row r="15">
          <cell r="C15">
            <v>3</v>
          </cell>
        </row>
        <row r="16">
          <cell r="C16">
            <v>2.5</v>
          </cell>
        </row>
        <row r="35">
          <cell r="D35">
            <v>16</v>
          </cell>
          <cell r="F35">
            <v>14</v>
          </cell>
          <cell r="H35">
            <v>12</v>
          </cell>
          <cell r="J35">
            <v>10</v>
          </cell>
          <cell r="K35">
            <v>8</v>
          </cell>
        </row>
        <row r="36">
          <cell r="V36">
            <v>-1.409E-2</v>
          </cell>
          <cell r="W36">
            <v>0.58240000000000003</v>
          </cell>
          <cell r="X36">
            <v>-8.1316799999999994</v>
          </cell>
          <cell r="Y36">
            <v>39.565159999999999</v>
          </cell>
        </row>
        <row r="37">
          <cell r="V37">
            <v>-1.2500000000000001E-2</v>
          </cell>
          <cell r="W37">
            <v>0.51917999999999997</v>
          </cell>
          <cell r="X37">
            <v>-7.2814500000000004</v>
          </cell>
          <cell r="Y37">
            <v>35.640940000000001</v>
          </cell>
        </row>
        <row r="38">
          <cell r="V38">
            <v>-8.6300000000000005E-3</v>
          </cell>
          <cell r="W38">
            <v>0.36488999999999999</v>
          </cell>
          <cell r="X38">
            <v>-5.2511900000000002</v>
          </cell>
          <cell r="Y38">
            <v>26.784960000000002</v>
          </cell>
        </row>
        <row r="39">
          <cell r="V39">
            <v>-6.9300000000000004E-3</v>
          </cell>
          <cell r="W39">
            <v>0.29447000000000001</v>
          </cell>
          <cell r="X39">
            <v>-4.27102</v>
          </cell>
          <cell r="Y39">
            <v>22.17503</v>
          </cell>
        </row>
        <row r="40">
          <cell r="V40">
            <v>-5.1399999999999996E-3</v>
          </cell>
          <cell r="W40">
            <v>0.22184999999999999</v>
          </cell>
          <cell r="X40">
            <v>-3.2939500000000002</v>
          </cell>
          <cell r="Y40">
            <v>17.777750000000001</v>
          </cell>
        </row>
        <row r="41">
          <cell r="V41">
            <v>-4.13E-3</v>
          </cell>
          <cell r="W41">
            <v>0.18199000000000001</v>
          </cell>
          <cell r="X41">
            <v>-2.7581000000000002</v>
          </cell>
          <cell r="Y41">
            <v>15.29612</v>
          </cell>
        </row>
        <row r="42">
          <cell r="V42">
            <v>-4.9500000000000004E-3</v>
          </cell>
          <cell r="W42">
            <v>0.20612</v>
          </cell>
          <cell r="X42">
            <v>-2.9532600000000002</v>
          </cell>
          <cell r="Y42">
            <v>15.57169</v>
          </cell>
        </row>
        <row r="43">
          <cell r="V43">
            <v>-2.99E-3</v>
          </cell>
          <cell r="W43">
            <v>0.13169</v>
          </cell>
          <cell r="X43">
            <v>-2.0248599999999999</v>
          </cell>
          <cell r="Y43">
            <v>11.718030000000001</v>
          </cell>
        </row>
        <row r="63">
          <cell r="D63">
            <v>1428.2090000000001</v>
          </cell>
        </row>
        <row r="64">
          <cell r="D64">
            <v>1378.6510000000001</v>
          </cell>
        </row>
        <row r="65">
          <cell r="D65">
            <v>1316.942</v>
          </cell>
        </row>
        <row r="66">
          <cell r="D66">
            <v>1246.5989999999999</v>
          </cell>
        </row>
        <row r="67">
          <cell r="D67">
            <v>1167.047</v>
          </cell>
        </row>
        <row r="68">
          <cell r="D68">
            <v>1094.0419999999999</v>
          </cell>
        </row>
        <row r="69">
          <cell r="D69">
            <v>991.79200000000003</v>
          </cell>
        </row>
        <row r="70">
          <cell r="D70">
            <v>897.928</v>
          </cell>
        </row>
        <row r="112">
          <cell r="V112">
            <v>0.25137999999999999</v>
          </cell>
          <cell r="W112">
            <v>-0.15276000000000001</v>
          </cell>
          <cell r="X112">
            <v>-0.31957999999999998</v>
          </cell>
          <cell r="Y112">
            <v>0.22423000000000001</v>
          </cell>
        </row>
        <row r="113">
          <cell r="V113">
            <v>-0.19707</v>
          </cell>
          <cell r="W113">
            <v>0.72989999999999999</v>
          </cell>
          <cell r="X113">
            <v>-0.78922000000000003</v>
          </cell>
          <cell r="Y113">
            <v>0.26051999999999997</v>
          </cell>
        </row>
        <row r="114">
          <cell r="V114">
            <v>-0.25972000000000001</v>
          </cell>
          <cell r="W114">
            <v>0.79830999999999996</v>
          </cell>
          <cell r="X114">
            <v>-0.77144999999999997</v>
          </cell>
          <cell r="Y114">
            <v>0.23574999999999999</v>
          </cell>
        </row>
        <row r="115">
          <cell r="V115">
            <v>-0.44011</v>
          </cell>
          <cell r="W115">
            <v>1.1169</v>
          </cell>
          <cell r="X115">
            <v>-0.92239000000000004</v>
          </cell>
          <cell r="Y115">
            <v>0.24661</v>
          </cell>
        </row>
        <row r="116">
          <cell r="V116">
            <v>-0.49035000000000001</v>
          </cell>
          <cell r="W116">
            <v>1.17363</v>
          </cell>
          <cell r="X116">
            <v>-0.91366000000000003</v>
          </cell>
          <cell r="Y116">
            <v>0.23019000000000001</v>
          </cell>
        </row>
        <row r="117">
          <cell r="V117">
            <v>-0.4919</v>
          </cell>
          <cell r="W117">
            <v>1.20702</v>
          </cell>
          <cell r="X117">
            <v>-0.96414999999999995</v>
          </cell>
          <cell r="Y117">
            <v>0.24940999999999999</v>
          </cell>
        </row>
        <row r="118">
          <cell r="V118">
            <v>-0.43284</v>
          </cell>
          <cell r="W118">
            <v>1.1490899999999999</v>
          </cell>
          <cell r="X118">
            <v>-0.98877999999999999</v>
          </cell>
          <cell r="Y118">
            <v>0.27445000000000003</v>
          </cell>
        </row>
        <row r="119">
          <cell r="V119">
            <v>-0.50490000000000002</v>
          </cell>
          <cell r="W119">
            <v>1.2589399999999999</v>
          </cell>
          <cell r="X119">
            <v>-1.0220800000000001</v>
          </cell>
          <cell r="Y119">
            <v>0.26878000000000002</v>
          </cell>
        </row>
        <row r="134">
          <cell r="C134">
            <v>2</v>
          </cell>
        </row>
        <row r="135">
          <cell r="C135">
            <v>1</v>
          </cell>
        </row>
        <row r="136">
          <cell r="C136">
            <v>0.94</v>
          </cell>
        </row>
        <row r="137">
          <cell r="C137">
            <v>0.88</v>
          </cell>
        </row>
        <row r="138">
          <cell r="C138">
            <v>0.82</v>
          </cell>
        </row>
        <row r="139">
          <cell r="C139">
            <v>0.76</v>
          </cell>
        </row>
        <row r="140">
          <cell r="C140">
            <v>0.7</v>
          </cell>
        </row>
        <row r="141">
          <cell r="C141">
            <v>0.64</v>
          </cell>
        </row>
        <row r="142">
          <cell r="C142">
            <v>0.57999999999999996</v>
          </cell>
        </row>
        <row r="143">
          <cell r="C143">
            <v>0.52</v>
          </cell>
        </row>
        <row r="144">
          <cell r="C144">
            <v>0.46</v>
          </cell>
        </row>
        <row r="145">
          <cell r="C145">
            <v>0.4</v>
          </cell>
        </row>
        <row r="146">
          <cell r="C146">
            <v>0.34</v>
          </cell>
        </row>
        <row r="147">
          <cell r="C147">
            <v>0.28000000000000003</v>
          </cell>
        </row>
        <row r="148">
          <cell r="C148">
            <v>0.22</v>
          </cell>
        </row>
        <row r="149">
          <cell r="C149">
            <v>0.16</v>
          </cell>
        </row>
        <row r="156">
          <cell r="V156">
            <v>-328.87284</v>
          </cell>
          <cell r="W156">
            <v>796.17127000000005</v>
          </cell>
          <cell r="X156">
            <v>-641.22366999999997</v>
          </cell>
          <cell r="Y156">
            <v>272.72982000000002</v>
          </cell>
        </row>
        <row r="157">
          <cell r="V157">
            <v>-370.67295999999999</v>
          </cell>
          <cell r="W157">
            <v>854.38163999999995</v>
          </cell>
          <cell r="X157">
            <v>-642.31078000000002</v>
          </cell>
          <cell r="Y157">
            <v>257.37662</v>
          </cell>
        </row>
        <row r="158">
          <cell r="V158">
            <v>-347.68774999999999</v>
          </cell>
          <cell r="W158">
            <v>789.09199000000001</v>
          </cell>
          <cell r="X158">
            <v>-581.88045</v>
          </cell>
          <cell r="Y158">
            <v>239.17229</v>
          </cell>
        </row>
        <row r="159">
          <cell r="V159">
            <v>-379.11057</v>
          </cell>
          <cell r="W159">
            <v>839.50318000000004</v>
          </cell>
          <cell r="X159">
            <v>-599.98627999999997</v>
          </cell>
          <cell r="Y159">
            <v>237.86622</v>
          </cell>
        </row>
        <row r="160">
          <cell r="V160">
            <v>-352.73092000000003</v>
          </cell>
          <cell r="W160">
            <v>772.36973</v>
          </cell>
          <cell r="X160">
            <v>-543.92953</v>
          </cell>
          <cell r="Y160">
            <v>222.55018999999999</v>
          </cell>
        </row>
        <row r="161">
          <cell r="V161">
            <v>-388.71199000000001</v>
          </cell>
          <cell r="W161">
            <v>854.39161000000001</v>
          </cell>
          <cell r="X161">
            <v>-604.80550000000005</v>
          </cell>
          <cell r="Y161">
            <v>237.24842000000001</v>
          </cell>
        </row>
        <row r="162">
          <cell r="V162">
            <v>-410.24243999999999</v>
          </cell>
          <cell r="W162">
            <v>915.89306999999997</v>
          </cell>
          <cell r="X162">
            <v>-661.29411000000005</v>
          </cell>
          <cell r="Y162">
            <v>253.90819999999999</v>
          </cell>
        </row>
        <row r="163">
          <cell r="V163">
            <v>-411.40625</v>
          </cell>
          <cell r="W163">
            <v>908.22190999999998</v>
          </cell>
          <cell r="X163">
            <v>-646.55731000000003</v>
          </cell>
          <cell r="Y163">
            <v>247.82007999999999</v>
          </cell>
        </row>
      </sheetData>
      <sheetData sheetId="9">
        <row r="6">
          <cell r="B6" t="str">
            <v>bar</v>
          </cell>
        </row>
      </sheetData>
      <sheetData sheetId="10"/>
      <sheetData sheetId="11"/>
      <sheetData sheetId="12"/>
      <sheetData sheetId="13">
        <row r="40">
          <cell r="G40">
            <v>8</v>
          </cell>
          <cell r="H40">
            <v>10</v>
          </cell>
          <cell r="I40">
            <v>11</v>
          </cell>
          <cell r="J40">
            <v>12</v>
          </cell>
          <cell r="K40">
            <v>13</v>
          </cell>
          <cell r="L40">
            <v>14</v>
          </cell>
          <cell r="M40">
            <v>15</v>
          </cell>
          <cell r="N40">
            <v>16</v>
          </cell>
        </row>
        <row r="41">
          <cell r="F41">
            <v>2.5</v>
          </cell>
          <cell r="G41">
            <v>2.4159999999999999</v>
          </cell>
          <cell r="H41">
            <v>1.6479999999999999</v>
          </cell>
          <cell r="I41">
            <v>1.399</v>
          </cell>
          <cell r="J41">
            <v>1.216</v>
          </cell>
          <cell r="K41">
            <v>1.081</v>
          </cell>
          <cell r="L41">
            <v>0.97699999999999998</v>
          </cell>
          <cell r="M41">
            <v>0.88400000000000001</v>
          </cell>
          <cell r="N41">
            <v>0.78600000000000003</v>
          </cell>
        </row>
        <row r="42">
          <cell r="F42">
            <v>3</v>
          </cell>
          <cell r="G42">
            <v>2.6030000000000002</v>
          </cell>
          <cell r="H42">
            <v>1.7010000000000001</v>
          </cell>
          <cell r="I42">
            <v>1.4379999999999999</v>
          </cell>
          <cell r="J42">
            <v>1.26</v>
          </cell>
          <cell r="K42">
            <v>1.1379999999999999</v>
          </cell>
          <cell r="L42">
            <v>1.0429999999999999</v>
          </cell>
          <cell r="M42">
            <v>0.94399999999999995</v>
          </cell>
          <cell r="N42">
            <v>0.81100000000000005</v>
          </cell>
        </row>
        <row r="43">
          <cell r="F43">
            <v>3.5</v>
          </cell>
          <cell r="G43">
            <v>2.7639999999999998</v>
          </cell>
          <cell r="H43">
            <v>1.784</v>
          </cell>
          <cell r="I43">
            <v>1.4810000000000001</v>
          </cell>
          <cell r="J43">
            <v>1.2689999999999999</v>
          </cell>
          <cell r="K43">
            <v>1.1240000000000001</v>
          </cell>
          <cell r="L43">
            <v>1.02</v>
          </cell>
          <cell r="M43">
            <v>0.93400000000000005</v>
          </cell>
          <cell r="N43">
            <v>0.83899999999999997</v>
          </cell>
        </row>
        <row r="44">
          <cell r="F44">
            <v>4</v>
          </cell>
          <cell r="G44">
            <v>2.9929999999999999</v>
          </cell>
          <cell r="H44">
            <v>1.883</v>
          </cell>
          <cell r="I44">
            <v>1.5469999999999999</v>
          </cell>
          <cell r="J44">
            <v>1.3149999999999999</v>
          </cell>
          <cell r="K44">
            <v>1.1559999999999999</v>
          </cell>
          <cell r="L44">
            <v>1.0409999999999999</v>
          </cell>
          <cell r="M44">
            <v>0.93700000000000006</v>
          </cell>
          <cell r="N44">
            <v>0.81499999999999995</v>
          </cell>
        </row>
        <row r="45">
          <cell r="F45">
            <v>4.5</v>
          </cell>
          <cell r="G45">
            <v>3.3050000000000002</v>
          </cell>
          <cell r="H45">
            <v>1.982</v>
          </cell>
          <cell r="I45">
            <v>1.601</v>
          </cell>
          <cell r="J45">
            <v>1.351</v>
          </cell>
          <cell r="K45">
            <v>1.1919999999999999</v>
          </cell>
          <cell r="L45">
            <v>1.081</v>
          </cell>
          <cell r="M45">
            <v>0.97699999999999998</v>
          </cell>
          <cell r="N45">
            <v>0.83799999999999997</v>
          </cell>
        </row>
        <row r="46">
          <cell r="F46">
            <v>5</v>
          </cell>
          <cell r="G46">
            <v>3.71</v>
          </cell>
          <cell r="H46">
            <v>2.1320000000000001</v>
          </cell>
          <cell r="I46">
            <v>1.6870000000000001</v>
          </cell>
          <cell r="J46">
            <v>1.4019999999999999</v>
          </cell>
          <cell r="K46">
            <v>1.226</v>
          </cell>
          <cell r="L46">
            <v>1.1060000000000001</v>
          </cell>
          <cell r="M46">
            <v>0.99099999999999999</v>
          </cell>
          <cell r="N46">
            <v>0.82899999999999996</v>
          </cell>
        </row>
        <row r="47">
          <cell r="F47">
            <v>5.5</v>
          </cell>
          <cell r="G47">
            <v>4.2169999999999996</v>
          </cell>
          <cell r="H47">
            <v>2.2440000000000002</v>
          </cell>
          <cell r="I47">
            <v>1.728</v>
          </cell>
          <cell r="J47">
            <v>1.425</v>
          </cell>
          <cell r="K47">
            <v>1.2609999999999999</v>
          </cell>
          <cell r="L47">
            <v>1.1599999999999999</v>
          </cell>
          <cell r="M47">
            <v>1.0469999999999999</v>
          </cell>
          <cell r="N47">
            <v>0.84799999999999998</v>
          </cell>
        </row>
        <row r="48">
          <cell r="F48">
            <v>6</v>
          </cell>
          <cell r="G48">
            <v>4.5709999999999997</v>
          </cell>
          <cell r="H48">
            <v>2.3980000000000001</v>
          </cell>
          <cell r="I48">
            <v>1.833</v>
          </cell>
          <cell r="J48">
            <v>1.5029999999999999</v>
          </cell>
          <cell r="K48">
            <v>1.323</v>
          </cell>
          <cell r="L48">
            <v>1.2090000000000001</v>
          </cell>
          <cell r="M48">
            <v>1.0760000000000001</v>
          </cell>
          <cell r="N48">
            <v>0.84</v>
          </cell>
        </row>
        <row r="62">
          <cell r="G62">
            <v>0.16</v>
          </cell>
          <cell r="H62">
            <v>0.22</v>
          </cell>
          <cell r="I62">
            <v>0.28000000000000003</v>
          </cell>
          <cell r="J62">
            <v>0.34</v>
          </cell>
          <cell r="K62">
            <v>0.4</v>
          </cell>
          <cell r="L62">
            <v>0.46</v>
          </cell>
          <cell r="M62">
            <v>0.52</v>
          </cell>
          <cell r="N62">
            <v>0.57999999999999996</v>
          </cell>
          <cell r="O62">
            <v>0.64</v>
          </cell>
          <cell r="P62">
            <v>0.7</v>
          </cell>
          <cell r="Q62">
            <v>0.76</v>
          </cell>
          <cell r="R62">
            <v>0.82</v>
          </cell>
          <cell r="S62">
            <v>0.88</v>
          </cell>
          <cell r="T62">
            <v>0.94</v>
          </cell>
          <cell r="U62">
            <v>1</v>
          </cell>
          <cell r="V62">
            <v>2</v>
          </cell>
        </row>
        <row r="63">
          <cell r="F63">
            <v>2.5</v>
          </cell>
          <cell r="G63">
            <v>166</v>
          </cell>
          <cell r="H63">
            <v>145</v>
          </cell>
          <cell r="I63">
            <v>129</v>
          </cell>
          <cell r="J63">
            <v>117</v>
          </cell>
          <cell r="K63">
            <v>108</v>
          </cell>
          <cell r="L63">
            <v>103</v>
          </cell>
          <cell r="M63">
            <v>102</v>
          </cell>
          <cell r="N63">
            <v>102</v>
          </cell>
          <cell r="O63">
            <v>102</v>
          </cell>
          <cell r="P63">
            <v>102</v>
          </cell>
          <cell r="Q63">
            <v>102</v>
          </cell>
          <cell r="R63">
            <v>102</v>
          </cell>
          <cell r="S63">
            <v>102</v>
          </cell>
          <cell r="T63">
            <v>101</v>
          </cell>
          <cell r="U63">
            <v>100</v>
          </cell>
          <cell r="V63">
            <v>100</v>
          </cell>
        </row>
        <row r="64">
          <cell r="F64">
            <v>3</v>
          </cell>
          <cell r="G64">
            <v>170</v>
          </cell>
          <cell r="H64">
            <v>148</v>
          </cell>
          <cell r="I64">
            <v>132</v>
          </cell>
          <cell r="J64">
            <v>119</v>
          </cell>
          <cell r="K64">
            <v>110</v>
          </cell>
          <cell r="L64">
            <v>104</v>
          </cell>
          <cell r="M64">
            <v>102</v>
          </cell>
          <cell r="N64">
            <v>102</v>
          </cell>
          <cell r="O64">
            <v>102</v>
          </cell>
          <cell r="P64">
            <v>102</v>
          </cell>
          <cell r="Q64">
            <v>102</v>
          </cell>
          <cell r="R64">
            <v>102</v>
          </cell>
          <cell r="S64">
            <v>102</v>
          </cell>
          <cell r="T64">
            <v>101</v>
          </cell>
          <cell r="U64">
            <v>100</v>
          </cell>
          <cell r="V64">
            <v>100</v>
          </cell>
        </row>
        <row r="65">
          <cell r="F65">
            <v>3.5</v>
          </cell>
          <cell r="G65">
            <v>161</v>
          </cell>
          <cell r="H65">
            <v>141</v>
          </cell>
          <cell r="I65">
            <v>126</v>
          </cell>
          <cell r="J65">
            <v>115</v>
          </cell>
          <cell r="K65">
            <v>107</v>
          </cell>
          <cell r="L65">
            <v>102</v>
          </cell>
          <cell r="M65">
            <v>102</v>
          </cell>
          <cell r="N65">
            <v>102</v>
          </cell>
          <cell r="O65">
            <v>102</v>
          </cell>
          <cell r="P65">
            <v>102</v>
          </cell>
          <cell r="Q65">
            <v>102</v>
          </cell>
          <cell r="R65">
            <v>102</v>
          </cell>
          <cell r="S65">
            <v>102</v>
          </cell>
          <cell r="T65">
            <v>101</v>
          </cell>
          <cell r="U65">
            <v>100</v>
          </cell>
          <cell r="V65">
            <v>100</v>
          </cell>
        </row>
        <row r="66">
          <cell r="F66">
            <v>4</v>
          </cell>
          <cell r="G66">
            <v>154</v>
          </cell>
          <cell r="H66">
            <v>137</v>
          </cell>
          <cell r="I66">
            <v>123</v>
          </cell>
          <cell r="J66">
            <v>113</v>
          </cell>
          <cell r="K66">
            <v>106</v>
          </cell>
          <cell r="L66">
            <v>102</v>
          </cell>
          <cell r="M66">
            <v>102</v>
          </cell>
          <cell r="N66">
            <v>102</v>
          </cell>
          <cell r="O66">
            <v>102</v>
          </cell>
          <cell r="P66">
            <v>102</v>
          </cell>
          <cell r="Q66">
            <v>102</v>
          </cell>
          <cell r="R66">
            <v>102</v>
          </cell>
          <cell r="S66">
            <v>102</v>
          </cell>
          <cell r="T66">
            <v>101</v>
          </cell>
          <cell r="U66">
            <v>100</v>
          </cell>
          <cell r="V66">
            <v>100</v>
          </cell>
        </row>
        <row r="67">
          <cell r="F67">
            <v>4.5</v>
          </cell>
          <cell r="G67">
            <v>162</v>
          </cell>
          <cell r="H67">
            <v>142</v>
          </cell>
          <cell r="I67">
            <v>127</v>
          </cell>
          <cell r="J67">
            <v>116</v>
          </cell>
          <cell r="K67">
            <v>108</v>
          </cell>
          <cell r="L67">
            <v>103</v>
          </cell>
          <cell r="M67">
            <v>102</v>
          </cell>
          <cell r="N67">
            <v>102</v>
          </cell>
          <cell r="O67">
            <v>102</v>
          </cell>
          <cell r="P67">
            <v>102</v>
          </cell>
          <cell r="Q67">
            <v>102</v>
          </cell>
          <cell r="R67">
            <v>102</v>
          </cell>
          <cell r="S67">
            <v>102</v>
          </cell>
          <cell r="T67">
            <v>101</v>
          </cell>
          <cell r="U67">
            <v>100</v>
          </cell>
          <cell r="V67">
            <v>100</v>
          </cell>
        </row>
        <row r="68">
          <cell r="F68">
            <v>5</v>
          </cell>
          <cell r="G68">
            <v>165</v>
          </cell>
          <cell r="H68">
            <v>146</v>
          </cell>
          <cell r="I68">
            <v>130</v>
          </cell>
          <cell r="J68">
            <v>119</v>
          </cell>
          <cell r="K68">
            <v>110</v>
          </cell>
          <cell r="L68">
            <v>105</v>
          </cell>
          <cell r="M68">
            <v>101</v>
          </cell>
          <cell r="N68">
            <v>101</v>
          </cell>
          <cell r="O68">
            <v>101</v>
          </cell>
          <cell r="P68">
            <v>101</v>
          </cell>
          <cell r="Q68">
            <v>101</v>
          </cell>
          <cell r="R68">
            <v>101</v>
          </cell>
          <cell r="S68">
            <v>101</v>
          </cell>
          <cell r="T68">
            <v>101</v>
          </cell>
          <cell r="U68">
            <v>100</v>
          </cell>
          <cell r="V68">
            <v>100</v>
          </cell>
        </row>
        <row r="69">
          <cell r="F69">
            <v>5.5</v>
          </cell>
          <cell r="G69">
            <v>175</v>
          </cell>
          <cell r="H69">
            <v>153</v>
          </cell>
          <cell r="I69">
            <v>136</v>
          </cell>
          <cell r="J69">
            <v>123</v>
          </cell>
          <cell r="K69">
            <v>113</v>
          </cell>
          <cell r="L69">
            <v>107</v>
          </cell>
          <cell r="M69">
            <v>102</v>
          </cell>
          <cell r="N69">
            <v>101</v>
          </cell>
          <cell r="O69">
            <v>101</v>
          </cell>
          <cell r="P69">
            <v>101</v>
          </cell>
          <cell r="Q69">
            <v>101</v>
          </cell>
          <cell r="R69">
            <v>101</v>
          </cell>
          <cell r="S69">
            <v>101</v>
          </cell>
          <cell r="T69">
            <v>101</v>
          </cell>
          <cell r="U69">
            <v>100</v>
          </cell>
          <cell r="V69">
            <v>100</v>
          </cell>
        </row>
        <row r="70">
          <cell r="F70">
            <v>6</v>
          </cell>
          <cell r="G70">
            <v>189</v>
          </cell>
          <cell r="H70">
            <v>167</v>
          </cell>
          <cell r="I70">
            <v>148</v>
          </cell>
          <cell r="J70">
            <v>134</v>
          </cell>
          <cell r="K70">
            <v>123</v>
          </cell>
          <cell r="L70">
            <v>114</v>
          </cell>
          <cell r="M70">
            <v>108</v>
          </cell>
          <cell r="N70">
            <v>104</v>
          </cell>
          <cell r="O70">
            <v>102</v>
          </cell>
          <cell r="P70">
            <v>101</v>
          </cell>
          <cell r="Q70">
            <v>101</v>
          </cell>
          <cell r="R70">
            <v>101</v>
          </cell>
          <cell r="S70">
            <v>101</v>
          </cell>
          <cell r="T70">
            <v>100</v>
          </cell>
          <cell r="U70">
            <v>100</v>
          </cell>
          <cell r="V70">
            <v>100</v>
          </cell>
        </row>
      </sheetData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asnu.com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J39"/>
  <sheetViews>
    <sheetView showGridLines="0" tabSelected="1" workbookViewId="0">
      <selection sqref="A1:T1"/>
    </sheetView>
  </sheetViews>
  <sheetFormatPr defaultRowHeight="15" x14ac:dyDescent="0.25"/>
  <cols>
    <col min="1" max="2" width="9.140625" style="7" customWidth="1"/>
    <col min="3" max="3" width="13.140625" style="7" customWidth="1"/>
    <col min="4" max="26" width="9.140625" style="7"/>
    <col min="27" max="29" width="9.140625" hidden="1" customWidth="1"/>
    <col min="30" max="30" width="13.42578125" hidden="1" customWidth="1"/>
    <col min="31" max="31" width="20.85546875" hidden="1" customWidth="1"/>
    <col min="32" max="32" width="9.140625" hidden="1" customWidth="1"/>
    <col min="33" max="34" width="9.140625" customWidth="1"/>
    <col min="35" max="36" width="9.140625" style="7" customWidth="1"/>
    <col min="37" max="16384" width="9.140625" style="7"/>
  </cols>
  <sheetData>
    <row r="1" spans="1:36" s="5" customFormat="1" ht="27" thickBot="1" x14ac:dyDescent="0.3">
      <c r="A1" s="161" t="str">
        <f ca="1">MID(CELL("filename",A1),FIND("]",CELL("filename",A1))+1,255)</f>
        <v>Help</v>
      </c>
      <c r="B1" s="162"/>
      <c r="C1" s="162"/>
      <c r="D1" s="162"/>
      <c r="E1" s="162"/>
      <c r="F1" s="162"/>
      <c r="G1" s="162"/>
      <c r="H1" s="162"/>
      <c r="I1" s="162"/>
      <c r="J1" s="162"/>
      <c r="K1" s="162"/>
      <c r="L1" s="162"/>
      <c r="M1" s="162"/>
      <c r="N1" s="162"/>
      <c r="O1" s="162"/>
      <c r="P1" s="162"/>
      <c r="Q1" s="162"/>
      <c r="R1" s="162"/>
      <c r="S1" s="162"/>
      <c r="T1" s="163"/>
      <c r="U1" s="1"/>
      <c r="V1" s="1"/>
      <c r="W1" s="1"/>
      <c r="X1" s="1"/>
      <c r="Y1" s="1"/>
      <c r="Z1" s="1"/>
      <c r="AA1" s="2"/>
      <c r="AB1" s="2"/>
      <c r="AC1" s="3"/>
      <c r="AD1" s="2"/>
      <c r="AE1" s="2"/>
      <c r="AF1" s="2"/>
      <c r="AG1" s="2"/>
      <c r="AH1" s="2"/>
      <c r="AI1" s="1"/>
      <c r="AJ1" s="4"/>
    </row>
    <row r="2" spans="1:36" x14ac:dyDescent="0.25">
      <c r="A2" s="6" t="s">
        <v>0</v>
      </c>
    </row>
    <row r="3" spans="1:36" ht="15.75" thickBot="1" x14ac:dyDescent="0.3">
      <c r="A3" s="8" t="s">
        <v>1</v>
      </c>
      <c r="B3" s="7" t="str">
        <f>[1]Versions!C4</f>
        <v>19.02.28</v>
      </c>
      <c r="AA3" s="9" t="s">
        <v>2</v>
      </c>
    </row>
    <row r="4" spans="1:36" ht="15.75" thickBot="1" x14ac:dyDescent="0.3">
      <c r="AA4" s="10" t="s">
        <v>3</v>
      </c>
      <c r="AB4" s="11"/>
      <c r="AC4" s="12"/>
      <c r="AD4" s="13" t="s">
        <v>4</v>
      </c>
      <c r="AE4" s="13" t="s">
        <v>5</v>
      </c>
      <c r="AF4" s="14"/>
      <c r="AG4" s="7"/>
      <c r="AH4" s="7"/>
    </row>
    <row r="5" spans="1:36" ht="19.5" thickBot="1" x14ac:dyDescent="0.35">
      <c r="B5" s="15" t="s">
        <v>6</v>
      </c>
      <c r="AA5" s="16"/>
      <c r="AB5" s="17"/>
      <c r="AC5" s="18" t="s">
        <v>7</v>
      </c>
      <c r="AD5" s="19">
        <v>1</v>
      </c>
      <c r="AE5" s="19">
        <v>1.1499999999999999</v>
      </c>
      <c r="AG5" s="7"/>
      <c r="AH5" s="7"/>
    </row>
    <row r="6" spans="1:36" ht="19.5" thickBot="1" x14ac:dyDescent="0.35">
      <c r="B6" s="15"/>
      <c r="AA6" s="16"/>
      <c r="AB6" s="17"/>
      <c r="AC6" s="18" t="s">
        <v>8</v>
      </c>
      <c r="AD6" s="20">
        <v>0.78400000000000003</v>
      </c>
      <c r="AE6" s="20">
        <v>0.74</v>
      </c>
      <c r="AG6" s="7"/>
      <c r="AH6" s="7"/>
    </row>
    <row r="7" spans="1:36" ht="19.5" thickBot="1" x14ac:dyDescent="0.35">
      <c r="B7" s="15" t="s">
        <v>9</v>
      </c>
      <c r="AA7" s="16"/>
      <c r="AB7" s="17"/>
      <c r="AC7" s="18" t="s">
        <v>10</v>
      </c>
      <c r="AD7" s="20"/>
      <c r="AE7" s="20">
        <v>14.7</v>
      </c>
      <c r="AG7" s="7"/>
      <c r="AH7" s="7"/>
    </row>
    <row r="8" spans="1:36" ht="19.5" thickBot="1" x14ac:dyDescent="0.35">
      <c r="B8" s="21" t="s">
        <v>11</v>
      </c>
      <c r="AA8" s="16"/>
      <c r="AB8" s="17"/>
      <c r="AC8" s="18" t="s">
        <v>12</v>
      </c>
      <c r="AD8" s="20"/>
      <c r="AE8" s="20">
        <v>1.1000000000000001</v>
      </c>
      <c r="AF8" t="s">
        <v>13</v>
      </c>
    </row>
    <row r="9" spans="1:36" ht="19.5" thickBot="1" x14ac:dyDescent="0.35">
      <c r="B9" s="15"/>
    </row>
    <row r="10" spans="1:36" ht="19.5" thickBot="1" x14ac:dyDescent="0.35">
      <c r="B10" s="15" t="s">
        <v>14</v>
      </c>
      <c r="AA10" s="157" t="s">
        <v>78</v>
      </c>
      <c r="AB10" s="158"/>
    </row>
    <row r="11" spans="1:36" ht="19.5" thickBot="1" x14ac:dyDescent="0.35">
      <c r="B11" s="15"/>
      <c r="AA11" s="159" t="s">
        <v>32</v>
      </c>
      <c r="AB11" s="160">
        <v>1</v>
      </c>
    </row>
    <row r="12" spans="1:36" ht="19.5" thickBot="1" x14ac:dyDescent="0.35">
      <c r="B12" s="15" t="s">
        <v>15</v>
      </c>
      <c r="AA12" s="159" t="s">
        <v>33</v>
      </c>
      <c r="AB12" s="160">
        <v>14.5038</v>
      </c>
    </row>
    <row r="13" spans="1:36" ht="19.5" thickBot="1" x14ac:dyDescent="0.35">
      <c r="B13" s="15"/>
      <c r="C13" s="7" t="s">
        <v>16</v>
      </c>
      <c r="AA13" s="159" t="s">
        <v>34</v>
      </c>
      <c r="AB13" s="160">
        <v>100</v>
      </c>
    </row>
    <row r="14" spans="1:36" ht="18.75" x14ac:dyDescent="0.3">
      <c r="B14" s="15"/>
    </row>
    <row r="15" spans="1:36" ht="18.75" x14ac:dyDescent="0.3">
      <c r="B15" s="15"/>
    </row>
    <row r="16" spans="1:36" ht="18.75" x14ac:dyDescent="0.3">
      <c r="B16" s="15" t="s">
        <v>17</v>
      </c>
    </row>
    <row r="17" spans="1:34" ht="18.75" x14ac:dyDescent="0.3">
      <c r="B17" s="15"/>
    </row>
    <row r="18" spans="1:34" ht="18.75" x14ac:dyDescent="0.3">
      <c r="B18" s="15" t="s">
        <v>18</v>
      </c>
      <c r="N18" s="15" t="s">
        <v>19</v>
      </c>
      <c r="R18" s="22" t="s">
        <v>20</v>
      </c>
    </row>
    <row r="19" spans="1:34" s="23" customFormat="1" x14ac:dyDescent="0.25">
      <c r="B19" s="24"/>
      <c r="C19" s="23" t="s">
        <v>21</v>
      </c>
      <c r="AA19" s="25"/>
      <c r="AB19" s="25"/>
      <c r="AC19" s="25"/>
      <c r="AD19" s="25"/>
      <c r="AE19" s="25"/>
      <c r="AF19" s="25"/>
      <c r="AG19" s="25"/>
      <c r="AH19" s="25"/>
    </row>
    <row r="20" spans="1:34" s="23" customFormat="1" ht="15.75" thickBot="1" x14ac:dyDescent="0.3">
      <c r="B20" s="24"/>
      <c r="AA20" s="25"/>
      <c r="AB20" s="25"/>
      <c r="AC20" s="25"/>
      <c r="AD20" s="25"/>
      <c r="AE20" s="25"/>
      <c r="AF20" s="25"/>
      <c r="AG20" s="25"/>
      <c r="AH20" s="25"/>
    </row>
    <row r="21" spans="1:34" s="26" customFormat="1" ht="15" customHeight="1" thickBot="1" x14ac:dyDescent="0.3">
      <c r="A21" s="164" t="s">
        <v>22</v>
      </c>
      <c r="B21" s="165"/>
      <c r="C21" s="165"/>
      <c r="D21" s="165"/>
      <c r="E21" s="165"/>
      <c r="F21" s="165"/>
      <c r="G21" s="165"/>
      <c r="H21" s="165"/>
      <c r="I21" s="165"/>
      <c r="J21" s="165"/>
      <c r="K21" s="165"/>
      <c r="L21" s="165"/>
      <c r="M21" s="165"/>
      <c r="N21" s="165"/>
      <c r="O21" s="165"/>
      <c r="P21" s="165"/>
      <c r="Q21" s="165"/>
      <c r="R21" s="165"/>
      <c r="S21" s="165"/>
      <c r="T21" s="166"/>
      <c r="AA21" s="27"/>
      <c r="AB21" s="27"/>
      <c r="AC21" s="27"/>
      <c r="AD21" s="27"/>
      <c r="AE21" s="27"/>
      <c r="AF21" s="27"/>
      <c r="AG21" s="27"/>
      <c r="AH21" s="27"/>
    </row>
    <row r="22" spans="1:34" ht="18.75" x14ac:dyDescent="0.3">
      <c r="B22" s="15"/>
    </row>
    <row r="23" spans="1:34" ht="18.75" x14ac:dyDescent="0.3">
      <c r="B23" s="15" t="s">
        <v>23</v>
      </c>
    </row>
    <row r="24" spans="1:34" ht="18.75" x14ac:dyDescent="0.3">
      <c r="B24" s="15"/>
    </row>
    <row r="25" spans="1:34" ht="18.75" x14ac:dyDescent="0.3">
      <c r="B25" s="15" t="s">
        <v>24</v>
      </c>
    </row>
    <row r="26" spans="1:34" ht="18.75" x14ac:dyDescent="0.3">
      <c r="B26" s="15" t="s">
        <v>25</v>
      </c>
    </row>
    <row r="28" spans="1:34" ht="18.75" x14ac:dyDescent="0.3">
      <c r="B28" s="28" t="s">
        <v>26</v>
      </c>
    </row>
    <row r="29" spans="1:34" ht="19.5" thickBot="1" x14ac:dyDescent="0.35">
      <c r="B29" s="28"/>
    </row>
    <row r="30" spans="1:34" ht="15.75" thickBot="1" x14ac:dyDescent="0.3">
      <c r="G30" s="29" t="s">
        <v>27</v>
      </c>
      <c r="H30" s="30">
        <v>0.74</v>
      </c>
    </row>
    <row r="31" spans="1:34" ht="15.75" thickBot="1" x14ac:dyDescent="0.3"/>
    <row r="32" spans="1:34" ht="15.75" thickBot="1" x14ac:dyDescent="0.3">
      <c r="H32" s="31">
        <v>1000</v>
      </c>
      <c r="I32" s="7" t="s">
        <v>28</v>
      </c>
      <c r="J32" s="32" t="s">
        <v>29</v>
      </c>
      <c r="K32" s="33">
        <f>(H30*H32)/60</f>
        <v>12.333333333333334</v>
      </c>
      <c r="L32" s="7" t="s">
        <v>30</v>
      </c>
      <c r="M32" s="32" t="s">
        <v>29</v>
      </c>
      <c r="N32" s="34">
        <f>K32*0.00220462*3600</f>
        <v>97.885128000000009</v>
      </c>
      <c r="O32" s="7" t="s">
        <v>31</v>
      </c>
    </row>
    <row r="33" spans="2:15" ht="15.75" thickBot="1" x14ac:dyDescent="0.3"/>
    <row r="34" spans="2:15" ht="15.75" thickBot="1" x14ac:dyDescent="0.3">
      <c r="H34" s="35">
        <v>3</v>
      </c>
      <c r="I34" s="7" t="s">
        <v>32</v>
      </c>
      <c r="J34" s="32" t="s">
        <v>29</v>
      </c>
      <c r="K34" s="34">
        <f>H34*14.5037738</f>
        <v>43.5113214</v>
      </c>
      <c r="L34" s="7" t="s">
        <v>33</v>
      </c>
      <c r="M34" s="32" t="s">
        <v>29</v>
      </c>
      <c r="N34" s="36">
        <f>H34*100</f>
        <v>300</v>
      </c>
      <c r="O34" s="7" t="s">
        <v>34</v>
      </c>
    </row>
    <row r="35" spans="2:15" x14ac:dyDescent="0.25">
      <c r="B35" s="37"/>
      <c r="G35" s="37"/>
    </row>
    <row r="36" spans="2:15" x14ac:dyDescent="0.25">
      <c r="B36" s="37"/>
    </row>
    <row r="37" spans="2:15" x14ac:dyDescent="0.25">
      <c r="B37" s="37"/>
    </row>
    <row r="38" spans="2:15" x14ac:dyDescent="0.25">
      <c r="B38" s="37"/>
    </row>
    <row r="39" spans="2:15" x14ac:dyDescent="0.25">
      <c r="B39" s="37"/>
    </row>
  </sheetData>
  <sheetProtection password="C163" sheet="1" objects="1" scenarios="1"/>
  <mergeCells count="2">
    <mergeCell ref="A1:T1"/>
    <mergeCell ref="A21:T21"/>
  </mergeCells>
  <hyperlinks>
    <hyperlink ref="R18" r:id="rId1" xr:uid="{00000000-0004-0000-0000-000000000000}"/>
  </hyperlinks>
  <pageMargins left="0.70866141732283472" right="0.70866141732283472" top="0.74803149606299213" bottom="0.74803149606299213" header="0.31496062992125984" footer="0.31496062992125984"/>
  <pageSetup paperSize="9" scale="55" orientation="landscape" horizontalDpi="300" verticalDpi="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CR74"/>
  <sheetViews>
    <sheetView showGridLines="0" workbookViewId="0">
      <selection sqref="A1:T1"/>
    </sheetView>
  </sheetViews>
  <sheetFormatPr defaultRowHeight="15" x14ac:dyDescent="0.25"/>
  <cols>
    <col min="1" max="2" width="9.140625" style="7"/>
    <col min="3" max="3" width="13.140625" style="7" customWidth="1"/>
    <col min="4" max="6" width="9.140625" style="7"/>
    <col min="7" max="8" width="9.140625" style="7" customWidth="1"/>
    <col min="9" max="18" width="9.140625" style="7"/>
    <col min="19" max="19" width="9.28515625" style="7" bestFit="1" customWidth="1"/>
    <col min="20" max="24" width="9.140625" style="7"/>
    <col min="25" max="78" width="9.140625" style="7" customWidth="1"/>
    <col min="79" max="96" width="9.140625" style="7" hidden="1" customWidth="1"/>
    <col min="97" max="16384" width="9.140625" style="7"/>
  </cols>
  <sheetData>
    <row r="1" spans="1:82" ht="27" thickBot="1" x14ac:dyDescent="0.4">
      <c r="A1" s="161" t="str">
        <f ca="1">MID(CELL("filename",A1),FIND("]",CELL("filename",A1))+1,255)</f>
        <v>Generic ECU</v>
      </c>
      <c r="B1" s="162"/>
      <c r="C1" s="162"/>
      <c r="D1" s="162"/>
      <c r="E1" s="162"/>
      <c r="F1" s="162"/>
      <c r="G1" s="162"/>
      <c r="H1" s="162"/>
      <c r="I1" s="162"/>
      <c r="J1" s="162"/>
      <c r="K1" s="162"/>
      <c r="L1" s="162"/>
      <c r="M1" s="162"/>
      <c r="N1" s="162"/>
      <c r="O1" s="162"/>
      <c r="P1" s="162"/>
      <c r="Q1" s="162"/>
      <c r="R1" s="162"/>
      <c r="S1" s="162"/>
      <c r="T1" s="163"/>
      <c r="U1" s="38"/>
      <c r="V1" s="38"/>
      <c r="W1" s="38"/>
      <c r="X1" s="38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39"/>
      <c r="AJ1" s="39"/>
      <c r="AK1" s="39"/>
      <c r="AL1" s="39"/>
      <c r="AM1" s="39"/>
      <c r="AN1" s="39"/>
      <c r="AO1" s="39"/>
      <c r="AP1" s="39"/>
      <c r="AQ1" s="39"/>
      <c r="AR1" s="39"/>
      <c r="AS1" s="39"/>
      <c r="AT1" s="39"/>
      <c r="AU1" s="39"/>
      <c r="AV1" s="39"/>
      <c r="AW1" s="39"/>
      <c r="AX1" s="39"/>
      <c r="AY1" s="39"/>
      <c r="AZ1" s="39"/>
      <c r="BA1" s="39"/>
      <c r="BB1" s="39"/>
      <c r="BC1" s="39"/>
      <c r="BD1" s="39"/>
      <c r="BE1" s="39"/>
      <c r="BF1" s="39"/>
      <c r="BG1" s="39"/>
      <c r="BH1" s="39"/>
      <c r="BI1" s="39"/>
      <c r="BJ1" s="39"/>
      <c r="BK1" s="39"/>
      <c r="BL1" s="39"/>
      <c r="BM1" s="39"/>
      <c r="BN1" s="39"/>
      <c r="BO1" s="39"/>
      <c r="BP1" s="39"/>
      <c r="BQ1" s="39"/>
      <c r="BR1" s="39"/>
      <c r="BS1" s="39"/>
      <c r="BT1" s="39"/>
      <c r="BU1" s="39"/>
      <c r="BV1" s="39"/>
      <c r="BW1" s="39"/>
      <c r="BX1" s="39"/>
      <c r="BY1" s="39"/>
      <c r="BZ1" s="39"/>
      <c r="CA1" s="38"/>
      <c r="CB1" s="38"/>
      <c r="CC1" s="38"/>
      <c r="CD1" s="39"/>
    </row>
    <row r="2" spans="1:82" ht="15.75" thickBot="1" x14ac:dyDescent="0.3">
      <c r="A2" s="6" t="s">
        <v>0</v>
      </c>
      <c r="J2" s="170" t="s">
        <v>35</v>
      </c>
      <c r="K2" s="171"/>
      <c r="L2" s="171"/>
      <c r="M2" s="171"/>
      <c r="N2" s="171"/>
      <c r="O2" s="171"/>
      <c r="P2" s="171"/>
      <c r="Q2" s="171"/>
      <c r="R2" s="172"/>
      <c r="S2" s="40">
        <f>'[1]Summary Data'!$D$69</f>
        <v>991.79200000000003</v>
      </c>
      <c r="T2" s="41" t="s">
        <v>28</v>
      </c>
    </row>
    <row r="3" spans="1:82" x14ac:dyDescent="0.25">
      <c r="A3" s="8" t="s">
        <v>1</v>
      </c>
      <c r="B3" s="7" t="str">
        <f>[1]Versions!C4</f>
        <v>19.02.28</v>
      </c>
    </row>
    <row r="4" spans="1:82" ht="15.75" thickBot="1" x14ac:dyDescent="0.3"/>
    <row r="5" spans="1:82" ht="15.75" thickBot="1" x14ac:dyDescent="0.3">
      <c r="B5" s="167" t="s">
        <v>36</v>
      </c>
      <c r="C5" s="168"/>
      <c r="D5" s="169"/>
      <c r="E5" s="42" t="s">
        <v>32</v>
      </c>
      <c r="F5" s="43" t="s">
        <v>37</v>
      </c>
      <c r="P5" s="173" t="s">
        <v>38</v>
      </c>
      <c r="Q5" s="173"/>
      <c r="R5" s="173"/>
      <c r="S5" s="173"/>
      <c r="T5" s="44">
        <v>1</v>
      </c>
    </row>
    <row r="6" spans="1:82" ht="15.75" thickBot="1" x14ac:dyDescent="0.3"/>
    <row r="7" spans="1:82" ht="15.75" thickBot="1" x14ac:dyDescent="0.3">
      <c r="B7" s="167" t="s">
        <v>39</v>
      </c>
      <c r="C7" s="168"/>
      <c r="D7" s="169"/>
    </row>
    <row r="8" spans="1:82" ht="15.75" thickBot="1" x14ac:dyDescent="0.3">
      <c r="B8" s="45">
        <f>MIN(G51:V51)</f>
        <v>0.16</v>
      </c>
      <c r="C8" s="46" t="s">
        <v>40</v>
      </c>
    </row>
    <row r="9" spans="1:82" ht="15.75" thickBot="1" x14ac:dyDescent="0.3"/>
    <row r="10" spans="1:82" ht="15.75" thickBot="1" x14ac:dyDescent="0.3">
      <c r="B10" s="167" t="s">
        <v>41</v>
      </c>
      <c r="C10" s="168"/>
      <c r="D10" s="168"/>
      <c r="E10" s="168"/>
      <c r="F10" s="168"/>
      <c r="G10" s="168"/>
      <c r="H10" s="169"/>
    </row>
    <row r="11" spans="1:82" ht="15.75" thickBot="1" x14ac:dyDescent="0.3">
      <c r="B11" s="45">
        <f>MAX(G51:V51)</f>
        <v>2</v>
      </c>
      <c r="C11" s="46" t="s">
        <v>40</v>
      </c>
    </row>
    <row r="12" spans="1:82" ht="15.75" thickBot="1" x14ac:dyDescent="0.3">
      <c r="I12" s="43"/>
      <c r="P12" s="23"/>
    </row>
    <row r="13" spans="1:82" ht="15.75" thickBot="1" x14ac:dyDescent="0.3">
      <c r="B13" s="167" t="s">
        <v>42</v>
      </c>
      <c r="C13" s="168"/>
      <c r="D13" s="168"/>
      <c r="E13" s="168"/>
      <c r="F13" s="168"/>
      <c r="G13" s="169"/>
      <c r="H13" s="43"/>
      <c r="I13" s="43"/>
    </row>
    <row r="14" spans="1:82" ht="15.75" thickBot="1" x14ac:dyDescent="0.3">
      <c r="B14" s="177" t="s">
        <v>43</v>
      </c>
      <c r="C14" s="178"/>
      <c r="D14" s="178"/>
      <c r="E14" s="179"/>
      <c r="F14" s="47" t="str">
        <f>$E$5</f>
        <v>bar</v>
      </c>
      <c r="G14" s="48" t="s">
        <v>44</v>
      </c>
    </row>
    <row r="15" spans="1:82" ht="15.75" customHeight="1" thickBot="1" x14ac:dyDescent="0.3">
      <c r="B15" s="180"/>
      <c r="C15" s="181"/>
      <c r="D15" s="181"/>
      <c r="E15" s="182"/>
      <c r="F15" s="49">
        <f>'[1]Summary Data'!$C$16*VLOOKUP($E$5,PressureFactors,2,FALSE)</f>
        <v>2.5</v>
      </c>
      <c r="G15" s="50">
        <f>'[1]Summary Data'!$D$70*IF('[1]Summary Data'!$D$69&gt;1250,1,Help!$AE$5)*$T$5</f>
        <v>1032.6171999999999</v>
      </c>
      <c r="H15" s="186" t="s">
        <v>45</v>
      </c>
      <c r="I15" s="37"/>
      <c r="K15" s="37"/>
    </row>
    <row r="16" spans="1:82" ht="15.75" thickBot="1" x14ac:dyDescent="0.3">
      <c r="B16" s="180"/>
      <c r="C16" s="181"/>
      <c r="D16" s="181"/>
      <c r="E16" s="182"/>
      <c r="F16" s="51">
        <f>'[1]Summary Data'!$C$15*VLOOKUP($E$5,PressureFactors,2,FALSE)</f>
        <v>3</v>
      </c>
      <c r="G16" s="52">
        <f>'[1]Summary Data'!$D$69*IF('[1]Summary Data'!$D$69&gt;1250,1,Help!$AE$5)*$T$5</f>
        <v>1140.5608</v>
      </c>
      <c r="H16" s="187"/>
      <c r="I16" s="53" t="s">
        <v>46</v>
      </c>
    </row>
    <row r="17" spans="2:17" x14ac:dyDescent="0.25">
      <c r="B17" s="180"/>
      <c r="C17" s="181"/>
      <c r="D17" s="181"/>
      <c r="E17" s="182"/>
      <c r="F17" s="54">
        <f>'[1]Summary Data'!$C$14*VLOOKUP($E$5,PressureFactors,2,FALSE)</f>
        <v>3.5</v>
      </c>
      <c r="G17" s="55">
        <f>'[1]Summary Data'!$D$68*IF('[1]Summary Data'!$D$69&gt;1250,1,Help!$AE$5)*$T$5</f>
        <v>1258.1482999999998</v>
      </c>
      <c r="H17" s="187"/>
    </row>
    <row r="18" spans="2:17" x14ac:dyDescent="0.25">
      <c r="B18" s="180"/>
      <c r="C18" s="181"/>
      <c r="D18" s="181"/>
      <c r="E18" s="182"/>
      <c r="F18" s="56">
        <f>'[1]Summary Data'!$C$13*VLOOKUP($E$5,PressureFactors,2,FALSE)</f>
        <v>4</v>
      </c>
      <c r="G18" s="57">
        <f>'[1]Summary Data'!$D$67*IF('[1]Summary Data'!$D$69&gt;1250,1,Help!$AE$5)*$T$5</f>
        <v>1342.1040499999999</v>
      </c>
      <c r="H18" s="187"/>
    </row>
    <row r="19" spans="2:17" x14ac:dyDescent="0.25">
      <c r="B19" s="180"/>
      <c r="C19" s="181"/>
      <c r="D19" s="181"/>
      <c r="E19" s="182"/>
      <c r="F19" s="56">
        <f>'[1]Summary Data'!$C$12*VLOOKUP($E$5,PressureFactors,2,FALSE)</f>
        <v>4.5</v>
      </c>
      <c r="G19" s="57">
        <f>'[1]Summary Data'!$D$66*IF('[1]Summary Data'!$D$69&gt;1250,1,Help!$AE$5)*$T$5</f>
        <v>1433.5888499999999</v>
      </c>
      <c r="H19" s="187"/>
    </row>
    <row r="20" spans="2:17" x14ac:dyDescent="0.25">
      <c r="B20" s="180"/>
      <c r="C20" s="181"/>
      <c r="D20" s="181"/>
      <c r="E20" s="182"/>
      <c r="F20" s="56">
        <f>'[1]Summary Data'!$C$11*VLOOKUP($E$5,PressureFactors,2,FALSE)</f>
        <v>5</v>
      </c>
      <c r="G20" s="57">
        <f>'[1]Summary Data'!$D$65*IF('[1]Summary Data'!$D$69&gt;1250,1,Help!$AE$5)*$T$5</f>
        <v>1514.4832999999999</v>
      </c>
      <c r="H20" s="187"/>
    </row>
    <row r="21" spans="2:17" x14ac:dyDescent="0.25">
      <c r="B21" s="180"/>
      <c r="C21" s="181"/>
      <c r="D21" s="181"/>
      <c r="E21" s="182"/>
      <c r="F21" s="56">
        <f>'[1]Summary Data'!$C$10*VLOOKUP($E$5,PressureFactors,2,FALSE)</f>
        <v>5.5</v>
      </c>
      <c r="G21" s="57">
        <f>'[1]Summary Data'!$D$64*IF('[1]Summary Data'!$D$69&gt;1250,1,Help!$AE$5)*$T$5</f>
        <v>1585.44865</v>
      </c>
      <c r="H21" s="187"/>
    </row>
    <row r="22" spans="2:17" ht="15.75" thickBot="1" x14ac:dyDescent="0.3">
      <c r="B22" s="183"/>
      <c r="C22" s="184"/>
      <c r="D22" s="184"/>
      <c r="E22" s="185"/>
      <c r="F22" s="58">
        <f>'[1]Summary Data'!$C$9*VLOOKUP($E$5,PressureFactors,2,FALSE)</f>
        <v>6</v>
      </c>
      <c r="G22" s="59">
        <f>'[1]Summary Data'!$D$63*IF('[1]Summary Data'!$D$69&gt;1250,1,Help!$AE$5)*$T$5</f>
        <v>1642.4403499999999</v>
      </c>
      <c r="H22" s="188"/>
    </row>
    <row r="23" spans="2:17" ht="15.75" thickBot="1" x14ac:dyDescent="0.3"/>
    <row r="24" spans="2:17" ht="15.75" thickBot="1" x14ac:dyDescent="0.3">
      <c r="B24" s="167" t="s">
        <v>47</v>
      </c>
      <c r="C24" s="168"/>
      <c r="D24" s="168"/>
      <c r="E24" s="168"/>
      <c r="F24" s="169"/>
      <c r="G24" s="174" t="s">
        <v>48</v>
      </c>
      <c r="H24" s="175"/>
      <c r="I24" s="175"/>
      <c r="J24" s="175"/>
      <c r="K24" s="175"/>
      <c r="L24" s="175"/>
      <c r="M24" s="175"/>
      <c r="N24" s="176"/>
    </row>
    <row r="25" spans="2:17" ht="15.75" thickBot="1" x14ac:dyDescent="0.3">
      <c r="B25" s="189" t="s">
        <v>49</v>
      </c>
      <c r="C25" s="190"/>
      <c r="D25" s="190"/>
      <c r="E25" s="190"/>
      <c r="F25" s="191"/>
      <c r="G25" s="60">
        <v>-40</v>
      </c>
      <c r="H25" s="61">
        <v>-30</v>
      </c>
      <c r="I25" s="61">
        <v>-20</v>
      </c>
      <c r="J25" s="62">
        <v>-10</v>
      </c>
      <c r="K25" s="63">
        <f>'[1]Summary Data'!G31</f>
        <v>0</v>
      </c>
      <c r="L25" s="64">
        <v>10</v>
      </c>
      <c r="M25" s="61">
        <v>20</v>
      </c>
      <c r="N25" s="65">
        <v>30</v>
      </c>
      <c r="O25" s="37"/>
    </row>
    <row r="26" spans="2:17" ht="15.75" thickBot="1" x14ac:dyDescent="0.3">
      <c r="B26" s="192"/>
      <c r="C26" s="193"/>
      <c r="D26" s="193"/>
      <c r="E26" s="193"/>
      <c r="F26" s="193"/>
      <c r="G26" s="66">
        <f t="shared" ref="G26:J26" si="0">IF(G25=0,100,100*SQRT(1/(1+(G25*0.01))))</f>
        <v>129.09944487358055</v>
      </c>
      <c r="H26" s="67">
        <f t="shared" si="0"/>
        <v>119.52286093343936</v>
      </c>
      <c r="I26" s="67">
        <f t="shared" si="0"/>
        <v>111.80339887498948</v>
      </c>
      <c r="J26" s="68">
        <f t="shared" si="0"/>
        <v>105.40925533894598</v>
      </c>
      <c r="K26" s="69">
        <f>IF(K25=0,100,100*SQRT(1/(1+(K25*0.01))))</f>
        <v>100</v>
      </c>
      <c r="L26" s="70">
        <f t="shared" ref="L26:N26" si="1">IF(L25=0,100,100*SQRT(1/(1+(L25*0.01))))</f>
        <v>95.346258924559237</v>
      </c>
      <c r="M26" s="67">
        <f t="shared" si="1"/>
        <v>91.287092917527687</v>
      </c>
      <c r="N26" s="71">
        <f t="shared" si="1"/>
        <v>87.705801930702918</v>
      </c>
      <c r="O26" s="72" t="s">
        <v>50</v>
      </c>
      <c r="P26" s="37"/>
      <c r="Q26" s="73"/>
    </row>
    <row r="27" spans="2:17" ht="15.75" thickBot="1" x14ac:dyDescent="0.3">
      <c r="K27" s="74" t="s">
        <v>51</v>
      </c>
    </row>
    <row r="28" spans="2:17" ht="15.75" thickBot="1" x14ac:dyDescent="0.3">
      <c r="B28" s="167" t="s">
        <v>52</v>
      </c>
      <c r="C28" s="168"/>
      <c r="D28" s="168"/>
      <c r="E28" s="168"/>
      <c r="F28" s="169"/>
      <c r="G28" s="75">
        <f>'[1]Summary Data'!$C$15*VLOOKUP($E$5,PressureFactors,2,FALSE)</f>
        <v>3</v>
      </c>
      <c r="H28" s="53" t="s">
        <v>46</v>
      </c>
      <c r="I28" s="43"/>
    </row>
    <row r="29" spans="2:17" ht="15.75" thickBot="1" x14ac:dyDescent="0.3">
      <c r="B29" s="177" t="s">
        <v>53</v>
      </c>
      <c r="C29" s="178"/>
      <c r="D29" s="178"/>
      <c r="E29" s="179"/>
      <c r="F29" s="47" t="str">
        <f>$E$5</f>
        <v>bar</v>
      </c>
      <c r="G29" s="76" t="s">
        <v>54</v>
      </c>
    </row>
    <row r="30" spans="2:17" ht="15.75" customHeight="1" x14ac:dyDescent="0.25">
      <c r="B30" s="180"/>
      <c r="C30" s="181"/>
      <c r="D30" s="181"/>
      <c r="E30" s="182"/>
      <c r="F30" s="77">
        <f t="shared" ref="F30:F37" si="2">F15</f>
        <v>2.5</v>
      </c>
      <c r="G30" s="78">
        <f>SQRT(1+(($G$28-F30)/F30))</f>
        <v>1.0954451150103321</v>
      </c>
      <c r="H30" s="37"/>
      <c r="I30" s="37"/>
      <c r="K30" s="37"/>
    </row>
    <row r="31" spans="2:17" x14ac:dyDescent="0.25">
      <c r="B31" s="180"/>
      <c r="C31" s="181"/>
      <c r="D31" s="181"/>
      <c r="E31" s="182"/>
      <c r="F31" s="79">
        <f t="shared" si="2"/>
        <v>3</v>
      </c>
      <c r="G31" s="80">
        <f t="shared" ref="G31:G37" si="3">SQRT(1+(($G$28-F31)/F31))</f>
        <v>1</v>
      </c>
      <c r="H31" s="43"/>
      <c r="I31" s="43"/>
    </row>
    <row r="32" spans="2:17" x14ac:dyDescent="0.25">
      <c r="B32" s="180"/>
      <c r="C32" s="181"/>
      <c r="D32" s="181"/>
      <c r="E32" s="182"/>
      <c r="F32" s="81">
        <f t="shared" si="2"/>
        <v>3.5</v>
      </c>
      <c r="G32" s="80">
        <f t="shared" si="3"/>
        <v>0.92582009977255153</v>
      </c>
    </row>
    <row r="33" spans="2:40" x14ac:dyDescent="0.25">
      <c r="B33" s="180"/>
      <c r="C33" s="181"/>
      <c r="D33" s="181"/>
      <c r="E33" s="182"/>
      <c r="F33" s="79">
        <f t="shared" si="2"/>
        <v>4</v>
      </c>
      <c r="G33" s="80">
        <f t="shared" si="3"/>
        <v>0.8660254037844386</v>
      </c>
    </row>
    <row r="34" spans="2:40" x14ac:dyDescent="0.25">
      <c r="B34" s="180"/>
      <c r="C34" s="181"/>
      <c r="D34" s="181"/>
      <c r="E34" s="182"/>
      <c r="F34" s="79">
        <f t="shared" si="2"/>
        <v>4.5</v>
      </c>
      <c r="G34" s="80">
        <f t="shared" si="3"/>
        <v>0.81649658092772603</v>
      </c>
    </row>
    <row r="35" spans="2:40" x14ac:dyDescent="0.25">
      <c r="B35" s="180"/>
      <c r="C35" s="181"/>
      <c r="D35" s="181"/>
      <c r="E35" s="182"/>
      <c r="F35" s="79">
        <f t="shared" si="2"/>
        <v>5</v>
      </c>
      <c r="G35" s="80">
        <f t="shared" si="3"/>
        <v>0.7745966692414834</v>
      </c>
    </row>
    <row r="36" spans="2:40" x14ac:dyDescent="0.25">
      <c r="B36" s="180"/>
      <c r="C36" s="181"/>
      <c r="D36" s="181"/>
      <c r="E36" s="182"/>
      <c r="F36" s="79">
        <f t="shared" si="2"/>
        <v>5.5</v>
      </c>
      <c r="G36" s="80">
        <f t="shared" si="3"/>
        <v>0.7385489458759964</v>
      </c>
    </row>
    <row r="37" spans="2:40" ht="15.75" thickBot="1" x14ac:dyDescent="0.3">
      <c r="B37" s="183"/>
      <c r="C37" s="184"/>
      <c r="D37" s="184"/>
      <c r="E37" s="185"/>
      <c r="F37" s="82">
        <f t="shared" si="2"/>
        <v>6</v>
      </c>
      <c r="G37" s="83">
        <f t="shared" si="3"/>
        <v>0.70710678118654757</v>
      </c>
    </row>
    <row r="38" spans="2:40" ht="15.75" thickBot="1" x14ac:dyDescent="0.3"/>
    <row r="39" spans="2:40" ht="15.75" thickBot="1" x14ac:dyDescent="0.3">
      <c r="B39" s="167" t="s">
        <v>55</v>
      </c>
      <c r="C39" s="168"/>
      <c r="D39" s="168"/>
      <c r="E39" s="168"/>
      <c r="F39" s="169"/>
      <c r="G39" s="174" t="s">
        <v>56</v>
      </c>
      <c r="H39" s="175"/>
      <c r="I39" s="175"/>
      <c r="J39" s="175"/>
      <c r="K39" s="175"/>
      <c r="L39" s="175"/>
      <c r="M39" s="175"/>
      <c r="N39" s="176"/>
      <c r="Q39" s="167" t="s">
        <v>55</v>
      </c>
      <c r="R39" s="168"/>
      <c r="S39" s="168"/>
      <c r="T39" s="168"/>
      <c r="U39" s="169"/>
      <c r="V39" s="174" t="s">
        <v>57</v>
      </c>
      <c r="W39" s="175"/>
      <c r="X39" s="175"/>
      <c r="Y39" s="175"/>
      <c r="Z39" s="175"/>
      <c r="AA39" s="175"/>
      <c r="AB39" s="175"/>
      <c r="AC39" s="175"/>
      <c r="AD39" s="175"/>
      <c r="AE39" s="175"/>
      <c r="AF39" s="175"/>
      <c r="AG39" s="175"/>
      <c r="AH39" s="175"/>
      <c r="AI39" s="175"/>
      <c r="AJ39" s="175"/>
      <c r="AK39" s="175"/>
      <c r="AL39" s="176"/>
    </row>
    <row r="40" spans="2:40" ht="15.75" customHeight="1" thickBot="1" x14ac:dyDescent="0.3">
      <c r="B40" s="194" t="s">
        <v>58</v>
      </c>
      <c r="C40" s="195"/>
      <c r="D40" s="195"/>
      <c r="E40" s="196"/>
      <c r="F40" s="47" t="str">
        <f>$E$5</f>
        <v>bar</v>
      </c>
      <c r="G40" s="84">
        <v>8</v>
      </c>
      <c r="H40" s="85">
        <v>10</v>
      </c>
      <c r="I40" s="85">
        <v>11</v>
      </c>
      <c r="J40" s="85">
        <v>12</v>
      </c>
      <c r="K40" s="85">
        <v>13</v>
      </c>
      <c r="L40" s="85">
        <v>14</v>
      </c>
      <c r="M40" s="85">
        <v>15</v>
      </c>
      <c r="N40" s="86">
        <v>16</v>
      </c>
      <c r="Q40" s="194" t="s">
        <v>58</v>
      </c>
      <c r="R40" s="195"/>
      <c r="S40" s="195"/>
      <c r="T40" s="196"/>
      <c r="U40" s="47" t="str">
        <f>$E$5</f>
        <v>bar</v>
      </c>
      <c r="V40" s="84">
        <v>8</v>
      </c>
      <c r="W40" s="85">
        <v>8.5</v>
      </c>
      <c r="X40" s="85">
        <v>9</v>
      </c>
      <c r="Y40" s="85">
        <v>9.5</v>
      </c>
      <c r="Z40" s="85">
        <v>10</v>
      </c>
      <c r="AA40" s="85">
        <v>10.5</v>
      </c>
      <c r="AB40" s="85">
        <v>11</v>
      </c>
      <c r="AC40" s="85">
        <v>11.5</v>
      </c>
      <c r="AD40" s="85">
        <v>12</v>
      </c>
      <c r="AE40" s="85">
        <v>12.5</v>
      </c>
      <c r="AF40" s="85">
        <v>13</v>
      </c>
      <c r="AG40" s="85">
        <v>13.5</v>
      </c>
      <c r="AH40" s="85">
        <v>14</v>
      </c>
      <c r="AI40" s="85">
        <v>14.5</v>
      </c>
      <c r="AJ40" s="85">
        <v>15</v>
      </c>
      <c r="AK40" s="85">
        <v>15.5</v>
      </c>
      <c r="AL40" s="86">
        <v>16</v>
      </c>
    </row>
    <row r="41" spans="2:40" ht="15.75" customHeight="1" thickBot="1" x14ac:dyDescent="0.3">
      <c r="B41" s="197"/>
      <c r="C41" s="198"/>
      <c r="D41" s="198"/>
      <c r="E41" s="199"/>
      <c r="F41" s="49">
        <f t="shared" ref="F41:F48" si="4">F15</f>
        <v>2.5</v>
      </c>
      <c r="G41" s="87">
        <f>('[1]Summary Data'!$V43*POWER(G$40,3))+('[1]Summary Data'!$W43*POWER(G$40,2))+('[1]Summary Data'!$X43*G$40)+'[1]Summary Data'!$Y43</f>
        <v>2.4164300000000019</v>
      </c>
      <c r="H41" s="88">
        <f>('[1]Summary Data'!$V43*POWER(H$40,3))+('[1]Summary Data'!$W43*POWER(H$40,2))+('[1]Summary Data'!$X43*H$40)+'[1]Summary Data'!$Y43</f>
        <v>1.6484300000000012</v>
      </c>
      <c r="I41" s="88">
        <f>('[1]Summary Data'!$V43*POWER(I$40,3))+('[1]Summary Data'!$W43*POWER(I$40,2))+('[1]Summary Data'!$X43*I$40)+'[1]Summary Data'!$Y43</f>
        <v>1.3993700000000011</v>
      </c>
      <c r="J41" s="88">
        <f>('[1]Summary Data'!$V43*POWER(J$40,3))+('[1]Summary Data'!$W43*POWER(J$40,2))+('[1]Summary Data'!$X43*J$40)+'[1]Summary Data'!$Y43</f>
        <v>1.2163500000000056</v>
      </c>
      <c r="K41" s="88">
        <f>('[1]Summary Data'!$V43*POWER(K$40,3))+('[1]Summary Data'!$W43*POWER(K$40,2))+('[1]Summary Data'!$X43*K$40)+'[1]Summary Data'!$Y43</f>
        <v>1.0814300000000046</v>
      </c>
      <c r="L41" s="88">
        <f>('[1]Summary Data'!$V43*POWER(L$40,3))+('[1]Summary Data'!$W43*POWER(L$40,2))+('[1]Summary Data'!$X43*L$40)+'[1]Summary Data'!$Y43</f>
        <v>0.97667000000000392</v>
      </c>
      <c r="M41" s="88">
        <f>('[1]Summary Data'!$V43*POWER(M$40,3))+('[1]Summary Data'!$W43*POWER(M$40,2))+('[1]Summary Data'!$X43*M$40)+'[1]Summary Data'!$Y43</f>
        <v>0.8841300000000043</v>
      </c>
      <c r="N41" s="89">
        <f>('[1]Summary Data'!$V43*POWER(N$40,3))+('[1]Summary Data'!$W43*POWER(N$40,2))+('[1]Summary Data'!$X43*N$40)+'[1]Summary Data'!$Y43</f>
        <v>0.78587000000000451</v>
      </c>
      <c r="O41" s="186" t="s">
        <v>40</v>
      </c>
      <c r="Q41" s="197"/>
      <c r="R41" s="198"/>
      <c r="S41" s="198"/>
      <c r="T41" s="199"/>
      <c r="U41" s="49">
        <f>F41</f>
        <v>2.5</v>
      </c>
      <c r="V41" s="87">
        <f>('[1]Summary Data'!$V43*POWER(V$40,3))+('[1]Summary Data'!$W43*POWER(V$40,2))+('[1]Summary Data'!$X43*V$40)+'[1]Summary Data'!$Y43</f>
        <v>2.4164300000000019</v>
      </c>
      <c r="W41" s="88">
        <f>('[1]Summary Data'!$V43*POWER(W$40,3))+('[1]Summary Data'!$W43*POWER(W$40,2))+('[1]Summary Data'!$X43*W$40)+'[1]Summary Data'!$Y43</f>
        <v>2.1850887500000038</v>
      </c>
      <c r="X41" s="88">
        <f>('[1]Summary Data'!$V43*POWER(X$40,3))+('[1]Summary Data'!$W43*POWER(X$40,2))+('[1]Summary Data'!$X43*X$40)+'[1]Summary Data'!$Y43</f>
        <v>1.9814700000000016</v>
      </c>
      <c r="Y41" s="88">
        <f>('[1]Summary Data'!$V43*POWER(Y$40,3))+('[1]Summary Data'!$W43*POWER(Y$40,2))+('[1]Summary Data'!$X43*Y$40)+'[1]Summary Data'!$Y43</f>
        <v>1.8033312500000029</v>
      </c>
      <c r="Z41" s="88">
        <f>('[1]Summary Data'!$V43*POWER(Z$40,3))+('[1]Summary Data'!$W43*POWER(Z$40,2))+('[1]Summary Data'!$X43*Z$40)+'[1]Summary Data'!$Y43</f>
        <v>1.6484300000000012</v>
      </c>
      <c r="AA41" s="88">
        <f>('[1]Summary Data'!$V43*POWER(AA$40,3))+('[1]Summary Data'!$W43*POWER(AA$40,2))+('[1]Summary Data'!$X43*AA$40)+'[1]Summary Data'!$Y43</f>
        <v>1.5145237500000039</v>
      </c>
      <c r="AB41" s="88">
        <f>('[1]Summary Data'!$V43*POWER(AB$40,3))+('[1]Summary Data'!$W43*POWER(AB$40,2))+('[1]Summary Data'!$X43*AB$40)+'[1]Summary Data'!$Y43</f>
        <v>1.3993700000000011</v>
      </c>
      <c r="AC41" s="88">
        <f>('[1]Summary Data'!$V43*POWER(AC$40,3))+('[1]Summary Data'!$W43*POWER(AC$40,2))+('[1]Summary Data'!$X43*AC$40)+'[1]Summary Data'!$Y43</f>
        <v>1.3007262500000021</v>
      </c>
      <c r="AD41" s="90">
        <f>('[1]Summary Data'!$V43*POWER(AD$40,3))+('[1]Summary Data'!$W43*POWER(AD$40,2))+('[1]Summary Data'!$X43*AD$40)+'[1]Summary Data'!$Y43</f>
        <v>1.2163500000000056</v>
      </c>
      <c r="AE41" s="88">
        <f>('[1]Summary Data'!$V43*POWER(AE$40,3))+('[1]Summary Data'!$W43*POWER(AE$40,2))+('[1]Summary Data'!$X43*AE$40)+'[1]Summary Data'!$Y43</f>
        <v>1.1439987500000033</v>
      </c>
      <c r="AF41" s="88">
        <f>('[1]Summary Data'!$V43*POWER(AF$40,3))+('[1]Summary Data'!$W43*POWER(AF$40,2))+('[1]Summary Data'!$X43*AF$40)+'[1]Summary Data'!$Y43</f>
        <v>1.0814300000000046</v>
      </c>
      <c r="AG41" s="88">
        <f>('[1]Summary Data'!$V43*POWER(AG$40,3))+('[1]Summary Data'!$W43*POWER(AG$40,2))+('[1]Summary Data'!$X43*AG$40)+'[1]Summary Data'!$Y43</f>
        <v>1.026401250000001</v>
      </c>
      <c r="AH41" s="88">
        <f>('[1]Summary Data'!$V43*POWER(AH$40,3))+('[1]Summary Data'!$W43*POWER(AH$40,2))+('[1]Summary Data'!$X43*AH$40)+'[1]Summary Data'!$Y43</f>
        <v>0.97667000000000392</v>
      </c>
      <c r="AI41" s="88">
        <f>('[1]Summary Data'!$V43*POWER(AI$40,3))+('[1]Summary Data'!$W43*POWER(AI$40,2))+('[1]Summary Data'!$X43*AI$40)+'[1]Summary Data'!$Y43</f>
        <v>0.92999375000000306</v>
      </c>
      <c r="AJ41" s="88">
        <f>('[1]Summary Data'!$V43*POWER(AJ$40,3))+('[1]Summary Data'!$W43*POWER(AJ$40,2))+('[1]Summary Data'!$X43*AJ$40)+'[1]Summary Data'!$Y43</f>
        <v>0.8841300000000043</v>
      </c>
      <c r="AK41" s="88">
        <f>('[1]Summary Data'!$V43*POWER(AK$40,3))+('[1]Summary Data'!$W43*POWER(AK$40,2))+('[1]Summary Data'!$X43*AK$40)+'[1]Summary Data'!$Y43</f>
        <v>0.83683625000000283</v>
      </c>
      <c r="AL41" s="91">
        <f>('[1]Summary Data'!$V43*POWER(AL$40,3))+('[1]Summary Data'!$W43*POWER(AL$40,2))+('[1]Summary Data'!$X43*AL$40)+'[1]Summary Data'!$Y43</f>
        <v>0.78587000000000451</v>
      </c>
      <c r="AM41" s="186" t="s">
        <v>40</v>
      </c>
    </row>
    <row r="42" spans="2:40" ht="15.75" thickBot="1" x14ac:dyDescent="0.3">
      <c r="B42" s="197"/>
      <c r="C42" s="198"/>
      <c r="D42" s="198"/>
      <c r="E42" s="199"/>
      <c r="F42" s="51">
        <f t="shared" si="4"/>
        <v>3</v>
      </c>
      <c r="G42" s="92">
        <f>('[1]Summary Data'!$V42*POWER(G$40,3))+('[1]Summary Data'!$W42*POWER(G$40,2))+('[1]Summary Data'!$X42*G$40)+'[1]Summary Data'!$Y42</f>
        <v>2.6028899999999986</v>
      </c>
      <c r="H42" s="93">
        <f>('[1]Summary Data'!$V42*POWER(H$40,3))+('[1]Summary Data'!$W42*POWER(H$40,2))+('[1]Summary Data'!$X42*H$40)+'[1]Summary Data'!$Y42</f>
        <v>1.7010899999999971</v>
      </c>
      <c r="I42" s="93">
        <f>('[1]Summary Data'!$V42*POWER(I$40,3))+('[1]Summary Data'!$W42*POWER(I$40,2))+('[1]Summary Data'!$X42*I$40)+'[1]Summary Data'!$Y42</f>
        <v>1.4378999999999955</v>
      </c>
      <c r="J42" s="93">
        <f>('[1]Summary Data'!$V42*POWER(J$40,3))+('[1]Summary Data'!$W42*POWER(J$40,2))+('[1]Summary Data'!$X42*J$40)+'[1]Summary Data'!$Y42</f>
        <v>1.2602499999999957</v>
      </c>
      <c r="K42" s="93">
        <f>('[1]Summary Data'!$V42*POWER(K$40,3))+('[1]Summary Data'!$W42*POWER(K$40,2))+('[1]Summary Data'!$X42*K$40)+'[1]Summary Data'!$Y42</f>
        <v>1.1384399999999957</v>
      </c>
      <c r="L42" s="93">
        <f>('[1]Summary Data'!$V42*POWER(L$40,3))+('[1]Summary Data'!$W42*POWER(L$40,2))+('[1]Summary Data'!$X42*L$40)+'[1]Summary Data'!$Y42</f>
        <v>1.0427700000000009</v>
      </c>
      <c r="M42" s="93">
        <f>('[1]Summary Data'!$V42*POWER(M$40,3))+('[1]Summary Data'!$W42*POWER(M$40,2))+('[1]Summary Data'!$X42*M$40)+'[1]Summary Data'!$Y42</f>
        <v>0.94353999999999871</v>
      </c>
      <c r="N42" s="94">
        <f>('[1]Summary Data'!$V42*POWER(N$40,3))+('[1]Summary Data'!$W42*POWER(N$40,2))+('[1]Summary Data'!$X42*N$40)+'[1]Summary Data'!$Y42</f>
        <v>0.81104999999999094</v>
      </c>
      <c r="O42" s="187"/>
      <c r="P42" s="53"/>
      <c r="Q42" s="197"/>
      <c r="R42" s="198"/>
      <c r="S42" s="198"/>
      <c r="T42" s="199"/>
      <c r="U42" s="51">
        <f t="shared" ref="U42:U48" si="5">F42</f>
        <v>3</v>
      </c>
      <c r="V42" s="92">
        <f>('[1]Summary Data'!$V42*POWER(V$40,3))+('[1]Summary Data'!$W42*POWER(V$40,2))+('[1]Summary Data'!$X42*V$40)+'[1]Summary Data'!$Y42</f>
        <v>2.6028899999999986</v>
      </c>
      <c r="W42" s="93">
        <f>('[1]Summary Data'!$V42*POWER(W$40,3))+('[1]Summary Data'!$W42*POWER(W$40,2))+('[1]Summary Data'!$X42*W$40)+'[1]Summary Data'!$Y42</f>
        <v>2.3212312499999985</v>
      </c>
      <c r="X42" s="93">
        <f>('[1]Summary Data'!$V42*POWER(X$40,3))+('[1]Summary Data'!$W42*POWER(X$40,2))+('[1]Summary Data'!$X42*X$40)+'[1]Summary Data'!$Y42</f>
        <v>2.0795199999999987</v>
      </c>
      <c r="Y42" s="93">
        <f>('[1]Summary Data'!$V42*POWER(Y$40,3))+('[1]Summary Data'!$W42*POWER(Y$40,2))+('[1]Summary Data'!$X42*Y$40)+'[1]Summary Data'!$Y42</f>
        <v>1.8740437499999967</v>
      </c>
      <c r="Z42" s="93">
        <f>('[1]Summary Data'!$V42*POWER(Z$40,3))+('[1]Summary Data'!$W42*POWER(Z$40,2))+('[1]Summary Data'!$X42*Z$40)+'[1]Summary Data'!$Y42</f>
        <v>1.7010899999999971</v>
      </c>
      <c r="AA42" s="93">
        <f>('[1]Summary Data'!$V42*POWER(AA$40,3))+('[1]Summary Data'!$W42*POWER(AA$40,2))+('[1]Summary Data'!$X42*AA$40)+'[1]Summary Data'!$Y42</f>
        <v>1.5569462499999993</v>
      </c>
      <c r="AB42" s="93">
        <f>('[1]Summary Data'!$V42*POWER(AB$40,3))+('[1]Summary Data'!$W42*POWER(AB$40,2))+('[1]Summary Data'!$X42*AB$40)+'[1]Summary Data'!$Y42</f>
        <v>1.4378999999999955</v>
      </c>
      <c r="AC42" s="93">
        <f>('[1]Summary Data'!$V42*POWER(AC$40,3))+('[1]Summary Data'!$W42*POWER(AC$40,2))+('[1]Summary Data'!$X42*AC$40)+'[1]Summary Data'!$Y42</f>
        <v>1.3402387499999975</v>
      </c>
      <c r="AD42" s="95">
        <f>('[1]Summary Data'!$V42*POWER(AD$40,3))+('[1]Summary Data'!$W42*POWER(AD$40,2))+('[1]Summary Data'!$X42*AD$40)+'[1]Summary Data'!$Y42</f>
        <v>1.2602499999999957</v>
      </c>
      <c r="AE42" s="93">
        <f>('[1]Summary Data'!$V42*POWER(AE$40,3))+('[1]Summary Data'!$W42*POWER(AE$40,2))+('[1]Summary Data'!$X42*AE$40)+'[1]Summary Data'!$Y42</f>
        <v>1.1942212499999947</v>
      </c>
      <c r="AF42" s="93">
        <f>('[1]Summary Data'!$V42*POWER(AF$40,3))+('[1]Summary Data'!$W42*POWER(AF$40,2))+('[1]Summary Data'!$X42*AF$40)+'[1]Summary Data'!$Y42</f>
        <v>1.1384399999999957</v>
      </c>
      <c r="AG42" s="93">
        <f>('[1]Summary Data'!$V42*POWER(AG$40,3))+('[1]Summary Data'!$W42*POWER(AG$40,2))+('[1]Summary Data'!$X42*AG$40)+'[1]Summary Data'!$Y42</f>
        <v>1.0891937499999962</v>
      </c>
      <c r="AH42" s="93">
        <f>('[1]Summary Data'!$V42*POWER(AH$40,3))+('[1]Summary Data'!$W42*POWER(AH$40,2))+('[1]Summary Data'!$X42*AH$40)+'[1]Summary Data'!$Y42</f>
        <v>1.0427700000000009</v>
      </c>
      <c r="AI42" s="93">
        <f>('[1]Summary Data'!$V42*POWER(AI$40,3))+('[1]Summary Data'!$W42*POWER(AI$40,2))+('[1]Summary Data'!$X42*AI$40)+'[1]Summary Data'!$Y42</f>
        <v>0.99545625000000015</v>
      </c>
      <c r="AJ42" s="93">
        <f>('[1]Summary Data'!$V42*POWER(AJ$40,3))+('[1]Summary Data'!$W42*POWER(AJ$40,2))+('[1]Summary Data'!$X42*AJ$40)+'[1]Summary Data'!$Y42</f>
        <v>0.94353999999999871</v>
      </c>
      <c r="AK42" s="93">
        <f>('[1]Summary Data'!$V42*POWER(AK$40,3))+('[1]Summary Data'!$W42*POWER(AK$40,2))+('[1]Summary Data'!$X42*AK$40)+'[1]Summary Data'!$Y42</f>
        <v>0.88330874999999764</v>
      </c>
      <c r="AL42" s="96">
        <f>('[1]Summary Data'!$V42*POWER(AL$40,3))+('[1]Summary Data'!$W42*POWER(AL$40,2))+('[1]Summary Data'!$X42*AL$40)+'[1]Summary Data'!$Y42</f>
        <v>0.81104999999999094</v>
      </c>
      <c r="AM42" s="187"/>
      <c r="AN42" s="53" t="s">
        <v>46</v>
      </c>
    </row>
    <row r="43" spans="2:40" x14ac:dyDescent="0.25">
      <c r="B43" s="197"/>
      <c r="C43" s="198"/>
      <c r="D43" s="198"/>
      <c r="E43" s="199"/>
      <c r="F43" s="54">
        <f t="shared" si="4"/>
        <v>3.5</v>
      </c>
      <c r="G43" s="97">
        <f>('[1]Summary Data'!$V41*POWER(G$40,3))+('[1]Summary Data'!$W41*POWER(G$40,2))+('[1]Summary Data'!$X41*G$40)+'[1]Summary Data'!$Y41</f>
        <v>2.7641200000000001</v>
      </c>
      <c r="H43" s="98">
        <f>('[1]Summary Data'!$V41*POWER(H$40,3))+('[1]Summary Data'!$W41*POWER(H$40,2))+('[1]Summary Data'!$X41*H$40)+'[1]Summary Data'!$Y41</f>
        <v>1.7841199999999997</v>
      </c>
      <c r="I43" s="98">
        <f>('[1]Summary Data'!$V41*POWER(I$40,3))+('[1]Summary Data'!$W41*POWER(I$40,2))+('[1]Summary Data'!$X41*I$40)+'[1]Summary Data'!$Y41</f>
        <v>1.4807800000000011</v>
      </c>
      <c r="J43" s="98">
        <f>('[1]Summary Data'!$V41*POWER(J$40,3))+('[1]Summary Data'!$W41*POWER(J$40,2))+('[1]Summary Data'!$X41*J$40)+'[1]Summary Data'!$Y41</f>
        <v>1.2688400000000026</v>
      </c>
      <c r="K43" s="98">
        <f>('[1]Summary Data'!$V41*POWER(K$40,3))+('[1]Summary Data'!$W41*POWER(K$40,2))+('[1]Summary Data'!$X41*K$40)+'[1]Summary Data'!$Y41</f>
        <v>1.1235200000000045</v>
      </c>
      <c r="L43" s="98">
        <f>('[1]Summary Data'!$V41*POWER(L$40,3))+('[1]Summary Data'!$W41*POWER(L$40,2))+('[1]Summary Data'!$X41*L$40)+'[1]Summary Data'!$Y41</f>
        <v>1.0200399999999927</v>
      </c>
      <c r="M43" s="98">
        <f>('[1]Summary Data'!$V41*POWER(M$40,3))+('[1]Summary Data'!$W41*POWER(M$40,2))+('[1]Summary Data'!$X41*M$40)+'[1]Summary Data'!$Y41</f>
        <v>0.933620000000003</v>
      </c>
      <c r="N43" s="99">
        <f>('[1]Summary Data'!$V41*POWER(N$40,3))+('[1]Summary Data'!$W41*POWER(N$40,2))+('[1]Summary Data'!$X41*N$40)+'[1]Summary Data'!$Y41</f>
        <v>0.83948</v>
      </c>
      <c r="O43" s="187"/>
      <c r="Q43" s="197"/>
      <c r="R43" s="198"/>
      <c r="S43" s="198"/>
      <c r="T43" s="199"/>
      <c r="U43" s="54">
        <f t="shared" si="5"/>
        <v>3.5</v>
      </c>
      <c r="V43" s="97">
        <f>('[1]Summary Data'!$V41*POWER(V$40,3))+('[1]Summary Data'!$W41*POWER(V$40,2))+('[1]Summary Data'!$X41*V$40)+'[1]Summary Data'!$Y41</f>
        <v>2.7641200000000001</v>
      </c>
      <c r="W43" s="98">
        <f>('[1]Summary Data'!$V41*POWER(W$40,3))+('[1]Summary Data'!$W41*POWER(W$40,2))+('[1]Summary Data'!$X41*W$40)+'[1]Summary Data'!$Y41</f>
        <v>2.4647112500000006</v>
      </c>
      <c r="X43" s="98">
        <f>('[1]Summary Data'!$V41*POWER(X$40,3))+('[1]Summary Data'!$W41*POWER(X$40,2))+('[1]Summary Data'!$X41*X$40)+'[1]Summary Data'!$Y41</f>
        <v>2.2036400000000018</v>
      </c>
      <c r="Y43" s="98">
        <f>('[1]Summary Data'!$V41*POWER(Y$40,3))+('[1]Summary Data'!$W41*POWER(Y$40,2))+('[1]Summary Data'!$X41*Y$40)+'[1]Summary Data'!$Y41</f>
        <v>1.9778087499999977</v>
      </c>
      <c r="Z43" s="98">
        <f>('[1]Summary Data'!$V41*POWER(Z$40,3))+('[1]Summary Data'!$W41*POWER(Z$40,2))+('[1]Summary Data'!$X41*Z$40)+'[1]Summary Data'!$Y41</f>
        <v>1.7841199999999997</v>
      </c>
      <c r="AA43" s="98">
        <f>('[1]Summary Data'!$V41*POWER(AA$40,3))+('[1]Summary Data'!$W41*POWER(AA$40,2))+('[1]Summary Data'!$X41*AA$40)+'[1]Summary Data'!$Y41</f>
        <v>1.61947625</v>
      </c>
      <c r="AB43" s="98">
        <f>('[1]Summary Data'!$V41*POWER(AB$40,3))+('[1]Summary Data'!$W41*POWER(AB$40,2))+('[1]Summary Data'!$X41*AB$40)+'[1]Summary Data'!$Y41</f>
        <v>1.4807800000000011</v>
      </c>
      <c r="AC43" s="98">
        <f>('[1]Summary Data'!$V41*POWER(AC$40,3))+('[1]Summary Data'!$W41*POWER(AC$40,2))+('[1]Summary Data'!$X41*AC$40)+'[1]Summary Data'!$Y41</f>
        <v>1.3649337500000005</v>
      </c>
      <c r="AD43" s="100">
        <f>('[1]Summary Data'!$V41*POWER(AD$40,3))+('[1]Summary Data'!$W41*POWER(AD$40,2))+('[1]Summary Data'!$X41*AD$40)+'[1]Summary Data'!$Y41</f>
        <v>1.2688400000000026</v>
      </c>
      <c r="AE43" s="98">
        <f>('[1]Summary Data'!$V41*POWER(AE$40,3))+('[1]Summary Data'!$W41*POWER(AE$40,2))+('[1]Summary Data'!$X41*AE$40)+'[1]Summary Data'!$Y41</f>
        <v>1.1894012500000013</v>
      </c>
      <c r="AF43" s="98">
        <f>('[1]Summary Data'!$V41*POWER(AF$40,3))+('[1]Summary Data'!$W41*POWER(AF$40,2))+('[1]Summary Data'!$X41*AF$40)+'[1]Summary Data'!$Y41</f>
        <v>1.1235200000000045</v>
      </c>
      <c r="AG43" s="98">
        <f>('[1]Summary Data'!$V41*POWER(AG$40,3))+('[1]Summary Data'!$W41*POWER(AG$40,2))+('[1]Summary Data'!$X41*AG$40)+'[1]Summary Data'!$Y41</f>
        <v>1.0680987499999954</v>
      </c>
      <c r="AH43" s="98">
        <f>('[1]Summary Data'!$V41*POWER(AH$40,3))+('[1]Summary Data'!$W41*POWER(AH$40,2))+('[1]Summary Data'!$X41*AH$40)+'[1]Summary Data'!$Y41</f>
        <v>1.0200399999999927</v>
      </c>
      <c r="AI43" s="98">
        <f>('[1]Summary Data'!$V41*POWER(AI$40,3))+('[1]Summary Data'!$W41*POWER(AI$40,2))+('[1]Summary Data'!$X41*AI$40)+'[1]Summary Data'!$Y41</f>
        <v>0.97624625000000087</v>
      </c>
      <c r="AJ43" s="98">
        <f>('[1]Summary Data'!$V41*POWER(AJ$40,3))+('[1]Summary Data'!$W41*POWER(AJ$40,2))+('[1]Summary Data'!$X41*AJ$40)+'[1]Summary Data'!$Y41</f>
        <v>0.933620000000003</v>
      </c>
      <c r="AK43" s="98">
        <f>('[1]Summary Data'!$V41*POWER(AK$40,3))+('[1]Summary Data'!$W41*POWER(AK$40,2))+('[1]Summary Data'!$X41*AK$40)+'[1]Summary Data'!$Y41</f>
        <v>0.88906374999999649</v>
      </c>
      <c r="AL43" s="101">
        <f>('[1]Summary Data'!$V41*POWER(AL$40,3))+('[1]Summary Data'!$W41*POWER(AL$40,2))+('[1]Summary Data'!$X41*AL$40)+'[1]Summary Data'!$Y41</f>
        <v>0.83948</v>
      </c>
      <c r="AM43" s="187"/>
    </row>
    <row r="44" spans="2:40" x14ac:dyDescent="0.25">
      <c r="B44" s="197"/>
      <c r="C44" s="198"/>
      <c r="D44" s="198"/>
      <c r="E44" s="199"/>
      <c r="F44" s="56">
        <f t="shared" si="4"/>
        <v>4</v>
      </c>
      <c r="G44" s="97">
        <f>('[1]Summary Data'!$V40*POWER(G$40,3))+('[1]Summary Data'!$W40*POWER(G$40,2))+('[1]Summary Data'!$X40*G$40)+'[1]Summary Data'!$Y40</f>
        <v>2.9928699999999999</v>
      </c>
      <c r="H44" s="98">
        <f>('[1]Summary Data'!$V40*POWER(H$40,3))+('[1]Summary Data'!$W40*POWER(H$40,2))+('[1]Summary Data'!$X40*H$40)+'[1]Summary Data'!$Y40</f>
        <v>1.8832499999999968</v>
      </c>
      <c r="I44" s="98">
        <f>('[1]Summary Data'!$V40*POWER(I$40,3))+('[1]Summary Data'!$W40*POWER(I$40,2))+('[1]Summary Data'!$X40*I$40)+'[1]Summary Data'!$Y40</f>
        <v>1.5468099999999971</v>
      </c>
      <c r="J44" s="98">
        <f>('[1]Summary Data'!$V40*POWER(J$40,3))+('[1]Summary Data'!$W40*POWER(J$40,2))+('[1]Summary Data'!$X40*J$40)+'[1]Summary Data'!$Y40</f>
        <v>1.3148299999999971</v>
      </c>
      <c r="K44" s="98">
        <f>('[1]Summary Data'!$V40*POWER(K$40,3))+('[1]Summary Data'!$W40*POWER(K$40,2))+('[1]Summary Data'!$X40*K$40)+'[1]Summary Data'!$Y40</f>
        <v>1.1564699999999952</v>
      </c>
      <c r="L44" s="98">
        <f>('[1]Summary Data'!$V40*POWER(L$40,3))+('[1]Summary Data'!$W40*POWER(L$40,2))+('[1]Summary Data'!$X40*L$40)+'[1]Summary Data'!$Y40</f>
        <v>1.0408899999999939</v>
      </c>
      <c r="M44" s="98">
        <f>('[1]Summary Data'!$V40*POWER(M$40,3))+('[1]Summary Data'!$W40*POWER(M$40,2))+('[1]Summary Data'!$X40*M$40)+'[1]Summary Data'!$Y40</f>
        <v>0.93724999999999525</v>
      </c>
      <c r="N44" s="99">
        <f>('[1]Summary Data'!$V40*POWER(N$40,3))+('[1]Summary Data'!$W40*POWER(N$40,2))+('[1]Summary Data'!$X40*N$40)+'[1]Summary Data'!$Y40</f>
        <v>0.8147100000000016</v>
      </c>
      <c r="O44" s="187"/>
      <c r="Q44" s="197"/>
      <c r="R44" s="198"/>
      <c r="S44" s="198"/>
      <c r="T44" s="199"/>
      <c r="U44" s="56">
        <f t="shared" si="5"/>
        <v>4</v>
      </c>
      <c r="V44" s="97">
        <f>('[1]Summary Data'!$V40*POWER(V$40,3))+('[1]Summary Data'!$W40*POWER(V$40,2))+('[1]Summary Data'!$X40*V$40)+'[1]Summary Data'!$Y40</f>
        <v>2.9928699999999999</v>
      </c>
      <c r="W44" s="98">
        <f>('[1]Summary Data'!$V40*POWER(W$40,3))+('[1]Summary Data'!$W40*POWER(W$40,2))+('[1]Summary Data'!$X40*W$40)+'[1]Summary Data'!$Y40</f>
        <v>2.651234999999998</v>
      </c>
      <c r="X44" s="98">
        <f>('[1]Summary Data'!$V40*POWER(X$40,3))+('[1]Summary Data'!$W40*POWER(X$40,2))+('[1]Summary Data'!$X40*X$40)+'[1]Summary Data'!$Y40</f>
        <v>2.3549900000000026</v>
      </c>
      <c r="Y44" s="98">
        <f>('[1]Summary Data'!$V40*POWER(Y$40,3))+('[1]Summary Data'!$W40*POWER(Y$40,2))+('[1]Summary Data'!$X40*Y$40)+'[1]Summary Data'!$Y40</f>
        <v>2.1002800000000015</v>
      </c>
      <c r="Z44" s="98">
        <f>('[1]Summary Data'!$V40*POWER(Z$40,3))+('[1]Summary Data'!$W40*POWER(Z$40,2))+('[1]Summary Data'!$X40*Z$40)+'[1]Summary Data'!$Y40</f>
        <v>1.8832499999999968</v>
      </c>
      <c r="AA44" s="98">
        <f>('[1]Summary Data'!$V40*POWER(AA$40,3))+('[1]Summary Data'!$W40*POWER(AA$40,2))+('[1]Summary Data'!$X40*AA$40)+'[1]Summary Data'!$Y40</f>
        <v>1.7000449999999994</v>
      </c>
      <c r="AB44" s="98">
        <f>('[1]Summary Data'!$V40*POWER(AB$40,3))+('[1]Summary Data'!$W40*POWER(AB$40,2))+('[1]Summary Data'!$X40*AB$40)+'[1]Summary Data'!$Y40</f>
        <v>1.5468099999999971</v>
      </c>
      <c r="AC44" s="98">
        <f>('[1]Summary Data'!$V40*POWER(AC$40,3))+('[1]Summary Data'!$W40*POWER(AC$40,2))+('[1]Summary Data'!$X40*AC$40)+'[1]Summary Data'!$Y40</f>
        <v>1.4196899999999992</v>
      </c>
      <c r="AD44" s="100">
        <f>('[1]Summary Data'!$V40*POWER(AD$40,3))+('[1]Summary Data'!$W40*POWER(AD$40,2))+('[1]Summary Data'!$X40*AD$40)+'[1]Summary Data'!$Y40</f>
        <v>1.3148299999999971</v>
      </c>
      <c r="AE44" s="98">
        <f>('[1]Summary Data'!$V40*POWER(AE$40,3))+('[1]Summary Data'!$W40*POWER(AE$40,2))+('[1]Summary Data'!$X40*AE$40)+'[1]Summary Data'!$Y40</f>
        <v>1.2283749999999962</v>
      </c>
      <c r="AF44" s="98">
        <f>('[1]Summary Data'!$V40*POWER(AF$40,3))+('[1]Summary Data'!$W40*POWER(AF$40,2))+('[1]Summary Data'!$X40*AF$40)+'[1]Summary Data'!$Y40</f>
        <v>1.1564699999999952</v>
      </c>
      <c r="AG44" s="98">
        <f>('[1]Summary Data'!$V40*POWER(AG$40,3))+('[1]Summary Data'!$W40*POWER(AG$40,2))+('[1]Summary Data'!$X40*AG$40)+'[1]Summary Data'!$Y40</f>
        <v>1.0952599999999997</v>
      </c>
      <c r="AH44" s="98">
        <f>('[1]Summary Data'!$V40*POWER(AH$40,3))+('[1]Summary Data'!$W40*POWER(AH$40,2))+('[1]Summary Data'!$X40*AH$40)+'[1]Summary Data'!$Y40</f>
        <v>1.0408899999999939</v>
      </c>
      <c r="AI44" s="98">
        <f>('[1]Summary Data'!$V40*POWER(AI$40,3))+('[1]Summary Data'!$W40*POWER(AI$40,2))+('[1]Summary Data'!$X40*AI$40)+'[1]Summary Data'!$Y40</f>
        <v>0.98950500000000119</v>
      </c>
      <c r="AJ44" s="98">
        <f>('[1]Summary Data'!$V40*POWER(AJ$40,3))+('[1]Summary Data'!$W40*POWER(AJ$40,2))+('[1]Summary Data'!$X40*AJ$40)+'[1]Summary Data'!$Y40</f>
        <v>0.93724999999999525</v>
      </c>
      <c r="AK44" s="98">
        <f>('[1]Summary Data'!$V40*POWER(AK$40,3))+('[1]Summary Data'!$W40*POWER(AK$40,2))+('[1]Summary Data'!$X40*AK$40)+'[1]Summary Data'!$Y40</f>
        <v>0.88026999999999234</v>
      </c>
      <c r="AL44" s="101">
        <f>('[1]Summary Data'!$V40*POWER(AL$40,3))+('[1]Summary Data'!$W40*POWER(AL$40,2))+('[1]Summary Data'!$X40*AL$40)+'[1]Summary Data'!$Y40</f>
        <v>0.8147100000000016</v>
      </c>
      <c r="AM44" s="187"/>
    </row>
    <row r="45" spans="2:40" x14ac:dyDescent="0.25">
      <c r="B45" s="197"/>
      <c r="C45" s="198"/>
      <c r="D45" s="198"/>
      <c r="E45" s="199"/>
      <c r="F45" s="56">
        <f t="shared" si="4"/>
        <v>4.5</v>
      </c>
      <c r="G45" s="97">
        <f>('[1]Summary Data'!$V39*POWER(G$40,3))+('[1]Summary Data'!$W39*POWER(G$40,2))+('[1]Summary Data'!$X39*G$40)+'[1]Summary Data'!$Y39</f>
        <v>3.3047900000000006</v>
      </c>
      <c r="H45" s="98">
        <f>('[1]Summary Data'!$V39*POWER(H$40,3))+('[1]Summary Data'!$W39*POWER(H$40,2))+('[1]Summary Data'!$X39*H$40)+'[1]Summary Data'!$Y39</f>
        <v>1.9818300000000022</v>
      </c>
      <c r="I45" s="98">
        <f>('[1]Summary Data'!$V39*POWER(I$40,3))+('[1]Summary Data'!$W39*POWER(I$40,2))+('[1]Summary Data'!$X39*I$40)+'[1]Summary Data'!$Y39</f>
        <v>1.6008500000000012</v>
      </c>
      <c r="J45" s="98">
        <f>('[1]Summary Data'!$V39*POWER(J$40,3))+('[1]Summary Data'!$W39*POWER(J$40,2))+('[1]Summary Data'!$X39*J$40)+'[1]Summary Data'!$Y39</f>
        <v>1.3514300000000006</v>
      </c>
      <c r="K45" s="98">
        <f>('[1]Summary Data'!$V39*POWER(K$40,3))+('[1]Summary Data'!$W39*POWER(K$40,2))+('[1]Summary Data'!$X39*K$40)+'[1]Summary Data'!$Y39</f>
        <v>1.1919900000000041</v>
      </c>
      <c r="L45" s="98">
        <f>('[1]Summary Data'!$V39*POWER(L$40,3))+('[1]Summary Data'!$W39*POWER(L$40,2))+('[1]Summary Data'!$X39*L$40)+'[1]Summary Data'!$Y39</f>
        <v>1.0809500000000014</v>
      </c>
      <c r="M45" s="98">
        <f>('[1]Summary Data'!$V39*POWER(M$40,3))+('[1]Summary Data'!$W39*POWER(M$40,2))+('[1]Summary Data'!$X39*M$40)+'[1]Summary Data'!$Y39</f>
        <v>0.97672999999999632</v>
      </c>
      <c r="N45" s="99">
        <f>('[1]Summary Data'!$V39*POWER(N$40,3))+('[1]Summary Data'!$W39*POWER(N$40,2))+('[1]Summary Data'!$X39*N$40)+'[1]Summary Data'!$Y39</f>
        <v>0.83774999999999977</v>
      </c>
      <c r="O45" s="187"/>
      <c r="Q45" s="197"/>
      <c r="R45" s="198"/>
      <c r="S45" s="198"/>
      <c r="T45" s="199"/>
      <c r="U45" s="56">
        <f t="shared" si="5"/>
        <v>4.5</v>
      </c>
      <c r="V45" s="97">
        <f>('[1]Summary Data'!$V39*POWER(V$40,3))+('[1]Summary Data'!$W39*POWER(V$40,2))+('[1]Summary Data'!$X39*V$40)+'[1]Summary Data'!$Y39</f>
        <v>3.3047900000000006</v>
      </c>
      <c r="W45" s="98">
        <f>('[1]Summary Data'!$V39*POWER(W$40,3))+('[1]Summary Data'!$W39*POWER(W$40,2))+('[1]Summary Data'!$X39*W$40)+'[1]Summary Data'!$Y39</f>
        <v>2.8909312500000048</v>
      </c>
      <c r="X45" s="98">
        <f>('[1]Summary Data'!$V39*POWER(X$40,3))+('[1]Summary Data'!$W39*POWER(X$40,2))+('[1]Summary Data'!$X39*X$40)+'[1]Summary Data'!$Y39</f>
        <v>2.5359499999999997</v>
      </c>
      <c r="Y45" s="98">
        <f>('[1]Summary Data'!$V39*POWER(Y$40,3))+('[1]Summary Data'!$W39*POWER(Y$40,2))+('[1]Summary Data'!$X39*Y$40)+'[1]Summary Data'!$Y39</f>
        <v>2.2346487499999945</v>
      </c>
      <c r="Z45" s="98">
        <f>('[1]Summary Data'!$V39*POWER(Z$40,3))+('[1]Summary Data'!$W39*POWER(Z$40,2))+('[1]Summary Data'!$X39*Z$40)+'[1]Summary Data'!$Y39</f>
        <v>1.9818300000000022</v>
      </c>
      <c r="AA45" s="98">
        <f>('[1]Summary Data'!$V39*POWER(AA$40,3))+('[1]Summary Data'!$W39*POWER(AA$40,2))+('[1]Summary Data'!$X39*AA$40)+'[1]Summary Data'!$Y39</f>
        <v>1.7722962500000001</v>
      </c>
      <c r="AB45" s="98">
        <f>('[1]Summary Data'!$V39*POWER(AB$40,3))+('[1]Summary Data'!$W39*POWER(AB$40,2))+('[1]Summary Data'!$X39*AB$40)+'[1]Summary Data'!$Y39</f>
        <v>1.6008500000000012</v>
      </c>
      <c r="AC45" s="98">
        <f>('[1]Summary Data'!$V39*POWER(AC$40,3))+('[1]Summary Data'!$W39*POWER(AC$40,2))+('[1]Summary Data'!$X39*AC$40)+'[1]Summary Data'!$Y39</f>
        <v>1.4622937499999935</v>
      </c>
      <c r="AD45" s="100">
        <f>('[1]Summary Data'!$V39*POWER(AD$40,3))+('[1]Summary Data'!$W39*POWER(AD$40,2))+('[1]Summary Data'!$X39*AD$40)+'[1]Summary Data'!$Y39</f>
        <v>1.3514300000000006</v>
      </c>
      <c r="AE45" s="98">
        <f>('[1]Summary Data'!$V39*POWER(AE$40,3))+('[1]Summary Data'!$W39*POWER(AE$40,2))+('[1]Summary Data'!$X39*AE$40)+'[1]Summary Data'!$Y39</f>
        <v>1.2630612500000069</v>
      </c>
      <c r="AF45" s="98">
        <f>('[1]Summary Data'!$V39*POWER(AF$40,3))+('[1]Summary Data'!$W39*POWER(AF$40,2))+('[1]Summary Data'!$X39*AF$40)+'[1]Summary Data'!$Y39</f>
        <v>1.1919900000000041</v>
      </c>
      <c r="AG45" s="98">
        <f>('[1]Summary Data'!$V39*POWER(AG$40,3))+('[1]Summary Data'!$W39*POWER(AG$40,2))+('[1]Summary Data'!$X39*AG$40)+'[1]Summary Data'!$Y39</f>
        <v>1.133018749999998</v>
      </c>
      <c r="AH45" s="98">
        <f>('[1]Summary Data'!$V39*POWER(AH$40,3))+('[1]Summary Data'!$W39*POWER(AH$40,2))+('[1]Summary Data'!$X39*AH$40)+'[1]Summary Data'!$Y39</f>
        <v>1.0809500000000014</v>
      </c>
      <c r="AI45" s="98">
        <f>('[1]Summary Data'!$V39*POWER(AI$40,3))+('[1]Summary Data'!$W39*POWER(AI$40,2))+('[1]Summary Data'!$X39*AI$40)+'[1]Summary Data'!$Y39</f>
        <v>1.030586250000006</v>
      </c>
      <c r="AJ45" s="98">
        <f>('[1]Summary Data'!$V39*POWER(AJ$40,3))+('[1]Summary Data'!$W39*POWER(AJ$40,2))+('[1]Summary Data'!$X39*AJ$40)+'[1]Summary Data'!$Y39</f>
        <v>0.97672999999999632</v>
      </c>
      <c r="AK45" s="98">
        <f>('[1]Summary Data'!$V39*POWER(AK$40,3))+('[1]Summary Data'!$W39*POWER(AK$40,2))+('[1]Summary Data'!$X39*AK$40)+'[1]Summary Data'!$Y39</f>
        <v>0.91418374999999941</v>
      </c>
      <c r="AL45" s="101">
        <f>('[1]Summary Data'!$V39*POWER(AL$40,3))+('[1]Summary Data'!$W39*POWER(AL$40,2))+('[1]Summary Data'!$X39*AL$40)+'[1]Summary Data'!$Y39</f>
        <v>0.83774999999999977</v>
      </c>
      <c r="AM45" s="187"/>
    </row>
    <row r="46" spans="2:40" x14ac:dyDescent="0.25">
      <c r="B46" s="197"/>
      <c r="C46" s="198"/>
      <c r="D46" s="198"/>
      <c r="E46" s="199"/>
      <c r="F46" s="56">
        <f t="shared" si="4"/>
        <v>5</v>
      </c>
      <c r="G46" s="97">
        <f>('[1]Summary Data'!$V38*POWER(G$40,3))+('[1]Summary Data'!$W38*POWER(G$40,2))+('[1]Summary Data'!$X38*G$40)+'[1]Summary Data'!$Y38</f>
        <v>3.7098399999999998</v>
      </c>
      <c r="H46" s="98">
        <f>('[1]Summary Data'!$V38*POWER(H$40,3))+('[1]Summary Data'!$W38*POWER(H$40,2))+('[1]Summary Data'!$X38*H$40)+'[1]Summary Data'!$Y38</f>
        <v>2.1320599999999921</v>
      </c>
      <c r="I46" s="98">
        <f>('[1]Summary Data'!$V38*POWER(I$40,3))+('[1]Summary Data'!$W38*POWER(I$40,2))+('[1]Summary Data'!$X38*I$40)+'[1]Summary Data'!$Y38</f>
        <v>1.6870299999999965</v>
      </c>
      <c r="J46" s="98">
        <f>('[1]Summary Data'!$V38*POWER(J$40,3))+('[1]Summary Data'!$W38*POWER(J$40,2))+('[1]Summary Data'!$X38*J$40)+'[1]Summary Data'!$Y38</f>
        <v>1.402199999999997</v>
      </c>
      <c r="K46" s="98">
        <f>('[1]Summary Data'!$V38*POWER(K$40,3))+('[1]Summary Data'!$W38*POWER(K$40,2))+('[1]Summary Data'!$X38*K$40)+'[1]Summary Data'!$Y38</f>
        <v>1.2257899999999928</v>
      </c>
      <c r="L46" s="98">
        <f>('[1]Summary Data'!$V38*POWER(L$40,3))+('[1]Summary Data'!$W38*POWER(L$40,2))+('[1]Summary Data'!$X38*L$40)+'[1]Summary Data'!$Y38</f>
        <v>1.1060199999999973</v>
      </c>
      <c r="M46" s="98">
        <f>('[1]Summary Data'!$V38*POWER(M$40,3))+('[1]Summary Data'!$W38*POWER(M$40,2))+('[1]Summary Data'!$X38*M$40)+'[1]Summary Data'!$Y38</f>
        <v>0.99110999999999549</v>
      </c>
      <c r="N46" s="99">
        <f>('[1]Summary Data'!$V38*POWER(N$40,3))+('[1]Summary Data'!$W38*POWER(N$40,2))+('[1]Summary Data'!$X38*N$40)+'[1]Summary Data'!$Y38</f>
        <v>0.82927999999999358</v>
      </c>
      <c r="O46" s="187"/>
      <c r="Q46" s="197"/>
      <c r="R46" s="198"/>
      <c r="S46" s="198"/>
      <c r="T46" s="199"/>
      <c r="U46" s="56">
        <f t="shared" si="5"/>
        <v>5</v>
      </c>
      <c r="V46" s="97">
        <f>('[1]Summary Data'!$V38*POWER(V$40,3))+('[1]Summary Data'!$W38*POWER(V$40,2))+('[1]Summary Data'!$X38*V$40)+'[1]Summary Data'!$Y38</f>
        <v>3.7098399999999998</v>
      </c>
      <c r="W46" s="98">
        <f>('[1]Summary Data'!$V38*POWER(W$40,3))+('[1]Summary Data'!$W38*POWER(W$40,2))+('[1]Summary Data'!$X38*W$40)+'[1]Summary Data'!$Y38</f>
        <v>3.2132487500000018</v>
      </c>
      <c r="X46" s="98">
        <f>('[1]Summary Data'!$V38*POWER(X$40,3))+('[1]Summary Data'!$W38*POWER(X$40,2))+('[1]Summary Data'!$X38*X$40)+'[1]Summary Data'!$Y38</f>
        <v>2.7890699999999988</v>
      </c>
      <c r="Y46" s="98">
        <f>('[1]Summary Data'!$V38*POWER(Y$40,3))+('[1]Summary Data'!$W38*POWER(Y$40,2))+('[1]Summary Data'!$X38*Y$40)+'[1]Summary Data'!$Y38</f>
        <v>2.4308312500000007</v>
      </c>
      <c r="Z46" s="98">
        <f>('[1]Summary Data'!$V38*POWER(Z$40,3))+('[1]Summary Data'!$W38*POWER(Z$40,2))+('[1]Summary Data'!$X38*Z$40)+'[1]Summary Data'!$Y38</f>
        <v>2.1320599999999921</v>
      </c>
      <c r="AA46" s="98">
        <f>('[1]Summary Data'!$V38*POWER(AA$40,3))+('[1]Summary Data'!$W38*POWER(AA$40,2))+('[1]Summary Data'!$X38*AA$40)+'[1]Summary Data'!$Y38</f>
        <v>1.8862837500000005</v>
      </c>
      <c r="AB46" s="98">
        <f>('[1]Summary Data'!$V38*POWER(AB$40,3))+('[1]Summary Data'!$W38*POWER(AB$40,2))+('[1]Summary Data'!$X38*AB$40)+'[1]Summary Data'!$Y38</f>
        <v>1.6870299999999965</v>
      </c>
      <c r="AC46" s="98">
        <f>('[1]Summary Data'!$V38*POWER(AC$40,3))+('[1]Summary Data'!$W38*POWER(AC$40,2))+('[1]Summary Data'!$X38*AC$40)+'[1]Summary Data'!$Y38</f>
        <v>1.5278262499999933</v>
      </c>
      <c r="AD46" s="100">
        <f>('[1]Summary Data'!$V38*POWER(AD$40,3))+('[1]Summary Data'!$W38*POWER(AD$40,2))+('[1]Summary Data'!$X38*AD$40)+'[1]Summary Data'!$Y38</f>
        <v>1.402199999999997</v>
      </c>
      <c r="AE46" s="98">
        <f>('[1]Summary Data'!$V38*POWER(AE$40,3))+('[1]Summary Data'!$W38*POWER(AE$40,2))+('[1]Summary Data'!$X38*AE$40)+'[1]Summary Data'!$Y38</f>
        <v>1.3036787499999996</v>
      </c>
      <c r="AF46" s="98">
        <f>('[1]Summary Data'!$V38*POWER(AF$40,3))+('[1]Summary Data'!$W38*POWER(AF$40,2))+('[1]Summary Data'!$X38*AF$40)+'[1]Summary Data'!$Y38</f>
        <v>1.2257899999999928</v>
      </c>
      <c r="AG46" s="98">
        <f>('[1]Summary Data'!$V38*POWER(AG$40,3))+('[1]Summary Data'!$W38*POWER(AG$40,2))+('[1]Summary Data'!$X38*AG$40)+'[1]Summary Data'!$Y38</f>
        <v>1.1620612500000114</v>
      </c>
      <c r="AH46" s="98">
        <f>('[1]Summary Data'!$V38*POWER(AH$40,3))+('[1]Summary Data'!$W38*POWER(AH$40,2))+('[1]Summary Data'!$X38*AH$40)+'[1]Summary Data'!$Y38</f>
        <v>1.1060199999999973</v>
      </c>
      <c r="AI46" s="98">
        <f>('[1]Summary Data'!$V38*POWER(AI$40,3))+('[1]Summary Data'!$W38*POWER(AI$40,2))+('[1]Summary Data'!$X38*AI$40)+'[1]Summary Data'!$Y38</f>
        <v>1.0511937499999853</v>
      </c>
      <c r="AJ46" s="98">
        <f>('[1]Summary Data'!$V38*POWER(AJ$40,3))+('[1]Summary Data'!$W38*POWER(AJ$40,2))+('[1]Summary Data'!$X38*AJ$40)+'[1]Summary Data'!$Y38</f>
        <v>0.99110999999999549</v>
      </c>
      <c r="AK46" s="98">
        <f>('[1]Summary Data'!$V38*POWER(AK$40,3))+('[1]Summary Data'!$W38*POWER(AK$40,2))+('[1]Summary Data'!$X38*AK$40)+'[1]Summary Data'!$Y38</f>
        <v>0.91929624999999859</v>
      </c>
      <c r="AL46" s="101">
        <f>('[1]Summary Data'!$V38*POWER(AL$40,3))+('[1]Summary Data'!$W38*POWER(AL$40,2))+('[1]Summary Data'!$X38*AL$40)+'[1]Summary Data'!$Y38</f>
        <v>0.82927999999999358</v>
      </c>
      <c r="AM46" s="187"/>
    </row>
    <row r="47" spans="2:40" x14ac:dyDescent="0.25">
      <c r="B47" s="197"/>
      <c r="C47" s="198"/>
      <c r="D47" s="198"/>
      <c r="E47" s="199"/>
      <c r="F47" s="56">
        <f t="shared" si="4"/>
        <v>5.5</v>
      </c>
      <c r="G47" s="97">
        <f>('[1]Summary Data'!$V37*POWER(G$40,3))+('[1]Summary Data'!$W37*POWER(G$40,2))+('[1]Summary Data'!$X37*G$40)+'[1]Summary Data'!$Y37</f>
        <v>4.2168599999999969</v>
      </c>
      <c r="H47" s="98">
        <f>('[1]Summary Data'!$V37*POWER(H$40,3))+('[1]Summary Data'!$W37*POWER(H$40,2))+('[1]Summary Data'!$X37*H$40)+'[1]Summary Data'!$Y37</f>
        <v>2.2444399999999902</v>
      </c>
      <c r="I47" s="98">
        <f>('[1]Summary Data'!$V37*POWER(I$40,3))+('[1]Summary Data'!$W37*POWER(I$40,2))+('[1]Summary Data'!$X37*I$40)+'[1]Summary Data'!$Y37</f>
        <v>1.7282699999999949</v>
      </c>
      <c r="J47" s="98">
        <f>('[1]Summary Data'!$V37*POWER(J$40,3))+('[1]Summary Data'!$W37*POWER(J$40,2))+('[1]Summary Data'!$X37*J$40)+'[1]Summary Data'!$Y37</f>
        <v>1.425459999999994</v>
      </c>
      <c r="K47" s="98">
        <f>('[1]Summary Data'!$V37*POWER(K$40,3))+('[1]Summary Data'!$W37*POWER(K$40,2))+('[1]Summary Data'!$X37*K$40)+'[1]Summary Data'!$Y37</f>
        <v>1.2610099999999846</v>
      </c>
      <c r="L47" s="98">
        <f>('[1]Summary Data'!$V37*POWER(L$40,3))+('[1]Summary Data'!$W37*POWER(L$40,2))+('[1]Summary Data'!$X37*L$40)+'[1]Summary Data'!$Y37</f>
        <v>1.1599199999999712</v>
      </c>
      <c r="M47" s="98">
        <f>('[1]Summary Data'!$V37*POWER(M$40,3))+('[1]Summary Data'!$W37*POWER(M$40,2))+('[1]Summary Data'!$X37*M$40)+'[1]Summary Data'!$Y37</f>
        <v>1.0471900000000005</v>
      </c>
      <c r="N47" s="99">
        <f>('[1]Summary Data'!$V37*POWER(N$40,3))+('[1]Summary Data'!$W37*POWER(N$40,2))+('[1]Summary Data'!$X37*N$40)+'[1]Summary Data'!$Y37</f>
        <v>0.84781999999998447</v>
      </c>
      <c r="O47" s="187"/>
      <c r="Q47" s="197"/>
      <c r="R47" s="198"/>
      <c r="S47" s="198"/>
      <c r="T47" s="199"/>
      <c r="U47" s="56">
        <f t="shared" si="5"/>
        <v>5.5</v>
      </c>
      <c r="V47" s="97">
        <f>('[1]Summary Data'!$V37*POWER(V$40,3))+('[1]Summary Data'!$W37*POWER(V$40,2))+('[1]Summary Data'!$X37*V$40)+'[1]Summary Data'!$Y37</f>
        <v>4.2168599999999969</v>
      </c>
      <c r="W47" s="98">
        <f>('[1]Summary Data'!$V37*POWER(W$40,3))+('[1]Summary Data'!$W37*POWER(W$40,2))+('[1]Summary Data'!$X37*W$40)+'[1]Summary Data'!$Y37</f>
        <v>3.582807499999987</v>
      </c>
      <c r="X47" s="98">
        <f>('[1]Summary Data'!$V37*POWER(X$40,3))+('[1]Summary Data'!$W37*POWER(X$40,2))+('[1]Summary Data'!$X37*X$40)+'[1]Summary Data'!$Y37</f>
        <v>3.0489699999999971</v>
      </c>
      <c r="Y47" s="98">
        <f>('[1]Summary Data'!$V37*POWER(Y$40,3))+('[1]Summary Data'!$W37*POWER(Y$40,2))+('[1]Summary Data'!$X37*Y$40)+'[1]Summary Data'!$Y37</f>
        <v>2.6059724999999929</v>
      </c>
      <c r="Z47" s="98">
        <f>('[1]Summary Data'!$V37*POWER(Z$40,3))+('[1]Summary Data'!$W37*POWER(Z$40,2))+('[1]Summary Data'!$X37*Z$40)+'[1]Summary Data'!$Y37</f>
        <v>2.2444399999999902</v>
      </c>
      <c r="AA47" s="98">
        <f>('[1]Summary Data'!$V37*POWER(AA$40,3))+('[1]Summary Data'!$W37*POWER(AA$40,2))+('[1]Summary Data'!$X37*AA$40)+'[1]Summary Data'!$Y37</f>
        <v>1.9549974999999975</v>
      </c>
      <c r="AB47" s="98">
        <f>('[1]Summary Data'!$V37*POWER(AB$40,3))+('[1]Summary Data'!$W37*POWER(AB$40,2))+('[1]Summary Data'!$X37*AB$40)+'[1]Summary Data'!$Y37</f>
        <v>1.7282699999999949</v>
      </c>
      <c r="AC47" s="98">
        <f>('[1]Summary Data'!$V37*POWER(AC$40,3))+('[1]Summary Data'!$W37*POWER(AC$40,2))+('[1]Summary Data'!$X37*AC$40)+'[1]Summary Data'!$Y37</f>
        <v>1.5548824999999908</v>
      </c>
      <c r="AD47" s="100">
        <f>('[1]Summary Data'!$V37*POWER(AD$40,3))+('[1]Summary Data'!$W37*POWER(AD$40,2))+('[1]Summary Data'!$X37*AD$40)+'[1]Summary Data'!$Y37</f>
        <v>1.425459999999994</v>
      </c>
      <c r="AE47" s="98">
        <f>('[1]Summary Data'!$V37*POWER(AE$40,3))+('[1]Summary Data'!$W37*POWER(AE$40,2))+('[1]Summary Data'!$X37*AE$40)+'[1]Summary Data'!$Y37</f>
        <v>1.3306274999999914</v>
      </c>
      <c r="AF47" s="98">
        <f>('[1]Summary Data'!$V37*POWER(AF$40,3))+('[1]Summary Data'!$W37*POWER(AF$40,2))+('[1]Summary Data'!$X37*AF$40)+'[1]Summary Data'!$Y37</f>
        <v>1.2610099999999846</v>
      </c>
      <c r="AG47" s="98">
        <f>('[1]Summary Data'!$V37*POWER(AG$40,3))+('[1]Summary Data'!$W37*POWER(AG$40,2))+('[1]Summary Data'!$X37*AG$40)+'[1]Summary Data'!$Y37</f>
        <v>1.2072324999999893</v>
      </c>
      <c r="AH47" s="98">
        <f>('[1]Summary Data'!$V37*POWER(AH$40,3))+('[1]Summary Data'!$W37*POWER(AH$40,2))+('[1]Summary Data'!$X37*AH$40)+'[1]Summary Data'!$Y37</f>
        <v>1.1599199999999712</v>
      </c>
      <c r="AI47" s="98">
        <f>('[1]Summary Data'!$V37*POWER(AI$40,3))+('[1]Summary Data'!$W37*POWER(AI$40,2))+('[1]Summary Data'!$X37*AI$40)+'[1]Summary Data'!$Y37</f>
        <v>1.1096974999999816</v>
      </c>
      <c r="AJ47" s="98">
        <f>('[1]Summary Data'!$V37*POWER(AJ$40,3))+('[1]Summary Data'!$W37*POWER(AJ$40,2))+('[1]Summary Data'!$X37*AJ$40)+'[1]Summary Data'!$Y37</f>
        <v>1.0471900000000005</v>
      </c>
      <c r="AK47" s="98">
        <f>('[1]Summary Data'!$V37*POWER(AK$40,3))+('[1]Summary Data'!$W37*POWER(AK$40,2))+('[1]Summary Data'!$X37*AK$40)+'[1]Summary Data'!$Y37</f>
        <v>0.96302249999997969</v>
      </c>
      <c r="AL47" s="101">
        <f>('[1]Summary Data'!$V37*POWER(AL$40,3))+('[1]Summary Data'!$W37*POWER(AL$40,2))+('[1]Summary Data'!$X37*AL$40)+'[1]Summary Data'!$Y37</f>
        <v>0.84781999999998447</v>
      </c>
      <c r="AM47" s="187"/>
    </row>
    <row r="48" spans="2:40" ht="15.75" thickBot="1" x14ac:dyDescent="0.3">
      <c r="B48" s="200"/>
      <c r="C48" s="201"/>
      <c r="D48" s="201"/>
      <c r="E48" s="202"/>
      <c r="F48" s="58">
        <f t="shared" si="4"/>
        <v>6</v>
      </c>
      <c r="G48" s="102">
        <f>('[1]Summary Data'!$V36*POWER(G$40,3))+('[1]Summary Data'!$W36*POWER(G$40,2))+('[1]Summary Data'!$X36*G$40)+'[1]Summary Data'!$Y36</f>
        <v>4.5712400000000102</v>
      </c>
      <c r="H48" s="103">
        <f>('[1]Summary Data'!$V36*POWER(H$40,3))+('[1]Summary Data'!$W36*POWER(H$40,2))+('[1]Summary Data'!$X36*H$40)+'[1]Summary Data'!$Y36</f>
        <v>2.3983600000000038</v>
      </c>
      <c r="I48" s="103">
        <f>('[1]Summary Data'!$V36*POWER(I$40,3))+('[1]Summary Data'!$W36*POWER(I$40,2))+('[1]Summary Data'!$X36*I$40)+'[1]Summary Data'!$Y36</f>
        <v>1.8332900000000123</v>
      </c>
      <c r="J48" s="103">
        <f>('[1]Summary Data'!$V36*POWER(J$40,3))+('[1]Summary Data'!$W36*POWER(J$40,2))+('[1]Summary Data'!$X36*J$40)+'[1]Summary Data'!$Y36</f>
        <v>1.5030800000000042</v>
      </c>
      <c r="K48" s="103">
        <f>('[1]Summary Data'!$V36*POWER(K$40,3))+('[1]Summary Data'!$W36*POWER(K$40,2))+('[1]Summary Data'!$X36*K$40)+'[1]Summary Data'!$Y36</f>
        <v>1.3231900000000039</v>
      </c>
      <c r="L48" s="103">
        <f>('[1]Summary Data'!$V36*POWER(L$40,3))+('[1]Summary Data'!$W36*POWER(L$40,2))+('[1]Summary Data'!$X36*L$40)+'[1]Summary Data'!$Y36</f>
        <v>1.2090800000000215</v>
      </c>
      <c r="M48" s="103">
        <f>('[1]Summary Data'!$V36*POWER(M$40,3))+('[1]Summary Data'!$W36*POWER(M$40,2))+('[1]Summary Data'!$X36*M$40)+'[1]Summary Data'!$Y36</f>
        <v>1.0762100000000245</v>
      </c>
      <c r="N48" s="104">
        <f>('[1]Summary Data'!$V36*POWER(N$40,3))+('[1]Summary Data'!$W36*POWER(N$40,2))+('[1]Summary Data'!$X36*N$40)+'[1]Summary Data'!$Y36</f>
        <v>0.84004000000002321</v>
      </c>
      <c r="O48" s="188"/>
      <c r="Q48" s="200"/>
      <c r="R48" s="201"/>
      <c r="S48" s="201"/>
      <c r="T48" s="202"/>
      <c r="U48" s="58">
        <f t="shared" si="5"/>
        <v>6</v>
      </c>
      <c r="V48" s="102">
        <f>('[1]Summary Data'!$V36*POWER(V$40,3))+('[1]Summary Data'!$W36*POWER(V$40,2))+('[1]Summary Data'!$X36*V$40)+'[1]Summary Data'!$Y36</f>
        <v>4.5712400000000102</v>
      </c>
      <c r="W48" s="103">
        <f>('[1]Summary Data'!$V36*POWER(W$40,3))+('[1]Summary Data'!$W36*POWER(W$40,2))+('[1]Summary Data'!$X36*W$40)+'[1]Summary Data'!$Y36</f>
        <v>3.8712587500000097</v>
      </c>
      <c r="X48" s="103">
        <f>('[1]Summary Data'!$V36*POWER(X$40,3))+('[1]Summary Data'!$W36*POWER(X$40,2))+('[1]Summary Data'!$X36*X$40)+'[1]Summary Data'!$Y36</f>
        <v>3.2828300000000041</v>
      </c>
      <c r="Y48" s="103">
        <f>('[1]Summary Data'!$V36*POWER(Y$40,3))+('[1]Summary Data'!$W36*POWER(Y$40,2))+('[1]Summary Data'!$X36*Y$40)+'[1]Summary Data'!$Y36</f>
        <v>2.7953862500000142</v>
      </c>
      <c r="Z48" s="103">
        <f>('[1]Summary Data'!$V36*POWER(Z$40,3))+('[1]Summary Data'!$W36*POWER(Z$40,2))+('[1]Summary Data'!$X36*Z$40)+'[1]Summary Data'!$Y36</f>
        <v>2.3983600000000038</v>
      </c>
      <c r="AA48" s="103">
        <f>('[1]Summary Data'!$V36*POWER(AA$40,3))+('[1]Summary Data'!$W36*POWER(AA$40,2))+('[1]Summary Data'!$X36*AA$40)+'[1]Summary Data'!$Y36</f>
        <v>2.0811837500000152</v>
      </c>
      <c r="AB48" s="103">
        <f>('[1]Summary Data'!$V36*POWER(AB$40,3))+('[1]Summary Data'!$W36*POWER(AB$40,2))+('[1]Summary Data'!$X36*AB$40)+'[1]Summary Data'!$Y36</f>
        <v>1.8332900000000123</v>
      </c>
      <c r="AC48" s="103">
        <f>('[1]Summary Data'!$V36*POWER(AC$40,3))+('[1]Summary Data'!$W36*POWER(AC$40,2))+('[1]Summary Data'!$X36*AC$40)+'[1]Summary Data'!$Y36</f>
        <v>1.6441112500000017</v>
      </c>
      <c r="AD48" s="105">
        <f>('[1]Summary Data'!$V36*POWER(AD$40,3))+('[1]Summary Data'!$W36*POWER(AD$40,2))+('[1]Summary Data'!$X36*AD$40)+'[1]Summary Data'!$Y36</f>
        <v>1.5030800000000042</v>
      </c>
      <c r="AE48" s="103">
        <f>('[1]Summary Data'!$V36*POWER(AE$40,3))+('[1]Summary Data'!$W36*POWER(AE$40,2))+('[1]Summary Data'!$X36*AE$40)+'[1]Summary Data'!$Y36</f>
        <v>1.3996287500000122</v>
      </c>
      <c r="AF48" s="103">
        <f>('[1]Summary Data'!$V36*POWER(AF$40,3))+('[1]Summary Data'!$W36*POWER(AF$40,2))+('[1]Summary Data'!$X36*AF$40)+'[1]Summary Data'!$Y36</f>
        <v>1.3231900000000039</v>
      </c>
      <c r="AG48" s="103">
        <f>('[1]Summary Data'!$V36*POWER(AG$40,3))+('[1]Summary Data'!$W36*POWER(AG$40,2))+('[1]Summary Data'!$X36*AG$40)+'[1]Summary Data'!$Y36</f>
        <v>1.2631962500000142</v>
      </c>
      <c r="AH48" s="103">
        <f>('[1]Summary Data'!$V36*POWER(AH$40,3))+('[1]Summary Data'!$W36*POWER(AH$40,2))+('[1]Summary Data'!$X36*AH$40)+'[1]Summary Data'!$Y36</f>
        <v>1.2090800000000215</v>
      </c>
      <c r="AI48" s="103">
        <f>('[1]Summary Data'!$V36*POWER(AI$40,3))+('[1]Summary Data'!$W36*POWER(AI$40,2))+('[1]Summary Data'!$X36*AI$40)+'[1]Summary Data'!$Y36</f>
        <v>1.1502737500000038</v>
      </c>
      <c r="AJ48" s="103">
        <f>('[1]Summary Data'!$V36*POWER(AJ$40,3))+('[1]Summary Data'!$W36*POWER(AJ$40,2))+('[1]Summary Data'!$X36*AJ$40)+'[1]Summary Data'!$Y36</f>
        <v>1.0762100000000245</v>
      </c>
      <c r="AK48" s="103">
        <f>('[1]Summary Data'!$V36*POWER(AK$40,3))+('[1]Summary Data'!$W36*POWER(AK$40,2))+('[1]Summary Data'!$X36*AK$40)+'[1]Summary Data'!$Y36</f>
        <v>0.97632125000000514</v>
      </c>
      <c r="AL48" s="106">
        <f>('[1]Summary Data'!$V36*POWER(AL$40,3))+('[1]Summary Data'!$W36*POWER(AL$40,2))+('[1]Summary Data'!$X36*AL$40)+'[1]Summary Data'!$Y36</f>
        <v>0.84004000000002321</v>
      </c>
      <c r="AM48" s="188"/>
    </row>
    <row r="49" spans="2:96" ht="15.75" thickBot="1" x14ac:dyDescent="0.3">
      <c r="CA49" s="43" t="s">
        <v>59</v>
      </c>
    </row>
    <row r="50" spans="2:96" ht="15.75" thickBot="1" x14ac:dyDescent="0.3">
      <c r="B50" s="203" t="s">
        <v>60</v>
      </c>
      <c r="C50" s="204"/>
      <c r="D50" s="204"/>
      <c r="E50" s="204"/>
      <c r="F50" s="169"/>
      <c r="G50" s="174" t="s">
        <v>61</v>
      </c>
      <c r="H50" s="175"/>
      <c r="I50" s="175"/>
      <c r="J50" s="175"/>
      <c r="K50" s="175"/>
      <c r="L50" s="175"/>
      <c r="M50" s="175"/>
      <c r="N50" s="175"/>
      <c r="O50" s="175"/>
      <c r="P50" s="175"/>
      <c r="Q50" s="175"/>
      <c r="R50" s="175"/>
      <c r="S50" s="175"/>
      <c r="T50" s="175"/>
      <c r="U50" s="175"/>
      <c r="V50" s="176"/>
      <c r="W50" s="37"/>
      <c r="CA50" s="107"/>
      <c r="CB50" s="174" t="s">
        <v>61</v>
      </c>
      <c r="CC50" s="175"/>
      <c r="CD50" s="175"/>
      <c r="CE50" s="175"/>
      <c r="CF50" s="175"/>
      <c r="CG50" s="175"/>
      <c r="CH50" s="175"/>
      <c r="CI50" s="175"/>
      <c r="CJ50" s="175"/>
      <c r="CK50" s="175"/>
      <c r="CL50" s="175"/>
      <c r="CM50" s="175"/>
      <c r="CN50" s="175"/>
      <c r="CO50" s="175"/>
      <c r="CP50" s="175"/>
      <c r="CQ50" s="176"/>
    </row>
    <row r="51" spans="2:96" ht="15.75" customHeight="1" thickBot="1" x14ac:dyDescent="0.3">
      <c r="B51" s="177" t="s">
        <v>43</v>
      </c>
      <c r="C51" s="178"/>
      <c r="D51" s="178"/>
      <c r="E51" s="179"/>
      <c r="F51" s="47" t="str">
        <f>$E$5</f>
        <v>bar</v>
      </c>
      <c r="G51" s="108">
        <f>'[1]Summary Data'!$C$149</f>
        <v>0.16</v>
      </c>
      <c r="H51" s="109">
        <f>'[1]Summary Data'!$C$148</f>
        <v>0.22</v>
      </c>
      <c r="I51" s="109">
        <f>'[1]Summary Data'!$C$147</f>
        <v>0.28000000000000003</v>
      </c>
      <c r="J51" s="109">
        <f>'[1]Summary Data'!$C$146</f>
        <v>0.34</v>
      </c>
      <c r="K51" s="109">
        <f>'[1]Summary Data'!$C$145</f>
        <v>0.4</v>
      </c>
      <c r="L51" s="109">
        <f>'[1]Summary Data'!$C$144</f>
        <v>0.46</v>
      </c>
      <c r="M51" s="109">
        <f>'[1]Summary Data'!$C$143</f>
        <v>0.52</v>
      </c>
      <c r="N51" s="109">
        <f>'[1]Summary Data'!$C$142</f>
        <v>0.57999999999999996</v>
      </c>
      <c r="O51" s="109">
        <f>'[1]Summary Data'!$C$141</f>
        <v>0.64</v>
      </c>
      <c r="P51" s="109">
        <f>'[1]Summary Data'!$C$140</f>
        <v>0.7</v>
      </c>
      <c r="Q51" s="109">
        <f>'[1]Summary Data'!$C$139</f>
        <v>0.76</v>
      </c>
      <c r="R51" s="109">
        <f>'[1]Summary Data'!$C$138</f>
        <v>0.82</v>
      </c>
      <c r="S51" s="109">
        <f>'[1]Summary Data'!$C$137</f>
        <v>0.88</v>
      </c>
      <c r="T51" s="109">
        <f>'[1]Summary Data'!$C$136</f>
        <v>0.94</v>
      </c>
      <c r="U51" s="109">
        <f>'[1]Summary Data'!$C$135</f>
        <v>1</v>
      </c>
      <c r="V51" s="110">
        <f>'[1]Summary Data'!$C$134</f>
        <v>2</v>
      </c>
      <c r="W51" s="37"/>
      <c r="CA51" s="111" t="str">
        <f t="shared" ref="CA51:CQ51" si="6">F51</f>
        <v>bar</v>
      </c>
      <c r="CB51" s="108">
        <f t="shared" si="6"/>
        <v>0.16</v>
      </c>
      <c r="CC51" s="109">
        <f t="shared" si="6"/>
        <v>0.22</v>
      </c>
      <c r="CD51" s="109">
        <f t="shared" si="6"/>
        <v>0.28000000000000003</v>
      </c>
      <c r="CE51" s="109">
        <f t="shared" si="6"/>
        <v>0.34</v>
      </c>
      <c r="CF51" s="109">
        <f t="shared" si="6"/>
        <v>0.4</v>
      </c>
      <c r="CG51" s="109">
        <f t="shared" si="6"/>
        <v>0.46</v>
      </c>
      <c r="CH51" s="109">
        <f t="shared" si="6"/>
        <v>0.52</v>
      </c>
      <c r="CI51" s="109">
        <f t="shared" si="6"/>
        <v>0.57999999999999996</v>
      </c>
      <c r="CJ51" s="109">
        <f t="shared" si="6"/>
        <v>0.64</v>
      </c>
      <c r="CK51" s="109">
        <f t="shared" si="6"/>
        <v>0.7</v>
      </c>
      <c r="CL51" s="109">
        <f t="shared" si="6"/>
        <v>0.76</v>
      </c>
      <c r="CM51" s="109">
        <f t="shared" si="6"/>
        <v>0.82</v>
      </c>
      <c r="CN51" s="109">
        <f t="shared" si="6"/>
        <v>0.88</v>
      </c>
      <c r="CO51" s="109">
        <f t="shared" si="6"/>
        <v>0.94</v>
      </c>
      <c r="CP51" s="109">
        <f t="shared" si="6"/>
        <v>1</v>
      </c>
      <c r="CQ51" s="110">
        <f t="shared" si="6"/>
        <v>2</v>
      </c>
      <c r="CR51" s="112"/>
    </row>
    <row r="52" spans="2:96" ht="15.75" thickBot="1" x14ac:dyDescent="0.3">
      <c r="B52" s="180"/>
      <c r="C52" s="181"/>
      <c r="D52" s="181"/>
      <c r="E52" s="182"/>
      <c r="F52" s="49">
        <f t="shared" ref="F52:F59" si="7">F15</f>
        <v>2.5</v>
      </c>
      <c r="G52" s="113">
        <f t="shared" ref="G52:U59" si="8">IF(CB52&gt;H52,MAX(CB52,0),H52)</f>
        <v>0.13540799360000003</v>
      </c>
      <c r="H52" s="114">
        <f t="shared" si="8"/>
        <v>9.9478920799999981E-2</v>
      </c>
      <c r="I52" s="114">
        <f t="shared" si="8"/>
        <v>7.0214931199999969E-2</v>
      </c>
      <c r="J52" s="114">
        <f t="shared" si="8"/>
        <v>4.6961674399999959E-2</v>
      </c>
      <c r="K52" s="114">
        <f t="shared" si="8"/>
        <v>2.9064799999999946E-2</v>
      </c>
      <c r="L52" s="114">
        <f t="shared" si="8"/>
        <v>1.5869957599999984E-2</v>
      </c>
      <c r="M52" s="114">
        <f t="shared" si="8"/>
        <v>6.7227967999999305E-3</v>
      </c>
      <c r="N52" s="114">
        <f t="shared" si="8"/>
        <v>1.0623224000000375E-3</v>
      </c>
      <c r="O52" s="114">
        <f t="shared" si="8"/>
        <v>1.0623224000000375E-3</v>
      </c>
      <c r="P52" s="114">
        <f t="shared" si="8"/>
        <v>1.0623224000000375E-3</v>
      </c>
      <c r="Q52" s="114">
        <f t="shared" si="8"/>
        <v>1.0623224000000375E-3</v>
      </c>
      <c r="R52" s="114">
        <f t="shared" si="8"/>
        <v>1.0623224000000375E-3</v>
      </c>
      <c r="S52" s="114">
        <f t="shared" si="8"/>
        <v>1.0623224000000375E-3</v>
      </c>
      <c r="T52" s="114">
        <f t="shared" si="8"/>
        <v>1.0623224000000375E-3</v>
      </c>
      <c r="U52" s="114">
        <f t="shared" si="8"/>
        <v>7.3999999999985189E-4</v>
      </c>
      <c r="V52" s="115">
        <v>0</v>
      </c>
      <c r="W52" s="179" t="s">
        <v>40</v>
      </c>
      <c r="CA52" s="116">
        <f>F52</f>
        <v>2.5</v>
      </c>
      <c r="CB52" s="113">
        <f>('[1]Summary Data'!$V119*POWER(CB$51,3))+('[1]Summary Data'!$W119*POWER(CB$51,2))+('[1]Summary Data'!$X119*CB$51)+'[1]Summary Data'!$Y119</f>
        <v>0.13540799360000003</v>
      </c>
      <c r="CC52" s="114">
        <f>('[1]Summary Data'!$V119*POWER(CC$51,3))+('[1]Summary Data'!$W119*POWER(CC$51,2))+('[1]Summary Data'!$X119*CC$51)+'[1]Summary Data'!$Y119</f>
        <v>9.9478920799999981E-2</v>
      </c>
      <c r="CD52" s="114">
        <f>('[1]Summary Data'!$V119*POWER(CD$51,3))+('[1]Summary Data'!$W119*POWER(CD$51,2))+('[1]Summary Data'!$X119*CD$51)+'[1]Summary Data'!$Y119</f>
        <v>7.0214931199999969E-2</v>
      </c>
      <c r="CE52" s="114">
        <f>('[1]Summary Data'!$V119*POWER(CE$51,3))+('[1]Summary Data'!$W119*POWER(CE$51,2))+('[1]Summary Data'!$X119*CE$51)+'[1]Summary Data'!$Y119</f>
        <v>4.6961674399999959E-2</v>
      </c>
      <c r="CF52" s="114">
        <f>('[1]Summary Data'!$V119*POWER(CF$51,3))+('[1]Summary Data'!$W119*POWER(CF$51,2))+('[1]Summary Data'!$X119*CF$51)+'[1]Summary Data'!$Y119</f>
        <v>2.9064799999999946E-2</v>
      </c>
      <c r="CG52" s="114">
        <f>('[1]Summary Data'!$V119*POWER(CG$51,3))+('[1]Summary Data'!$W119*POWER(CG$51,2))+('[1]Summary Data'!$X119*CG$51)+'[1]Summary Data'!$Y119</f>
        <v>1.5869957599999984E-2</v>
      </c>
      <c r="CH52" s="114">
        <f>('[1]Summary Data'!$V119*POWER(CH$51,3))+('[1]Summary Data'!$W119*POWER(CH$51,2))+('[1]Summary Data'!$X119*CH$51)+'[1]Summary Data'!$Y119</f>
        <v>6.7227967999999305E-3</v>
      </c>
      <c r="CI52" s="114">
        <f>('[1]Summary Data'!$V119*POWER(CI$51,3))+('[1]Summary Data'!$W119*POWER(CI$51,2))+('[1]Summary Data'!$X119*CI$51)+'[1]Summary Data'!$Y119</f>
        <v>9.6896719999994829E-4</v>
      </c>
      <c r="CJ52" s="114">
        <f>('[1]Summary Data'!$V119*POWER(CJ$51,3))+('[1]Summary Data'!$W119*POWER(CJ$51,2))+('[1]Summary Data'!$X119*CJ$51)+'[1]Summary Data'!$Y119</f>
        <v>-2.0458815999999658E-3</v>
      </c>
      <c r="CK52" s="114">
        <f>('[1]Summary Data'!$V119*POWER(CK$51,3))+('[1]Summary Data'!$W119*POWER(CK$51,2))+('[1]Summary Data'!$X119*CK$51)+'[1]Summary Data'!$Y119</f>
        <v>-2.976100000000037E-3</v>
      </c>
      <c r="CL52" s="114">
        <f>('[1]Summary Data'!$V119*POWER(CL$51,3))+('[1]Summary Data'!$W119*POWER(CL$51,2))+('[1]Summary Data'!$X119*CL$51)+'[1]Summary Data'!$Y119</f>
        <v>-2.4760384000001023E-3</v>
      </c>
      <c r="CM52" s="114">
        <f>('[1]Summary Data'!$V119*POWER(CM$51,3))+('[1]Summary Data'!$W119*POWER(CM$51,2))+('[1]Summary Data'!$X119*CM$51)+'[1]Summary Data'!$Y119</f>
        <v>-1.2000472000002205E-3</v>
      </c>
      <c r="CN52" s="114">
        <f>('[1]Summary Data'!$V119*POWER(CN$51,3))+('[1]Summary Data'!$W119*POWER(CN$51,2))+('[1]Summary Data'!$X119*CN$51)+'[1]Summary Data'!$Y119</f>
        <v>1.9752319999988277E-4</v>
      </c>
      <c r="CO52" s="114">
        <f>('[1]Summary Data'!$V119*POWER(CO$51,3))+('[1]Summary Data'!$W119*POWER(CO$51,2))+('[1]Summary Data'!$X119*CO$51)+'[1]Summary Data'!$Y119</f>
        <v>1.0623224000000375E-3</v>
      </c>
      <c r="CP52" s="114">
        <f>('[1]Summary Data'!$V119*POWER(CP$51,3))+('[1]Summary Data'!$W119*POWER(CP$51,2))+('[1]Summary Data'!$X119*CP$51)+'[1]Summary Data'!$Y119</f>
        <v>7.3999999999985189E-4</v>
      </c>
      <c r="CQ52" s="115">
        <f>('[1]Summary Data'!$V119*POWER(CQ$51,3))+('[1]Summary Data'!$W119*POWER(CQ$51,2))+('[1]Summary Data'!$X119*CQ$51)+'[1]Summary Data'!$Y119</f>
        <v>-0.77882000000000051</v>
      </c>
    </row>
    <row r="53" spans="2:96" ht="15.75" thickBot="1" x14ac:dyDescent="0.3">
      <c r="B53" s="180"/>
      <c r="C53" s="181"/>
      <c r="D53" s="181"/>
      <c r="E53" s="182"/>
      <c r="F53" s="51">
        <f t="shared" si="7"/>
        <v>3</v>
      </c>
      <c r="G53" s="92">
        <f t="shared" si="8"/>
        <v>0.14388899136000002</v>
      </c>
      <c r="H53" s="93">
        <f t="shared" si="8"/>
        <v>0.10792547568000002</v>
      </c>
      <c r="I53" s="93">
        <f t="shared" si="8"/>
        <v>7.8178552320000039E-2</v>
      </c>
      <c r="J53" s="93">
        <f t="shared" si="8"/>
        <v>5.4087260640000023E-2</v>
      </c>
      <c r="K53" s="93">
        <f t="shared" si="8"/>
        <v>3.5090640000000006E-2</v>
      </c>
      <c r="L53" s="93">
        <f t="shared" si="8"/>
        <v>2.0627729759999991E-2</v>
      </c>
      <c r="M53" s="93">
        <f t="shared" si="8"/>
        <v>1.0137569280000036E-2</v>
      </c>
      <c r="N53" s="93">
        <f t="shared" si="8"/>
        <v>3.0591979200000896E-3</v>
      </c>
      <c r="O53" s="93">
        <f t="shared" si="8"/>
        <v>1.9199999999999773E-3</v>
      </c>
      <c r="P53" s="93">
        <f t="shared" si="8"/>
        <v>1.9199999999999773E-3</v>
      </c>
      <c r="Q53" s="93">
        <f t="shared" si="8"/>
        <v>1.9199999999999773E-3</v>
      </c>
      <c r="R53" s="93">
        <f t="shared" si="8"/>
        <v>1.9199999999999773E-3</v>
      </c>
      <c r="S53" s="93">
        <f t="shared" si="8"/>
        <v>1.9199999999999773E-3</v>
      </c>
      <c r="T53" s="93">
        <f t="shared" si="8"/>
        <v>1.9199999999999773E-3</v>
      </c>
      <c r="U53" s="93">
        <f t="shared" si="8"/>
        <v>1.9199999999999773E-3</v>
      </c>
      <c r="V53" s="94">
        <v>0</v>
      </c>
      <c r="W53" s="182"/>
      <c r="X53" s="53" t="s">
        <v>46</v>
      </c>
      <c r="CA53" s="117">
        <f t="shared" ref="CA53:CA59" si="9">F53</f>
        <v>3</v>
      </c>
      <c r="CB53" s="92">
        <f>('[1]Summary Data'!$V118*POWER(CB$51,3))+('[1]Summary Data'!$W118*POWER(CB$51,2))+('[1]Summary Data'!$X118*CB$51)+'[1]Summary Data'!$Y118</f>
        <v>0.14388899136000002</v>
      </c>
      <c r="CC53" s="93">
        <f>('[1]Summary Data'!$V118*POWER(CC$51,3))+('[1]Summary Data'!$W118*POWER(CC$51,2))+('[1]Summary Data'!$X118*CC$51)+'[1]Summary Data'!$Y118</f>
        <v>0.10792547568000002</v>
      </c>
      <c r="CD53" s="93">
        <f>('[1]Summary Data'!$V118*POWER(CD$51,3))+('[1]Summary Data'!$W118*POWER(CD$51,2))+('[1]Summary Data'!$X118*CD$51)+'[1]Summary Data'!$Y118</f>
        <v>7.8178552320000039E-2</v>
      </c>
      <c r="CE53" s="93">
        <f>('[1]Summary Data'!$V118*POWER(CE$51,3))+('[1]Summary Data'!$W118*POWER(CE$51,2))+('[1]Summary Data'!$X118*CE$51)+'[1]Summary Data'!$Y118</f>
        <v>5.4087260640000023E-2</v>
      </c>
      <c r="CF53" s="93">
        <f>('[1]Summary Data'!$V118*POWER(CF$51,3))+('[1]Summary Data'!$W118*POWER(CF$51,2))+('[1]Summary Data'!$X118*CF$51)+'[1]Summary Data'!$Y118</f>
        <v>3.5090640000000006E-2</v>
      </c>
      <c r="CG53" s="93">
        <f>('[1]Summary Data'!$V118*POWER(CG$51,3))+('[1]Summary Data'!$W118*POWER(CG$51,2))+('[1]Summary Data'!$X118*CG$51)+'[1]Summary Data'!$Y118</f>
        <v>2.0627729759999991E-2</v>
      </c>
      <c r="CH53" s="93">
        <f>('[1]Summary Data'!$V118*POWER(CH$51,3))+('[1]Summary Data'!$W118*POWER(CH$51,2))+('[1]Summary Data'!$X118*CH$51)+'[1]Summary Data'!$Y118</f>
        <v>1.0137569280000036E-2</v>
      </c>
      <c r="CI53" s="93">
        <f>('[1]Summary Data'!$V118*POWER(CI$51,3))+('[1]Summary Data'!$W118*POWER(CI$51,2))+('[1]Summary Data'!$X118*CI$51)+'[1]Summary Data'!$Y118</f>
        <v>3.0591979200000896E-3</v>
      </c>
      <c r="CJ53" s="93">
        <f>('[1]Summary Data'!$V118*POWER(CJ$51,3))+('[1]Summary Data'!$W118*POWER(CJ$51,2))+('[1]Summary Data'!$X118*CJ$51)+'[1]Summary Data'!$Y118</f>
        <v>-1.1683449600000118E-3</v>
      </c>
      <c r="CK53" s="93">
        <f>('[1]Summary Data'!$V118*POWER(CK$51,3))+('[1]Summary Data'!$W118*POWER(CK$51,2))+('[1]Summary Data'!$X118*CK$51)+'[1]Summary Data'!$Y118</f>
        <v>-3.1060199999999871E-3</v>
      </c>
      <c r="CL53" s="93">
        <f>('[1]Summary Data'!$V118*POWER(CL$51,3))+('[1]Summary Data'!$W118*POWER(CL$51,2))+('[1]Summary Data'!$X118*CL$51)+'[1]Summary Data'!$Y118</f>
        <v>-3.3147878400001107E-3</v>
      </c>
      <c r="CM53" s="93">
        <f>('[1]Summary Data'!$V118*POWER(CM$51,3))+('[1]Summary Data'!$W118*POWER(CM$51,2))+('[1]Summary Data'!$X118*CM$51)+'[1]Summary Data'!$Y118</f>
        <v>-2.3556091200000462E-3</v>
      </c>
      <c r="CN53" s="93">
        <f>('[1]Summary Data'!$V118*POWER(CN$51,3))+('[1]Summary Data'!$W118*POWER(CN$51,2))+('[1]Summary Data'!$X118*CN$51)+'[1]Summary Data'!$Y118</f>
        <v>-7.8944448000001222E-4</v>
      </c>
      <c r="CO53" s="93">
        <f>('[1]Summary Data'!$V118*POWER(CO$51,3))+('[1]Summary Data'!$W118*POWER(CO$51,2))+('[1]Summary Data'!$X118*CO$51)+'[1]Summary Data'!$Y118</f>
        <v>8.227454399999945E-4</v>
      </c>
      <c r="CP53" s="93">
        <f>('[1]Summary Data'!$V118*POWER(CP$51,3))+('[1]Summary Data'!$W118*POWER(CP$51,2))+('[1]Summary Data'!$X118*CP$51)+'[1]Summary Data'!$Y118</f>
        <v>1.9199999999999773E-3</v>
      </c>
      <c r="CQ53" s="94">
        <f>('[1]Summary Data'!$V118*POWER(CQ$51,3))+('[1]Summary Data'!$W118*POWER(CQ$51,2))+('[1]Summary Data'!$X118*CQ$51)+'[1]Summary Data'!$Y118</f>
        <v>-0.56947000000000014</v>
      </c>
      <c r="CR53" s="43" t="s">
        <v>62</v>
      </c>
    </row>
    <row r="54" spans="2:96" x14ac:dyDescent="0.25">
      <c r="B54" s="180"/>
      <c r="C54" s="181"/>
      <c r="D54" s="181"/>
      <c r="E54" s="182"/>
      <c r="F54" s="54">
        <f t="shared" si="7"/>
        <v>3.5</v>
      </c>
      <c r="G54" s="97">
        <f t="shared" si="8"/>
        <v>0.1240308896</v>
      </c>
      <c r="H54" s="98">
        <f t="shared" si="8"/>
        <v>9.0479016800000006E-2</v>
      </c>
      <c r="I54" s="98">
        <f t="shared" si="8"/>
        <v>6.3280179199999953E-2</v>
      </c>
      <c r="J54" s="98">
        <f t="shared" si="8"/>
        <v>4.1796874399999989E-2</v>
      </c>
      <c r="K54" s="98">
        <f t="shared" si="8"/>
        <v>2.5391600000000014E-2</v>
      </c>
      <c r="L54" s="98">
        <f t="shared" si="8"/>
        <v>1.3426853599999983E-2</v>
      </c>
      <c r="M54" s="98">
        <f t="shared" si="8"/>
        <v>5.2651328000000441E-3</v>
      </c>
      <c r="N54" s="98">
        <f t="shared" si="8"/>
        <v>1.0676024000001172E-3</v>
      </c>
      <c r="O54" s="98">
        <f t="shared" si="8"/>
        <v>1.0676024000001172E-3</v>
      </c>
      <c r="P54" s="98">
        <f t="shared" si="8"/>
        <v>1.0676024000001172E-3</v>
      </c>
      <c r="Q54" s="98">
        <f t="shared" si="8"/>
        <v>1.0676024000001172E-3</v>
      </c>
      <c r="R54" s="98">
        <f t="shared" si="8"/>
        <v>1.0676024000001172E-3</v>
      </c>
      <c r="S54" s="98">
        <f t="shared" si="8"/>
        <v>1.0676024000001172E-3</v>
      </c>
      <c r="T54" s="98">
        <f t="shared" si="8"/>
        <v>1.0676024000001172E-3</v>
      </c>
      <c r="U54" s="98">
        <f t="shared" si="8"/>
        <v>3.8000000000001921E-4</v>
      </c>
      <c r="V54" s="99">
        <v>0</v>
      </c>
      <c r="W54" s="182"/>
      <c r="CA54" s="118">
        <f t="shared" si="9"/>
        <v>3.5</v>
      </c>
      <c r="CB54" s="97">
        <f>('[1]Summary Data'!$V117*POWER(CB$51,3))+('[1]Summary Data'!$W117*POWER(CB$51,2))+('[1]Summary Data'!$X117*CB$51)+'[1]Summary Data'!$Y117</f>
        <v>0.1240308896</v>
      </c>
      <c r="CC54" s="98">
        <f>('[1]Summary Data'!$V117*POWER(CC$51,3))+('[1]Summary Data'!$W117*POWER(CC$51,2))+('[1]Summary Data'!$X117*CC$51)+'[1]Summary Data'!$Y117</f>
        <v>9.0479016800000006E-2</v>
      </c>
      <c r="CD54" s="98">
        <f>('[1]Summary Data'!$V117*POWER(CD$51,3))+('[1]Summary Data'!$W117*POWER(CD$51,2))+('[1]Summary Data'!$X117*CD$51)+'[1]Summary Data'!$Y117</f>
        <v>6.3280179199999953E-2</v>
      </c>
      <c r="CE54" s="98">
        <f>('[1]Summary Data'!$V117*POWER(CE$51,3))+('[1]Summary Data'!$W117*POWER(CE$51,2))+('[1]Summary Data'!$X117*CE$51)+'[1]Summary Data'!$Y117</f>
        <v>4.1796874399999989E-2</v>
      </c>
      <c r="CF54" s="98">
        <f>('[1]Summary Data'!$V117*POWER(CF$51,3))+('[1]Summary Data'!$W117*POWER(CF$51,2))+('[1]Summary Data'!$X117*CF$51)+'[1]Summary Data'!$Y117</f>
        <v>2.5391600000000014E-2</v>
      </c>
      <c r="CG54" s="98">
        <f>('[1]Summary Data'!$V117*POWER(CG$51,3))+('[1]Summary Data'!$W117*POWER(CG$51,2))+('[1]Summary Data'!$X117*CG$51)+'[1]Summary Data'!$Y117</f>
        <v>1.3426853599999983E-2</v>
      </c>
      <c r="CH54" s="98">
        <f>('[1]Summary Data'!$V117*POWER(CH$51,3))+('[1]Summary Data'!$W117*POWER(CH$51,2))+('[1]Summary Data'!$X117*CH$51)+'[1]Summary Data'!$Y117</f>
        <v>5.2651328000000441E-3</v>
      </c>
      <c r="CI54" s="98">
        <f>('[1]Summary Data'!$V117*POWER(CI$51,3))+('[1]Summary Data'!$W117*POWER(CI$51,2))+('[1]Summary Data'!$X117*CI$51)+'[1]Summary Data'!$Y117</f>
        <v>2.6893520000006998E-4</v>
      </c>
      <c r="CJ54" s="98">
        <f>('[1]Summary Data'!$V117*POWER(CJ$51,3))+('[1]Summary Data'!$W117*POWER(CJ$51,2))+('[1]Summary Data'!$X117*CJ$51)+'[1]Summary Data'!$Y117</f>
        <v>-2.1992415999999848E-3</v>
      </c>
      <c r="CK54" s="98">
        <f>('[1]Summary Data'!$V117*POWER(CK$51,3))+('[1]Summary Data'!$W117*POWER(CK$51,2))+('[1]Summary Data'!$X117*CK$51)+'[1]Summary Data'!$Y117</f>
        <v>-2.7768999999999988E-3</v>
      </c>
      <c r="CL54" s="98">
        <f>('[1]Summary Data'!$V117*POWER(CL$51,3))+('[1]Summary Data'!$W117*POWER(CL$51,2))+('[1]Summary Data'!$X117*CL$51)+'[1]Summary Data'!$Y117</f>
        <v>-2.1015424000000726E-3</v>
      </c>
      <c r="CM54" s="98">
        <f>('[1]Summary Data'!$V117*POWER(CM$51,3))+('[1]Summary Data'!$W117*POWER(CM$51,2))+('[1]Summary Data'!$X117*CM$51)+'[1]Summary Data'!$Y117</f>
        <v>-8.1067120000002935E-4</v>
      </c>
      <c r="CN54" s="98">
        <f>('[1]Summary Data'!$V117*POWER(CN$51,3))+('[1]Summary Data'!$W117*POWER(CN$51,2))+('[1]Summary Data'!$X117*CN$51)+'[1]Summary Data'!$Y117</f>
        <v>4.5821119999997495E-4</v>
      </c>
      <c r="CO54" s="98">
        <f>('[1]Summary Data'!$V117*POWER(CO$51,3))+('[1]Summary Data'!$W117*POWER(CO$51,2))+('[1]Summary Data'!$X117*CO$51)+'[1]Summary Data'!$Y117</f>
        <v>1.0676024000001172E-3</v>
      </c>
      <c r="CP54" s="98">
        <f>('[1]Summary Data'!$V117*POWER(CP$51,3))+('[1]Summary Data'!$W117*POWER(CP$51,2))+('[1]Summary Data'!$X117*CP$51)+'[1]Summary Data'!$Y117</f>
        <v>3.8000000000001921E-4</v>
      </c>
      <c r="CQ54" s="99">
        <f>('[1]Summary Data'!$V117*POWER(CQ$51,3))+('[1]Summary Data'!$W117*POWER(CQ$51,2))+('[1]Summary Data'!$X117*CQ$51)+'[1]Summary Data'!$Y117</f>
        <v>-0.78600999999999999</v>
      </c>
    </row>
    <row r="55" spans="2:96" x14ac:dyDescent="0.25">
      <c r="B55" s="180"/>
      <c r="C55" s="181"/>
      <c r="D55" s="181"/>
      <c r="E55" s="182"/>
      <c r="F55" s="56">
        <f t="shared" si="7"/>
        <v>4</v>
      </c>
      <c r="G55" s="97">
        <f t="shared" si="8"/>
        <v>0.1120408544</v>
      </c>
      <c r="H55" s="98">
        <f t="shared" si="8"/>
        <v>8.0767245200000004E-2</v>
      </c>
      <c r="I55" s="98">
        <f t="shared" si="8"/>
        <v>5.5613628799999981E-2</v>
      </c>
      <c r="J55" s="98">
        <f t="shared" si="8"/>
        <v>3.5944511599999979E-2</v>
      </c>
      <c r="K55" s="98">
        <f t="shared" si="8"/>
        <v>2.1124400000000015E-2</v>
      </c>
      <c r="L55" s="98">
        <f t="shared" si="8"/>
        <v>1.0517800399999971E-2</v>
      </c>
      <c r="M55" s="98">
        <f t="shared" si="8"/>
        <v>3.4892192000000322E-3</v>
      </c>
      <c r="N55" s="98">
        <f t="shared" si="8"/>
        <v>1.0922035999998414E-3</v>
      </c>
      <c r="O55" s="98">
        <f t="shared" si="8"/>
        <v>1.0922035999998414E-3</v>
      </c>
      <c r="P55" s="98">
        <f t="shared" si="8"/>
        <v>1.0922035999998414E-3</v>
      </c>
      <c r="Q55" s="98">
        <f t="shared" si="8"/>
        <v>1.0922035999998414E-3</v>
      </c>
      <c r="R55" s="98">
        <f t="shared" si="8"/>
        <v>1.0922035999998414E-3</v>
      </c>
      <c r="S55" s="98">
        <f t="shared" si="8"/>
        <v>1.0922035999998414E-3</v>
      </c>
      <c r="T55" s="98">
        <f t="shared" si="8"/>
        <v>1.0922035999998414E-3</v>
      </c>
      <c r="U55" s="98">
        <f t="shared" si="8"/>
        <v>0</v>
      </c>
      <c r="V55" s="99">
        <v>0</v>
      </c>
      <c r="W55" s="182"/>
      <c r="CA55" s="119">
        <f t="shared" si="9"/>
        <v>4</v>
      </c>
      <c r="CB55" s="97">
        <f>('[1]Summary Data'!$V116*POWER(CB$51,3))+('[1]Summary Data'!$W116*POWER(CB$51,2))+('[1]Summary Data'!$X116*CB$51)+'[1]Summary Data'!$Y116</f>
        <v>0.1120408544</v>
      </c>
      <c r="CC55" s="98">
        <f>('[1]Summary Data'!$V116*POWER(CC$51,3))+('[1]Summary Data'!$W116*POWER(CC$51,2))+('[1]Summary Data'!$X116*CC$51)+'[1]Summary Data'!$Y116</f>
        <v>8.0767245200000004E-2</v>
      </c>
      <c r="CD55" s="98">
        <f>('[1]Summary Data'!$V116*POWER(CD$51,3))+('[1]Summary Data'!$W116*POWER(CD$51,2))+('[1]Summary Data'!$X116*CD$51)+'[1]Summary Data'!$Y116</f>
        <v>5.5613628799999981E-2</v>
      </c>
      <c r="CE55" s="98">
        <f>('[1]Summary Data'!$V116*POWER(CE$51,3))+('[1]Summary Data'!$W116*POWER(CE$51,2))+('[1]Summary Data'!$X116*CE$51)+'[1]Summary Data'!$Y116</f>
        <v>3.5944511599999979E-2</v>
      </c>
      <c r="CF55" s="98">
        <f>('[1]Summary Data'!$V116*POWER(CF$51,3))+('[1]Summary Data'!$W116*POWER(CF$51,2))+('[1]Summary Data'!$X116*CF$51)+'[1]Summary Data'!$Y116</f>
        <v>2.1124400000000015E-2</v>
      </c>
      <c r="CG55" s="98">
        <f>('[1]Summary Data'!$V116*POWER(CG$51,3))+('[1]Summary Data'!$W116*POWER(CG$51,2))+('[1]Summary Data'!$X116*CG$51)+'[1]Summary Data'!$Y116</f>
        <v>1.0517800399999971E-2</v>
      </c>
      <c r="CH55" s="98">
        <f>('[1]Summary Data'!$V116*POWER(CH$51,3))+('[1]Summary Data'!$W116*POWER(CH$51,2))+('[1]Summary Data'!$X116*CH$51)+'[1]Summary Data'!$Y116</f>
        <v>3.4892192000000322E-3</v>
      </c>
      <c r="CI55" s="98">
        <f>('[1]Summary Data'!$V116*POWER(CI$51,3))+('[1]Summary Data'!$W116*POWER(CI$51,2))+('[1]Summary Data'!$X116*CI$51)+'[1]Summary Data'!$Y116</f>
        <v>-5.9683720000003326E-4</v>
      </c>
      <c r="CJ55" s="98">
        <f>('[1]Summary Data'!$V116*POWER(CJ$51,3))+('[1]Summary Data'!$W116*POWER(CJ$51,2))+('[1]Summary Data'!$X116*CJ$51)+'[1]Summary Data'!$Y116</f>
        <v>-2.3758624000000395E-3</v>
      </c>
      <c r="CK55" s="98">
        <f>('[1]Summary Data'!$V116*POWER(CK$51,3))+('[1]Summary Data'!$W116*POWER(CK$51,2))+('[1]Summary Data'!$X116*CK$51)+'[1]Summary Data'!$Y116</f>
        <v>-2.4833499999999953E-3</v>
      </c>
      <c r="CL55" s="98">
        <f>('[1]Summary Data'!$V116*POWER(CL$51,3))+('[1]Summary Data'!$W116*POWER(CL$51,2))+('[1]Summary Data'!$X116*CL$51)+'[1]Summary Data'!$Y116</f>
        <v>-1.5547936000000484E-3</v>
      </c>
      <c r="CM55" s="98">
        <f>('[1]Summary Data'!$V116*POWER(CM$51,3))+('[1]Summary Data'!$W116*POWER(CM$51,2))+('[1]Summary Data'!$X116*CM$51)+'[1]Summary Data'!$Y116</f>
        <v>-2.2568680000012442E-4</v>
      </c>
      <c r="CN55" s="98">
        <f>('[1]Summary Data'!$V116*POWER(CN$51,3))+('[1]Summary Data'!$W116*POWER(CN$51,2))+('[1]Summary Data'!$X116*CN$51)+'[1]Summary Data'!$Y116</f>
        <v>8.6847679999990657E-4</v>
      </c>
      <c r="CO55" s="98">
        <f>('[1]Summary Data'!$V116*POWER(CO$51,3))+('[1]Summary Data'!$W116*POWER(CO$51,2))+('[1]Summary Data'!$X116*CO$51)+'[1]Summary Data'!$Y116</f>
        <v>1.0922035999998414E-3</v>
      </c>
      <c r="CP55" s="98">
        <f>('[1]Summary Data'!$V116*POWER(CP$51,3))+('[1]Summary Data'!$W116*POWER(CP$51,2))+('[1]Summary Data'!$X116*CP$51)+'[1]Summary Data'!$Y116</f>
        <v>-1.9000000000013451E-4</v>
      </c>
      <c r="CQ55" s="99">
        <f>('[1]Summary Data'!$V116*POWER(CQ$51,3))+('[1]Summary Data'!$W116*POWER(CQ$51,2))+('[1]Summary Data'!$X116*CQ$51)+'[1]Summary Data'!$Y116</f>
        <v>-0.82541000000000031</v>
      </c>
    </row>
    <row r="56" spans="2:96" x14ac:dyDescent="0.25">
      <c r="B56" s="180"/>
      <c r="C56" s="181"/>
      <c r="D56" s="181"/>
      <c r="E56" s="182"/>
      <c r="F56" s="56">
        <f t="shared" si="7"/>
        <v>4.5</v>
      </c>
      <c r="G56" s="97">
        <f t="shared" si="8"/>
        <v>0.12581754944000001</v>
      </c>
      <c r="H56" s="98">
        <f t="shared" si="8"/>
        <v>9.305586871999999E-2</v>
      </c>
      <c r="I56" s="98">
        <f t="shared" si="8"/>
        <v>6.624446527999997E-2</v>
      </c>
      <c r="J56" s="98">
        <f t="shared" si="8"/>
        <v>4.4812956560000006E-2</v>
      </c>
      <c r="K56" s="98">
        <f t="shared" si="8"/>
        <v>2.8190959999999959E-2</v>
      </c>
      <c r="L56" s="98">
        <f t="shared" si="8"/>
        <v>1.5808093039999971E-2</v>
      </c>
      <c r="M56" s="98">
        <f t="shared" si="8"/>
        <v>7.0939731199999856E-3</v>
      </c>
      <c r="N56" s="98">
        <f t="shared" si="8"/>
        <v>1.4782176800000602E-3</v>
      </c>
      <c r="O56" s="98">
        <f t="shared" si="8"/>
        <v>1.0099999999999554E-3</v>
      </c>
      <c r="P56" s="98">
        <f t="shared" si="8"/>
        <v>1.0099999999999554E-3</v>
      </c>
      <c r="Q56" s="98">
        <f t="shared" si="8"/>
        <v>1.0099999999999554E-3</v>
      </c>
      <c r="R56" s="98">
        <f t="shared" si="8"/>
        <v>1.0099999999999554E-3</v>
      </c>
      <c r="S56" s="98">
        <f t="shared" si="8"/>
        <v>1.0099999999999554E-3</v>
      </c>
      <c r="T56" s="98">
        <f t="shared" si="8"/>
        <v>1.0099999999999554E-3</v>
      </c>
      <c r="U56" s="98">
        <f t="shared" si="8"/>
        <v>1.0099999999999554E-3</v>
      </c>
      <c r="V56" s="99">
        <v>0</v>
      </c>
      <c r="W56" s="182"/>
      <c r="CA56" s="119">
        <f t="shared" si="9"/>
        <v>4.5</v>
      </c>
      <c r="CB56" s="97">
        <f>('[1]Summary Data'!$V115*POWER(CB$51,3))+('[1]Summary Data'!$W115*POWER(CB$51,2))+('[1]Summary Data'!$X115*CB$51)+'[1]Summary Data'!$Y115</f>
        <v>0.12581754944000001</v>
      </c>
      <c r="CC56" s="98">
        <f>('[1]Summary Data'!$V115*POWER(CC$51,3))+('[1]Summary Data'!$W115*POWER(CC$51,2))+('[1]Summary Data'!$X115*CC$51)+'[1]Summary Data'!$Y115</f>
        <v>9.305586871999999E-2</v>
      </c>
      <c r="CD56" s="98">
        <f>('[1]Summary Data'!$V115*POWER(CD$51,3))+('[1]Summary Data'!$W115*POWER(CD$51,2))+('[1]Summary Data'!$X115*CD$51)+'[1]Summary Data'!$Y115</f>
        <v>6.624446527999997E-2</v>
      </c>
      <c r="CE56" s="98">
        <f>('[1]Summary Data'!$V115*POWER(CE$51,3))+('[1]Summary Data'!$W115*POWER(CE$51,2))+('[1]Summary Data'!$X115*CE$51)+'[1]Summary Data'!$Y115</f>
        <v>4.4812956560000006E-2</v>
      </c>
      <c r="CF56" s="98">
        <f>('[1]Summary Data'!$V115*POWER(CF$51,3))+('[1]Summary Data'!$W115*POWER(CF$51,2))+('[1]Summary Data'!$X115*CF$51)+'[1]Summary Data'!$Y115</f>
        <v>2.8190959999999959E-2</v>
      </c>
      <c r="CG56" s="98">
        <f>('[1]Summary Data'!$V115*POWER(CG$51,3))+('[1]Summary Data'!$W115*POWER(CG$51,2))+('[1]Summary Data'!$X115*CG$51)+'[1]Summary Data'!$Y115</f>
        <v>1.5808093039999971E-2</v>
      </c>
      <c r="CH56" s="98">
        <f>('[1]Summary Data'!$V115*POWER(CH$51,3))+('[1]Summary Data'!$W115*POWER(CH$51,2))+('[1]Summary Data'!$X115*CH$51)+'[1]Summary Data'!$Y115</f>
        <v>7.0939731199999856E-3</v>
      </c>
      <c r="CI56" s="98">
        <f>('[1]Summary Data'!$V115*POWER(CI$51,3))+('[1]Summary Data'!$W115*POWER(CI$51,2))+('[1]Summary Data'!$X115*CI$51)+'[1]Summary Data'!$Y115</f>
        <v>1.4782176800000602E-3</v>
      </c>
      <c r="CJ56" s="98">
        <f>('[1]Summary Data'!$V115*POWER(CJ$51,3))+('[1]Summary Data'!$W115*POWER(CJ$51,2))+('[1]Summary Data'!$X115*CJ$51)+'[1]Summary Data'!$Y115</f>
        <v>-1.6095558399999987E-3</v>
      </c>
      <c r="CK56" s="98">
        <f>('[1]Summary Data'!$V115*POWER(CK$51,3))+('[1]Summary Data'!$W115*POWER(CK$51,2))+('[1]Summary Data'!$X115*CK$51)+'[1]Summary Data'!$Y115</f>
        <v>-2.7397299999999958E-3</v>
      </c>
      <c r="CL56" s="98">
        <f>('[1]Summary Data'!$V115*POWER(CL$51,3))+('[1]Summary Data'!$W115*POWER(CL$51,2))+('[1]Summary Data'!$X115*CL$51)+'[1]Summary Data'!$Y115</f>
        <v>-2.4826873600000687E-3</v>
      </c>
      <c r="CM56" s="98">
        <f>('[1]Summary Data'!$V115*POWER(CM$51,3))+('[1]Summary Data'!$W115*POWER(CM$51,2))+('[1]Summary Data'!$X115*CM$51)+'[1]Summary Data'!$Y115</f>
        <v>-1.4088104800000778E-3</v>
      </c>
      <c r="CN56" s="98">
        <f>('[1]Summary Data'!$V115*POWER(CN$51,3))+('[1]Summary Data'!$W115*POWER(CN$51,2))+('[1]Summary Data'!$X115*CN$51)+'[1]Summary Data'!$Y115</f>
        <v>-8.8481920000105241E-5</v>
      </c>
      <c r="CO56" s="98">
        <f>('[1]Summary Data'!$V115*POWER(CO$51,3))+('[1]Summary Data'!$W115*POWER(CO$51,2))+('[1]Summary Data'!$X115*CO$51)+'[1]Summary Data'!$Y115</f>
        <v>9.0791575999993324E-4</v>
      </c>
      <c r="CP56" s="98">
        <f>('[1]Summary Data'!$V115*POWER(CP$51,3))+('[1]Summary Data'!$W115*POWER(CP$51,2))+('[1]Summary Data'!$X115*CP$51)+'[1]Summary Data'!$Y115</f>
        <v>1.0099999999999554E-3</v>
      </c>
      <c r="CQ56" s="99">
        <f>('[1]Summary Data'!$V115*POWER(CQ$51,3))+('[1]Summary Data'!$W115*POWER(CQ$51,2))+('[1]Summary Data'!$X115*CQ$51)+'[1]Summary Data'!$Y115</f>
        <v>-0.65145000000000008</v>
      </c>
    </row>
    <row r="57" spans="2:96" x14ac:dyDescent="0.25">
      <c r="B57" s="180"/>
      <c r="C57" s="181"/>
      <c r="D57" s="181"/>
      <c r="E57" s="182"/>
      <c r="F57" s="56">
        <f t="shared" si="7"/>
        <v>5</v>
      </c>
      <c r="G57" s="97">
        <f t="shared" si="8"/>
        <v>0.13169092288000001</v>
      </c>
      <c r="H57" s="98">
        <f t="shared" si="8"/>
        <v>0.10190370543999999</v>
      </c>
      <c r="I57" s="98">
        <f t="shared" si="8"/>
        <v>7.6630130559999982E-2</v>
      </c>
      <c r="J57" s="98">
        <f t="shared" si="8"/>
        <v>5.5533601119999998E-2</v>
      </c>
      <c r="K57" s="98">
        <f t="shared" si="8"/>
        <v>3.8277519999999982E-2</v>
      </c>
      <c r="L57" s="98">
        <f t="shared" si="8"/>
        <v>2.4525290080000012E-2</v>
      </c>
      <c r="M57" s="98">
        <f t="shared" si="8"/>
        <v>1.3940314240000001E-2</v>
      </c>
      <c r="N57" s="98">
        <f t="shared" si="8"/>
        <v>6.185995359999974E-3</v>
      </c>
      <c r="O57" s="98">
        <f t="shared" si="8"/>
        <v>2.8899999999999204E-3</v>
      </c>
      <c r="P57" s="98">
        <f t="shared" si="8"/>
        <v>2.8899999999999204E-3</v>
      </c>
      <c r="Q57" s="98">
        <f t="shared" si="8"/>
        <v>2.8899999999999204E-3</v>
      </c>
      <c r="R57" s="98">
        <f t="shared" si="8"/>
        <v>2.8899999999999204E-3</v>
      </c>
      <c r="S57" s="98">
        <f t="shared" si="8"/>
        <v>2.8899999999999204E-3</v>
      </c>
      <c r="T57" s="98">
        <f t="shared" si="8"/>
        <v>2.8899999999999204E-3</v>
      </c>
      <c r="U57" s="98">
        <f t="shared" si="8"/>
        <v>2.8899999999999204E-3</v>
      </c>
      <c r="V57" s="99">
        <v>0</v>
      </c>
      <c r="W57" s="182"/>
      <c r="CA57" s="119">
        <f t="shared" si="9"/>
        <v>5</v>
      </c>
      <c r="CB57" s="97">
        <f>('[1]Summary Data'!$V114*POWER(CB$51,3))+('[1]Summary Data'!$W114*POWER(CB$51,2))+('[1]Summary Data'!$X114*CB$51)+'[1]Summary Data'!$Y114</f>
        <v>0.13169092288000001</v>
      </c>
      <c r="CC57" s="98">
        <f>('[1]Summary Data'!$V114*POWER(CC$51,3))+('[1]Summary Data'!$W114*POWER(CC$51,2))+('[1]Summary Data'!$X114*CC$51)+'[1]Summary Data'!$Y114</f>
        <v>0.10190370543999999</v>
      </c>
      <c r="CD57" s="98">
        <f>('[1]Summary Data'!$V114*POWER(CD$51,3))+('[1]Summary Data'!$W114*POWER(CD$51,2))+('[1]Summary Data'!$X114*CD$51)+'[1]Summary Data'!$Y114</f>
        <v>7.6630130559999982E-2</v>
      </c>
      <c r="CE57" s="98">
        <f>('[1]Summary Data'!$V114*POWER(CE$51,3))+('[1]Summary Data'!$W114*POWER(CE$51,2))+('[1]Summary Data'!$X114*CE$51)+'[1]Summary Data'!$Y114</f>
        <v>5.5533601119999998E-2</v>
      </c>
      <c r="CF57" s="98">
        <f>('[1]Summary Data'!$V114*POWER(CF$51,3))+('[1]Summary Data'!$W114*POWER(CF$51,2))+('[1]Summary Data'!$X114*CF$51)+'[1]Summary Data'!$Y114</f>
        <v>3.8277519999999982E-2</v>
      </c>
      <c r="CG57" s="98">
        <f>('[1]Summary Data'!$V114*POWER(CG$51,3))+('[1]Summary Data'!$W114*POWER(CG$51,2))+('[1]Summary Data'!$X114*CG$51)+'[1]Summary Data'!$Y114</f>
        <v>2.4525290080000012E-2</v>
      </c>
      <c r="CH57" s="98">
        <f>('[1]Summary Data'!$V114*POWER(CH$51,3))+('[1]Summary Data'!$W114*POWER(CH$51,2))+('[1]Summary Data'!$X114*CH$51)+'[1]Summary Data'!$Y114</f>
        <v>1.3940314240000001E-2</v>
      </c>
      <c r="CI57" s="98">
        <f>('[1]Summary Data'!$V114*POWER(CI$51,3))+('[1]Summary Data'!$W114*POWER(CI$51,2))+('[1]Summary Data'!$X114*CI$51)+'[1]Summary Data'!$Y114</f>
        <v>6.185995359999974E-3</v>
      </c>
      <c r="CJ57" s="98">
        <f>('[1]Summary Data'!$V114*POWER(CJ$51,3))+('[1]Summary Data'!$W114*POWER(CJ$51,2))+('[1]Summary Data'!$X114*CJ$51)+'[1]Summary Data'!$Y114</f>
        <v>9.2573631999995354E-4</v>
      </c>
      <c r="CK57" s="98">
        <f>('[1]Summary Data'!$V114*POWER(CK$51,3))+('[1]Summary Data'!$W114*POWER(CK$51,2))+('[1]Summary Data'!$X114*CK$51)+'[1]Summary Data'!$Y114</f>
        <v>-2.1770599999999807E-3</v>
      </c>
      <c r="CL57" s="98">
        <f>('[1]Summary Data'!$V114*POWER(CL$51,3))+('[1]Summary Data'!$W114*POWER(CL$51,2))+('[1]Summary Data'!$X114*CL$51)+'[1]Summary Data'!$Y114</f>
        <v>-3.4589907200000269E-3</v>
      </c>
      <c r="CM57" s="98">
        <f>('[1]Summary Data'!$V114*POWER(CM$51,3))+('[1]Summary Data'!$W114*POWER(CM$51,2))+('[1]Summary Data'!$X114*CM$51)+'[1]Summary Data'!$Y114</f>
        <v>-3.2566529600000227E-3</v>
      </c>
      <c r="CN57" s="98">
        <f>('[1]Summary Data'!$V114*POWER(CN$51,3))+('[1]Summary Data'!$W114*POWER(CN$51,2))+('[1]Summary Data'!$X114*CN$51)+'[1]Summary Data'!$Y114</f>
        <v>-1.9066438399999719E-3</v>
      </c>
      <c r="CO57" s="98">
        <f>('[1]Summary Data'!$V114*POWER(CO$51,3))+('[1]Summary Data'!$W114*POWER(CO$51,2))+('[1]Summary Data'!$X114*CO$51)+'[1]Summary Data'!$Y114</f>
        <v>2.5443952000001047E-4</v>
      </c>
      <c r="CP57" s="98">
        <f>('[1]Summary Data'!$V114*POWER(CP$51,3))+('[1]Summary Data'!$W114*POWER(CP$51,2))+('[1]Summary Data'!$X114*CP$51)+'[1]Summary Data'!$Y114</f>
        <v>2.8899999999999204E-3</v>
      </c>
      <c r="CQ57" s="99">
        <f>('[1]Summary Data'!$V114*POWER(CQ$51,3))+('[1]Summary Data'!$W114*POWER(CQ$51,2))+('[1]Summary Data'!$X114*CQ$51)+'[1]Summary Data'!$Y114</f>
        <v>-0.19167000000000015</v>
      </c>
    </row>
    <row r="58" spans="2:96" x14ac:dyDescent="0.25">
      <c r="B58" s="180"/>
      <c r="C58" s="181"/>
      <c r="D58" s="181"/>
      <c r="E58" s="182"/>
      <c r="F58" s="56">
        <f t="shared" si="7"/>
        <v>5.5</v>
      </c>
      <c r="G58" s="97">
        <f t="shared" si="8"/>
        <v>0.15212304127999998</v>
      </c>
      <c r="H58" s="98">
        <f t="shared" si="8"/>
        <v>0.12012035863999995</v>
      </c>
      <c r="I58" s="98">
        <f t="shared" si="8"/>
        <v>9.2436479359999962E-2</v>
      </c>
      <c r="J58" s="98">
        <f t="shared" si="8"/>
        <v>6.8816000719999937E-2</v>
      </c>
      <c r="K58" s="98">
        <f t="shared" si="8"/>
        <v>4.9003519999999967E-2</v>
      </c>
      <c r="L58" s="98">
        <f t="shared" si="8"/>
        <v>3.2743634479999978E-2</v>
      </c>
      <c r="M58" s="98">
        <f t="shared" si="8"/>
        <v>1.9780941439999922E-2</v>
      </c>
      <c r="N58" s="98">
        <f t="shared" si="8"/>
        <v>9.8600381599999731E-3</v>
      </c>
      <c r="O58" s="98">
        <f t="shared" si="8"/>
        <v>4.129999999999967E-3</v>
      </c>
      <c r="P58" s="98">
        <f t="shared" si="8"/>
        <v>4.129999999999967E-3</v>
      </c>
      <c r="Q58" s="98">
        <f t="shared" si="8"/>
        <v>4.129999999999967E-3</v>
      </c>
      <c r="R58" s="98">
        <f t="shared" si="8"/>
        <v>4.129999999999967E-3</v>
      </c>
      <c r="S58" s="98">
        <f t="shared" si="8"/>
        <v>4.129999999999967E-3</v>
      </c>
      <c r="T58" s="98">
        <f t="shared" si="8"/>
        <v>4.129999999999967E-3</v>
      </c>
      <c r="U58" s="98">
        <f t="shared" si="8"/>
        <v>4.129999999999967E-3</v>
      </c>
      <c r="V58" s="99">
        <v>0</v>
      </c>
      <c r="W58" s="182"/>
      <c r="CA58" s="119">
        <f t="shared" si="9"/>
        <v>5.5</v>
      </c>
      <c r="CB58" s="97">
        <f>('[1]Summary Data'!$V113*POWER(CB$51,3))+('[1]Summary Data'!$W113*POWER(CB$51,2))+('[1]Summary Data'!$X113*CB$51)+'[1]Summary Data'!$Y113</f>
        <v>0.15212304127999998</v>
      </c>
      <c r="CC58" s="98">
        <f>('[1]Summary Data'!$V113*POWER(CC$51,3))+('[1]Summary Data'!$W113*POWER(CC$51,2))+('[1]Summary Data'!$X113*CC$51)+'[1]Summary Data'!$Y113</f>
        <v>0.12012035863999995</v>
      </c>
      <c r="CD58" s="98">
        <f>('[1]Summary Data'!$V113*POWER(CD$51,3))+('[1]Summary Data'!$W113*POWER(CD$51,2))+('[1]Summary Data'!$X113*CD$51)+'[1]Summary Data'!$Y113</f>
        <v>9.2436479359999962E-2</v>
      </c>
      <c r="CE58" s="98">
        <f>('[1]Summary Data'!$V113*POWER(CE$51,3))+('[1]Summary Data'!$W113*POWER(CE$51,2))+('[1]Summary Data'!$X113*CE$51)+'[1]Summary Data'!$Y113</f>
        <v>6.8816000719999937E-2</v>
      </c>
      <c r="CF58" s="98">
        <f>('[1]Summary Data'!$V113*POWER(CF$51,3))+('[1]Summary Data'!$W113*POWER(CF$51,2))+('[1]Summary Data'!$X113*CF$51)+'[1]Summary Data'!$Y113</f>
        <v>4.9003519999999967E-2</v>
      </c>
      <c r="CG58" s="98">
        <f>('[1]Summary Data'!$V113*POWER(CG$51,3))+('[1]Summary Data'!$W113*POWER(CG$51,2))+('[1]Summary Data'!$X113*CG$51)+'[1]Summary Data'!$Y113</f>
        <v>3.2743634479999978E-2</v>
      </c>
      <c r="CH58" s="98">
        <f>('[1]Summary Data'!$V113*POWER(CH$51,3))+('[1]Summary Data'!$W113*POWER(CH$51,2))+('[1]Summary Data'!$X113*CH$51)+'[1]Summary Data'!$Y113</f>
        <v>1.9780941439999922E-2</v>
      </c>
      <c r="CI58" s="98">
        <f>('[1]Summary Data'!$V113*POWER(CI$51,3))+('[1]Summary Data'!$W113*POWER(CI$51,2))+('[1]Summary Data'!$X113*CI$51)+'[1]Summary Data'!$Y113</f>
        <v>9.8600381599999731E-3</v>
      </c>
      <c r="CJ58" s="98">
        <f>('[1]Summary Data'!$V113*POWER(CJ$51,3))+('[1]Summary Data'!$W113*POWER(CJ$51,2))+('[1]Summary Data'!$X113*CJ$51)+'[1]Summary Data'!$Y113</f>
        <v>2.7255219199999736E-3</v>
      </c>
      <c r="CK58" s="98">
        <f>('[1]Summary Data'!$V113*POWER(CK$51,3))+('[1]Summary Data'!$W113*POWER(CK$51,2))+('[1]Summary Data'!$X113*CK$51)+'[1]Summary Data'!$Y113</f>
        <v>-1.8780100000000965E-3</v>
      </c>
      <c r="CL58" s="98">
        <f>('[1]Summary Data'!$V113*POWER(CL$51,3))+('[1]Summary Data'!$W113*POWER(CL$51,2))+('[1]Summary Data'!$X113*CL$51)+'[1]Summary Data'!$Y113</f>
        <v>-4.2059603199999795E-3</v>
      </c>
      <c r="CM58" s="98">
        <f>('[1]Summary Data'!$V113*POWER(CM$51,3))+('[1]Summary Data'!$W113*POWER(CM$51,2))+('[1]Summary Data'!$X113*CM$51)+'[1]Summary Data'!$Y113</f>
        <v>-4.5137317600000282E-3</v>
      </c>
      <c r="CN58" s="98">
        <f>('[1]Summary Data'!$V113*POWER(CN$51,3))+('[1]Summary Data'!$W113*POWER(CN$51,2))+('[1]Summary Data'!$X113*CN$51)+'[1]Summary Data'!$Y113</f>
        <v>-3.0567270400001512E-3</v>
      </c>
      <c r="CO58" s="98">
        <f>('[1]Summary Data'!$V113*POWER(CO$51,3))+('[1]Summary Data'!$W113*POWER(CO$51,2))+('[1]Summary Data'!$X113*CO$51)+'[1]Summary Data'!$Y113</f>
        <v>-9.0348880000035159E-5</v>
      </c>
      <c r="CP58" s="98">
        <f>('[1]Summary Data'!$V113*POWER(CP$51,3))+('[1]Summary Data'!$W113*POWER(CP$51,2))+('[1]Summary Data'!$X113*CP$51)+'[1]Summary Data'!$Y113</f>
        <v>4.129999999999967E-3</v>
      </c>
      <c r="CQ58" s="99">
        <f>('[1]Summary Data'!$V113*POWER(CQ$51,3))+('[1]Summary Data'!$W113*POWER(CQ$51,2))+('[1]Summary Data'!$X113*CQ$51)+'[1]Summary Data'!$Y113</f>
        <v>2.511999999999992E-2</v>
      </c>
    </row>
    <row r="59" spans="2:96" ht="15.75" thickBot="1" x14ac:dyDescent="0.3">
      <c r="B59" s="183"/>
      <c r="C59" s="184"/>
      <c r="D59" s="184"/>
      <c r="E59" s="185"/>
      <c r="F59" s="58">
        <f t="shared" si="7"/>
        <v>6</v>
      </c>
      <c r="G59" s="102">
        <f t="shared" si="8"/>
        <v>0.17021619648000003</v>
      </c>
      <c r="H59" s="103">
        <f t="shared" si="8"/>
        <v>0.14920551024000001</v>
      </c>
      <c r="I59" s="103">
        <f t="shared" si="8"/>
        <v>0.12828950976</v>
      </c>
      <c r="J59" s="103">
        <f t="shared" si="8"/>
        <v>0.10779398352000001</v>
      </c>
      <c r="K59" s="103">
        <f t="shared" si="8"/>
        <v>8.8044720000000021E-2</v>
      </c>
      <c r="L59" s="103">
        <f t="shared" si="8"/>
        <v>6.9367507680000023E-2</v>
      </c>
      <c r="M59" s="103">
        <f t="shared" si="8"/>
        <v>5.2088135040000011E-2</v>
      </c>
      <c r="N59" s="103">
        <f t="shared" si="8"/>
        <v>3.6532390560000044E-2</v>
      </c>
      <c r="O59" s="103">
        <f t="shared" si="8"/>
        <v>2.3026062720000018E-2</v>
      </c>
      <c r="P59" s="103">
        <f t="shared" si="8"/>
        <v>1.1894940000000048E-2</v>
      </c>
      <c r="Q59" s="103">
        <f t="shared" si="8"/>
        <v>3.4648108800000299E-3</v>
      </c>
      <c r="R59" s="103">
        <f t="shared" si="8"/>
        <v>3.2700000000000229E-3</v>
      </c>
      <c r="S59" s="103">
        <f t="shared" si="8"/>
        <v>3.2700000000000229E-3</v>
      </c>
      <c r="T59" s="103">
        <f t="shared" si="8"/>
        <v>3.2700000000000229E-3</v>
      </c>
      <c r="U59" s="103">
        <f t="shared" si="8"/>
        <v>3.2700000000000229E-3</v>
      </c>
      <c r="V59" s="104">
        <v>0</v>
      </c>
      <c r="W59" s="185"/>
      <c r="CA59" s="120">
        <f t="shared" si="9"/>
        <v>6</v>
      </c>
      <c r="CB59" s="102">
        <f>('[1]Summary Data'!$V112*POWER(CB$51,3))+('[1]Summary Data'!$W112*POWER(CB$51,2))+('[1]Summary Data'!$X112*CB$51)+'[1]Summary Data'!$Y112</f>
        <v>0.17021619648000003</v>
      </c>
      <c r="CC59" s="103">
        <f>('[1]Summary Data'!$V112*POWER(CC$51,3))+('[1]Summary Data'!$W112*POWER(CC$51,2))+('[1]Summary Data'!$X112*CC$51)+'[1]Summary Data'!$Y112</f>
        <v>0.14920551024000001</v>
      </c>
      <c r="CD59" s="103">
        <f>('[1]Summary Data'!$V112*POWER(CD$51,3))+('[1]Summary Data'!$W112*POWER(CD$51,2))+('[1]Summary Data'!$X112*CD$51)+'[1]Summary Data'!$Y112</f>
        <v>0.12828950976</v>
      </c>
      <c r="CE59" s="103">
        <f>('[1]Summary Data'!$V112*POWER(CE$51,3))+('[1]Summary Data'!$W112*POWER(CE$51,2))+('[1]Summary Data'!$X112*CE$51)+'[1]Summary Data'!$Y112</f>
        <v>0.10779398352000001</v>
      </c>
      <c r="CF59" s="103">
        <f>('[1]Summary Data'!$V112*POWER(CF$51,3))+('[1]Summary Data'!$W112*POWER(CF$51,2))+('[1]Summary Data'!$X112*CF$51)+'[1]Summary Data'!$Y112</f>
        <v>8.8044720000000021E-2</v>
      </c>
      <c r="CG59" s="103">
        <f>('[1]Summary Data'!$V112*POWER(CG$51,3))+('[1]Summary Data'!$W112*POWER(CG$51,2))+('[1]Summary Data'!$X112*CG$51)+'[1]Summary Data'!$Y112</f>
        <v>6.9367507680000023E-2</v>
      </c>
      <c r="CH59" s="103">
        <f>('[1]Summary Data'!$V112*POWER(CH$51,3))+('[1]Summary Data'!$W112*POWER(CH$51,2))+('[1]Summary Data'!$X112*CH$51)+'[1]Summary Data'!$Y112</f>
        <v>5.2088135040000011E-2</v>
      </c>
      <c r="CI59" s="103">
        <f>('[1]Summary Data'!$V112*POWER(CI$51,3))+('[1]Summary Data'!$W112*POWER(CI$51,2))+('[1]Summary Data'!$X112*CI$51)+'[1]Summary Data'!$Y112</f>
        <v>3.6532390560000044E-2</v>
      </c>
      <c r="CJ59" s="103">
        <f>('[1]Summary Data'!$V112*POWER(CJ$51,3))+('[1]Summary Data'!$W112*POWER(CJ$51,2))+('[1]Summary Data'!$X112*CJ$51)+'[1]Summary Data'!$Y112</f>
        <v>2.3026062720000018E-2</v>
      </c>
      <c r="CK59" s="103">
        <f>('[1]Summary Data'!$V112*POWER(CK$51,3))+('[1]Summary Data'!$W112*POWER(CK$51,2))+('[1]Summary Data'!$X112*CK$51)+'[1]Summary Data'!$Y112</f>
        <v>1.1894940000000048E-2</v>
      </c>
      <c r="CL59" s="103">
        <f>('[1]Summary Data'!$V112*POWER(CL$51,3))+('[1]Summary Data'!$W112*POWER(CL$51,2))+('[1]Summary Data'!$X112*CL$51)+'[1]Summary Data'!$Y112</f>
        <v>3.4648108800000299E-3</v>
      </c>
      <c r="CM59" s="103">
        <f>('[1]Summary Data'!$V112*POWER(CM$51,3))+('[1]Summary Data'!$W112*POWER(CM$51,2))+('[1]Summary Data'!$X112*CM$51)+'[1]Summary Data'!$Y112</f>
        <v>-1.9385361599999484E-3</v>
      </c>
      <c r="CN59" s="103">
        <f>('[1]Summary Data'!$V112*POWER(CN$51,3))+('[1]Summary Data'!$W112*POWER(CN$51,2))+('[1]Summary Data'!$X112*CN$51)+'[1]Summary Data'!$Y112</f>
        <v>-3.9893126399999923E-3</v>
      </c>
      <c r="CO59" s="103">
        <f>('[1]Summary Data'!$V112*POWER(CO$51,3))+('[1]Summary Data'!$W112*POWER(CO$51,2))+('[1]Summary Data'!$X112*CO$51)+'[1]Summary Data'!$Y112</f>
        <v>-2.3617300799999852E-3</v>
      </c>
      <c r="CP59" s="103">
        <f>('[1]Summary Data'!$V112*POWER(CP$51,3))+('[1]Summary Data'!$W112*POWER(CP$51,2))+('[1]Summary Data'!$X112*CP$51)+'[1]Summary Data'!$Y112</f>
        <v>3.2700000000000229E-3</v>
      </c>
      <c r="CQ59" s="104">
        <f>('[1]Summary Data'!$V112*POWER(CQ$51,3))+('[1]Summary Data'!$W112*POWER(CQ$51,2))+('[1]Summary Data'!$X112*CQ$51)+'[1]Summary Data'!$Y112</f>
        <v>0.98507</v>
      </c>
    </row>
    <row r="60" spans="2:96" ht="15.75" thickBot="1" x14ac:dyDescent="0.3">
      <c r="CA60" s="43" t="s">
        <v>59</v>
      </c>
    </row>
    <row r="61" spans="2:96" ht="15.75" thickBot="1" x14ac:dyDescent="0.3">
      <c r="B61" s="203" t="s">
        <v>63</v>
      </c>
      <c r="C61" s="204"/>
      <c r="D61" s="204"/>
      <c r="E61" s="204"/>
      <c r="F61" s="169"/>
      <c r="G61" s="174" t="s">
        <v>61</v>
      </c>
      <c r="H61" s="175"/>
      <c r="I61" s="175"/>
      <c r="J61" s="175"/>
      <c r="K61" s="175"/>
      <c r="L61" s="175"/>
      <c r="M61" s="175"/>
      <c r="N61" s="175"/>
      <c r="O61" s="175"/>
      <c r="P61" s="175"/>
      <c r="Q61" s="175"/>
      <c r="R61" s="175"/>
      <c r="S61" s="175"/>
      <c r="T61" s="175"/>
      <c r="U61" s="175"/>
      <c r="V61" s="176"/>
      <c r="CA61" s="107"/>
      <c r="CB61" s="174" t="s">
        <v>61</v>
      </c>
      <c r="CC61" s="175"/>
      <c r="CD61" s="175"/>
      <c r="CE61" s="175"/>
      <c r="CF61" s="175"/>
      <c r="CG61" s="175"/>
      <c r="CH61" s="175"/>
      <c r="CI61" s="175"/>
      <c r="CJ61" s="175"/>
      <c r="CK61" s="175"/>
      <c r="CL61" s="175"/>
      <c r="CM61" s="175"/>
      <c r="CN61" s="175"/>
      <c r="CO61" s="175"/>
      <c r="CP61" s="175"/>
      <c r="CQ61" s="176"/>
    </row>
    <row r="62" spans="2:96" ht="15.75" customHeight="1" thickBot="1" x14ac:dyDescent="0.3">
      <c r="B62" s="177" t="s">
        <v>43</v>
      </c>
      <c r="C62" s="178"/>
      <c r="D62" s="178"/>
      <c r="E62" s="179"/>
      <c r="F62" s="47" t="str">
        <f>$E$5</f>
        <v>bar</v>
      </c>
      <c r="G62" s="121">
        <f>'[1]Summary Data'!$C$149</f>
        <v>0.16</v>
      </c>
      <c r="H62" s="122">
        <f>'[1]Summary Data'!$C$148</f>
        <v>0.22</v>
      </c>
      <c r="I62" s="122">
        <f>'[1]Summary Data'!$C$147</f>
        <v>0.28000000000000003</v>
      </c>
      <c r="J62" s="122">
        <f>'[1]Summary Data'!$C$146</f>
        <v>0.34</v>
      </c>
      <c r="K62" s="122">
        <f>'[1]Summary Data'!$C$145</f>
        <v>0.4</v>
      </c>
      <c r="L62" s="122">
        <f>'[1]Summary Data'!$C$144</f>
        <v>0.46</v>
      </c>
      <c r="M62" s="122">
        <f>'[1]Summary Data'!$C$143</f>
        <v>0.52</v>
      </c>
      <c r="N62" s="122">
        <f>'[1]Summary Data'!$C$142</f>
        <v>0.57999999999999996</v>
      </c>
      <c r="O62" s="122">
        <f>'[1]Summary Data'!$C$141</f>
        <v>0.64</v>
      </c>
      <c r="P62" s="122">
        <f>'[1]Summary Data'!$C$140</f>
        <v>0.7</v>
      </c>
      <c r="Q62" s="122">
        <f>'[1]Summary Data'!$C$139</f>
        <v>0.76</v>
      </c>
      <c r="R62" s="122">
        <f>'[1]Summary Data'!$C$138</f>
        <v>0.82</v>
      </c>
      <c r="S62" s="122">
        <f>'[1]Summary Data'!$C$137</f>
        <v>0.88</v>
      </c>
      <c r="T62" s="122">
        <f>'[1]Summary Data'!$C$136</f>
        <v>0.94</v>
      </c>
      <c r="U62" s="122">
        <f>'[1]Summary Data'!$C$135</f>
        <v>1</v>
      </c>
      <c r="V62" s="123">
        <f>'[1]Summary Data'!$C$134</f>
        <v>2</v>
      </c>
      <c r="CA62" s="111" t="str">
        <f t="shared" ref="CA62:CQ62" si="10">F62</f>
        <v>bar</v>
      </c>
      <c r="CB62" s="108">
        <f t="shared" si="10"/>
        <v>0.16</v>
      </c>
      <c r="CC62" s="109">
        <f t="shared" si="10"/>
        <v>0.22</v>
      </c>
      <c r="CD62" s="109">
        <f t="shared" si="10"/>
        <v>0.28000000000000003</v>
      </c>
      <c r="CE62" s="109">
        <f t="shared" si="10"/>
        <v>0.34</v>
      </c>
      <c r="CF62" s="109">
        <f t="shared" si="10"/>
        <v>0.4</v>
      </c>
      <c r="CG62" s="109">
        <f t="shared" si="10"/>
        <v>0.46</v>
      </c>
      <c r="CH62" s="109">
        <f t="shared" si="10"/>
        <v>0.52</v>
      </c>
      <c r="CI62" s="109">
        <f t="shared" si="10"/>
        <v>0.57999999999999996</v>
      </c>
      <c r="CJ62" s="109">
        <f t="shared" si="10"/>
        <v>0.64</v>
      </c>
      <c r="CK62" s="109">
        <f t="shared" si="10"/>
        <v>0.7</v>
      </c>
      <c r="CL62" s="109">
        <f t="shared" si="10"/>
        <v>0.76</v>
      </c>
      <c r="CM62" s="109">
        <f t="shared" si="10"/>
        <v>0.82</v>
      </c>
      <c r="CN62" s="109">
        <f t="shared" si="10"/>
        <v>0.88</v>
      </c>
      <c r="CO62" s="109">
        <f t="shared" si="10"/>
        <v>0.94</v>
      </c>
      <c r="CP62" s="109">
        <f t="shared" si="10"/>
        <v>1</v>
      </c>
      <c r="CQ62" s="110">
        <f t="shared" si="10"/>
        <v>2</v>
      </c>
    </row>
    <row r="63" spans="2:96" ht="15" customHeight="1" thickBot="1" x14ac:dyDescent="0.3">
      <c r="B63" s="180"/>
      <c r="C63" s="181"/>
      <c r="D63" s="181"/>
      <c r="E63" s="182"/>
      <c r="F63" s="49">
        <f t="shared" ref="F63:F70" si="11">F15</f>
        <v>2.5</v>
      </c>
      <c r="G63" s="124">
        <f t="shared" ref="G63:U70" si="12">IF(CB63&gt;H63,MAX(CB63,0),H63)</f>
        <v>165.93627129599997</v>
      </c>
      <c r="H63" s="125">
        <f t="shared" si="12"/>
        <v>145.15475849399996</v>
      </c>
      <c r="I63" s="125">
        <f t="shared" si="12"/>
        <v>128.95744094399996</v>
      </c>
      <c r="J63" s="125">
        <f t="shared" si="12"/>
        <v>116.81113614599997</v>
      </c>
      <c r="K63" s="125">
        <f t="shared" si="12"/>
        <v>108.18266159999999</v>
      </c>
      <c r="L63" s="125">
        <f t="shared" si="12"/>
        <v>102.53883480599998</v>
      </c>
      <c r="M63" s="125">
        <f t="shared" si="12"/>
        <v>101.81485430399991</v>
      </c>
      <c r="N63" s="125">
        <f t="shared" si="12"/>
        <v>101.81485430399991</v>
      </c>
      <c r="O63" s="125">
        <f t="shared" si="12"/>
        <v>101.81485430399991</v>
      </c>
      <c r="P63" s="125">
        <f t="shared" si="12"/>
        <v>101.81485430399991</v>
      </c>
      <c r="Q63" s="125">
        <f t="shared" si="12"/>
        <v>101.81485430399991</v>
      </c>
      <c r="R63" s="125">
        <f t="shared" si="12"/>
        <v>101.81485430399991</v>
      </c>
      <c r="S63" s="125">
        <f t="shared" si="12"/>
        <v>101.81485430399991</v>
      </c>
      <c r="T63" s="125">
        <f t="shared" si="12"/>
        <v>100.85363952600002</v>
      </c>
      <c r="U63" s="125">
        <f t="shared" si="12"/>
        <v>100</v>
      </c>
      <c r="V63" s="126">
        <v>100</v>
      </c>
      <c r="W63" s="186" t="s">
        <v>64</v>
      </c>
      <c r="CA63" s="116">
        <f>F63</f>
        <v>2.5</v>
      </c>
      <c r="CB63" s="124">
        <f>('[1]Summary Data'!$V163*POWER(CB$62,3))+('[1]Summary Data'!$W163*POWER(CB$62,2))+('[1]Summary Data'!$X163*CB$62)+'[1]Summary Data'!$Y163</f>
        <v>165.93627129599997</v>
      </c>
      <c r="CC63" s="125">
        <f>('[1]Summary Data'!$V163*POWER(CC$62,3))+('[1]Summary Data'!$W163*POWER(CC$62,2))+('[1]Summary Data'!$X163*CC$62)+'[1]Summary Data'!$Y163</f>
        <v>145.15475849399996</v>
      </c>
      <c r="CD63" s="125">
        <f>('[1]Summary Data'!$V163*POWER(CD$62,3))+('[1]Summary Data'!$W163*POWER(CD$62,2))+('[1]Summary Data'!$X163*CD$62)+'[1]Summary Data'!$Y163</f>
        <v>128.95744094399996</v>
      </c>
      <c r="CE63" s="125">
        <f>('[1]Summary Data'!$V163*POWER(CE$62,3))+('[1]Summary Data'!$W163*POWER(CE$62,2))+('[1]Summary Data'!$X163*CE$62)+'[1]Summary Data'!$Y163</f>
        <v>116.81113614599997</v>
      </c>
      <c r="CF63" s="125">
        <f>('[1]Summary Data'!$V163*POWER(CF$62,3))+('[1]Summary Data'!$W163*POWER(CF$62,2))+('[1]Summary Data'!$X163*CF$62)+'[1]Summary Data'!$Y163</f>
        <v>108.18266159999999</v>
      </c>
      <c r="CG63" s="125">
        <f>('[1]Summary Data'!$V163*POWER(CG$62,3))+('[1]Summary Data'!$W163*POWER(CG$62,2))+('[1]Summary Data'!$X163*CG$62)+'[1]Summary Data'!$Y163</f>
        <v>102.53883480599998</v>
      </c>
      <c r="CH63" s="125">
        <f>('[1]Summary Data'!$V163*POWER(CH$62,3))+('[1]Summary Data'!$W163*POWER(CH$62,2))+('[1]Summary Data'!$X163*CH$62)+'[1]Summary Data'!$Y163</f>
        <v>99.346473263999997</v>
      </c>
      <c r="CI63" s="125">
        <f>('[1]Summary Data'!$V163*POWER(CI$62,3))+('[1]Summary Data'!$W163*POWER(CI$62,2))+('[1]Summary Data'!$X163*CI$62)+'[1]Summary Data'!$Y163</f>
        <v>98.072394473999935</v>
      </c>
      <c r="CJ63" s="125">
        <f>('[1]Summary Data'!$V163*POWER(CJ$62,3))+('[1]Summary Data'!$W163*POWER(CJ$62,2))+('[1]Summary Data'!$X163*CJ$62)+'[1]Summary Data'!$Y163</f>
        <v>98.183415935999932</v>
      </c>
      <c r="CK63" s="125">
        <f>('[1]Summary Data'!$V163*POWER(CK$62,3))+('[1]Summary Data'!$W163*POWER(CK$62,2))+('[1]Summary Data'!$X163*CK$62)+'[1]Summary Data'!$Y163</f>
        <v>99.146355150000005</v>
      </c>
      <c r="CL63" s="125">
        <f>('[1]Summary Data'!$V163*POWER(CL$62,3))+('[1]Summary Data'!$W163*POWER(CL$62,2))+('[1]Summary Data'!$X163*CL$62)+'[1]Summary Data'!$Y163</f>
        <v>100.42802961599992</v>
      </c>
      <c r="CM63" s="125">
        <f>('[1]Summary Data'!$V163*POWER(CM$62,3))+('[1]Summary Data'!$W163*POWER(CM$62,2))+('[1]Summary Data'!$X163*CM$62)+'[1]Summary Data'!$Y163</f>
        <v>101.495256834</v>
      </c>
      <c r="CN63" s="125">
        <f>('[1]Summary Data'!$V163*POWER(CN$62,3))+('[1]Summary Data'!$W163*POWER(CN$62,2))+('[1]Summary Data'!$X163*CN$62)+'[1]Summary Data'!$Y163</f>
        <v>101.81485430399991</v>
      </c>
      <c r="CO63" s="125">
        <f>('[1]Summary Data'!$V163*POWER(CO$62,3))+('[1]Summary Data'!$W163*POWER(CO$62,2))+('[1]Summary Data'!$X163*CO$62)+'[1]Summary Data'!$Y163</f>
        <v>100.85363952600002</v>
      </c>
      <c r="CP63" s="125">
        <f>('[1]Summary Data'!$V163*POWER(CP$62,3))+('[1]Summary Data'!$W163*POWER(CP$62,2))+('[1]Summary Data'!$X163*CP$62)+'[1]Summary Data'!$Y163</f>
        <v>98.07842999999994</v>
      </c>
      <c r="CQ63" s="126">
        <f>('[1]Summary Data'!$V163*POWER(CQ$62,3))+('[1]Summary Data'!$W163*POWER(CQ$62,2))+('[1]Summary Data'!$X163*CQ$62)+'[1]Summary Data'!$Y163</f>
        <v>-703.65690000000018</v>
      </c>
    </row>
    <row r="64" spans="2:96" ht="15.75" thickBot="1" x14ac:dyDescent="0.3">
      <c r="B64" s="180"/>
      <c r="C64" s="181"/>
      <c r="D64" s="181"/>
      <c r="E64" s="182"/>
      <c r="F64" s="51">
        <f t="shared" si="11"/>
        <v>3</v>
      </c>
      <c r="G64" s="127">
        <f t="shared" si="12"/>
        <v>169.86765195775999</v>
      </c>
      <c r="H64" s="128">
        <f t="shared" si="12"/>
        <v>148.38445888688</v>
      </c>
      <c r="I64" s="128">
        <f t="shared" si="12"/>
        <v>131.54622384511998</v>
      </c>
      <c r="J64" s="128">
        <f t="shared" si="12"/>
        <v>118.82127263023997</v>
      </c>
      <c r="K64" s="128">
        <f t="shared" si="12"/>
        <v>109.67793103999998</v>
      </c>
      <c r="L64" s="128">
        <f t="shared" si="12"/>
        <v>103.58452487215996</v>
      </c>
      <c r="M64" s="128">
        <f t="shared" si="12"/>
        <v>101.66824053631993</v>
      </c>
      <c r="N64" s="128">
        <f t="shared" si="12"/>
        <v>101.66824053631993</v>
      </c>
      <c r="O64" s="128">
        <f t="shared" si="12"/>
        <v>101.66824053631993</v>
      </c>
      <c r="P64" s="128">
        <f t="shared" si="12"/>
        <v>101.66824053631993</v>
      </c>
      <c r="Q64" s="128">
        <f t="shared" si="12"/>
        <v>101.66824053631993</v>
      </c>
      <c r="R64" s="128">
        <f t="shared" si="12"/>
        <v>101.66824053631993</v>
      </c>
      <c r="S64" s="128">
        <f t="shared" si="12"/>
        <v>101.66824053631993</v>
      </c>
      <c r="T64" s="128">
        <f t="shared" si="12"/>
        <v>100.83404646703988</v>
      </c>
      <c r="U64" s="128">
        <f t="shared" si="12"/>
        <v>100</v>
      </c>
      <c r="V64" s="129">
        <v>100</v>
      </c>
      <c r="W64" s="187"/>
      <c r="X64" s="53" t="s">
        <v>46</v>
      </c>
      <c r="CA64" s="117">
        <f t="shared" ref="CA64:CA70" si="13">F64</f>
        <v>3</v>
      </c>
      <c r="CB64" s="127">
        <f>('[1]Summary Data'!$V162*POWER(CB$62,3))+('[1]Summary Data'!$W162*POWER(CB$62,2))+('[1]Summary Data'!$X162*CB$62)+'[1]Summary Data'!$Y162</f>
        <v>169.86765195775999</v>
      </c>
      <c r="CC64" s="128">
        <f>('[1]Summary Data'!$V162*POWER(CC$62,3))+('[1]Summary Data'!$W162*POWER(CC$62,2))+('[1]Summary Data'!$X162*CC$62)+'[1]Summary Data'!$Y162</f>
        <v>148.38445888688</v>
      </c>
      <c r="CD64" s="128">
        <f>('[1]Summary Data'!$V162*POWER(CD$62,3))+('[1]Summary Data'!$W162*POWER(CD$62,2))+('[1]Summary Data'!$X162*CD$62)+'[1]Summary Data'!$Y162</f>
        <v>131.54622384511998</v>
      </c>
      <c r="CE64" s="128">
        <f>('[1]Summary Data'!$V162*POWER(CE$62,3))+('[1]Summary Data'!$W162*POWER(CE$62,2))+('[1]Summary Data'!$X162*CE$62)+'[1]Summary Data'!$Y162</f>
        <v>118.82127263023997</v>
      </c>
      <c r="CF64" s="128">
        <f>('[1]Summary Data'!$V162*POWER(CF$62,3))+('[1]Summary Data'!$W162*POWER(CF$62,2))+('[1]Summary Data'!$X162*CF$62)+'[1]Summary Data'!$Y162</f>
        <v>109.67793103999998</v>
      </c>
      <c r="CG64" s="128">
        <f>('[1]Summary Data'!$V162*POWER(CG$62,3))+('[1]Summary Data'!$W162*POWER(CG$62,2))+('[1]Summary Data'!$X162*CG$62)+'[1]Summary Data'!$Y162</f>
        <v>103.58452487215996</v>
      </c>
      <c r="CH64" s="128">
        <f>('[1]Summary Data'!$V162*POWER(CH$62,3))+('[1]Summary Data'!$W162*POWER(CH$62,2))+('[1]Summary Data'!$X162*CH$62)+'[1]Summary Data'!$Y162</f>
        <v>100.00937992447999</v>
      </c>
      <c r="CI64" s="128">
        <f>('[1]Summary Data'!$V162*POWER(CI$62,3))+('[1]Summary Data'!$W162*POWER(CI$62,2))+('[1]Summary Data'!$X162*CI$62)+'[1]Summary Data'!$Y162</f>
        <v>98.420821994719944</v>
      </c>
      <c r="CJ64" s="128">
        <f>('[1]Summary Data'!$V162*POWER(CJ$62,3))+('[1]Summary Data'!$W162*POWER(CJ$62,2))+('[1]Summary Data'!$X162*CJ$62)+'[1]Summary Data'!$Y162</f>
        <v>98.287176880639919</v>
      </c>
      <c r="CK64" s="128">
        <f>('[1]Summary Data'!$V162*POWER(CK$62,3))+('[1]Summary Data'!$W162*POWER(CK$62,2))+('[1]Summary Data'!$X162*CK$62)+'[1]Summary Data'!$Y162</f>
        <v>99.076770379999999</v>
      </c>
      <c r="CL64" s="128">
        <f>('[1]Summary Data'!$V162*POWER(CL$62,3))+('[1]Summary Data'!$W162*POWER(CL$62,2))+('[1]Summary Data'!$X162*CL$62)+'[1]Summary Data'!$Y162</f>
        <v>100.25792829055993</v>
      </c>
      <c r="CM64" s="128">
        <f>('[1]Summary Data'!$V162*POWER(CM$62,3))+('[1]Summary Data'!$W162*POWER(CM$62,2))+('[1]Summary Data'!$X162*CM$62)+'[1]Summary Data'!$Y162</f>
        <v>101.29897641007992</v>
      </c>
      <c r="CN64" s="128">
        <f>('[1]Summary Data'!$V162*POWER(CN$62,3))+('[1]Summary Data'!$W162*POWER(CN$62,2))+('[1]Summary Data'!$X162*CN$62)+'[1]Summary Data'!$Y162</f>
        <v>101.66824053631993</v>
      </c>
      <c r="CO64" s="128">
        <f>('[1]Summary Data'!$V162*POWER(CO$62,3))+('[1]Summary Data'!$W162*POWER(CO$62,2))+('[1]Summary Data'!$X162*CO$62)+'[1]Summary Data'!$Y162</f>
        <v>100.83404646703988</v>
      </c>
      <c r="CP64" s="128">
        <f>('[1]Summary Data'!$V162*POWER(CP$62,3))+('[1]Summary Data'!$W162*POWER(CP$62,2))+('[1]Summary Data'!$X162*CP$62)+'[1]Summary Data'!$Y162</f>
        <v>98.264719999999926</v>
      </c>
      <c r="CQ64" s="129">
        <f>('[1]Summary Data'!$V162*POWER(CQ$62,3))+('[1]Summary Data'!$W162*POWER(CQ$62,2))+('[1]Summary Data'!$X162*CQ$62)+'[1]Summary Data'!$Y162</f>
        <v>-687.04726000000016</v>
      </c>
      <c r="CR64" s="43" t="s">
        <v>62</v>
      </c>
    </row>
    <row r="65" spans="2:95" x14ac:dyDescent="0.25">
      <c r="B65" s="180"/>
      <c r="C65" s="181"/>
      <c r="D65" s="181"/>
      <c r="E65" s="182"/>
      <c r="F65" s="54">
        <f t="shared" si="11"/>
        <v>3.5</v>
      </c>
      <c r="G65" s="130">
        <f t="shared" si="12"/>
        <v>160.75980090496</v>
      </c>
      <c r="H65" s="131">
        <f t="shared" si="12"/>
        <v>141.40475865447999</v>
      </c>
      <c r="I65" s="131">
        <f t="shared" si="12"/>
        <v>126.35417661951999</v>
      </c>
      <c r="J65" s="131">
        <f t="shared" si="12"/>
        <v>115.10428406103999</v>
      </c>
      <c r="K65" s="131">
        <f t="shared" si="12"/>
        <v>107.15131024000002</v>
      </c>
      <c r="L65" s="131">
        <f t="shared" si="12"/>
        <v>101.99148441735997</v>
      </c>
      <c r="M65" s="131">
        <f t="shared" si="12"/>
        <v>101.76410553471987</v>
      </c>
      <c r="N65" s="131">
        <f t="shared" si="12"/>
        <v>101.76410553471987</v>
      </c>
      <c r="O65" s="131">
        <f t="shared" si="12"/>
        <v>101.76410553471987</v>
      </c>
      <c r="P65" s="131">
        <f t="shared" si="12"/>
        <v>101.76410553471987</v>
      </c>
      <c r="Q65" s="131">
        <f t="shared" si="12"/>
        <v>101.76410553471987</v>
      </c>
      <c r="R65" s="131">
        <f t="shared" si="12"/>
        <v>101.76410553471987</v>
      </c>
      <c r="S65" s="131">
        <f t="shared" si="12"/>
        <v>101.76410553471987</v>
      </c>
      <c r="T65" s="131">
        <f t="shared" si="12"/>
        <v>100.81371709384001</v>
      </c>
      <c r="U65" s="131">
        <f t="shared" si="12"/>
        <v>100</v>
      </c>
      <c r="V65" s="132">
        <v>100</v>
      </c>
      <c r="W65" s="187"/>
      <c r="CA65" s="118">
        <f t="shared" si="13"/>
        <v>3.5</v>
      </c>
      <c r="CB65" s="130">
        <f>('[1]Summary Data'!$V161*POWER(CB$62,3))+('[1]Summary Data'!$W161*POWER(CB$62,2))+('[1]Summary Data'!$X161*CB$62)+'[1]Summary Data'!$Y161</f>
        <v>160.75980090496</v>
      </c>
      <c r="CC65" s="131">
        <f>('[1]Summary Data'!$V161*POWER(CC$62,3))+('[1]Summary Data'!$W161*POWER(CC$62,2))+('[1]Summary Data'!$X161*CC$62)+'[1]Summary Data'!$Y161</f>
        <v>141.40475865447999</v>
      </c>
      <c r="CD65" s="131">
        <f>('[1]Summary Data'!$V161*POWER(CD$62,3))+('[1]Summary Data'!$W161*POWER(CD$62,2))+('[1]Summary Data'!$X161*CD$62)+'[1]Summary Data'!$Y161</f>
        <v>126.35417661951999</v>
      </c>
      <c r="CE65" s="131">
        <f>('[1]Summary Data'!$V161*POWER(CE$62,3))+('[1]Summary Data'!$W161*POWER(CE$62,2))+('[1]Summary Data'!$X161*CE$62)+'[1]Summary Data'!$Y161</f>
        <v>115.10428406103999</v>
      </c>
      <c r="CF65" s="131">
        <f>('[1]Summary Data'!$V161*POWER(CF$62,3))+('[1]Summary Data'!$W161*POWER(CF$62,2))+('[1]Summary Data'!$X161*CF$62)+'[1]Summary Data'!$Y161</f>
        <v>107.15131024000002</v>
      </c>
      <c r="CG65" s="131">
        <f>('[1]Summary Data'!$V161*POWER(CG$62,3))+('[1]Summary Data'!$W161*POWER(CG$62,2))+('[1]Summary Data'!$X161*CG$62)+'[1]Summary Data'!$Y161</f>
        <v>101.99148441735997</v>
      </c>
      <c r="CH65" s="131">
        <f>('[1]Summary Data'!$V161*POWER(CH$62,3))+('[1]Summary Data'!$W161*POWER(CH$62,2))+('[1]Summary Data'!$X161*CH$62)+'[1]Summary Data'!$Y161</f>
        <v>99.121035854079992</v>
      </c>
      <c r="CI65" s="131">
        <f>('[1]Summary Data'!$V161*POWER(CI$62,3))+('[1]Summary Data'!$W161*POWER(CI$62,2))+('[1]Summary Data'!$X161*CI$62)+'[1]Summary Data'!$Y161</f>
        <v>98.036193811120029</v>
      </c>
      <c r="CJ65" s="131">
        <f>('[1]Summary Data'!$V161*POWER(CJ$62,3))+('[1]Summary Data'!$W161*POWER(CJ$62,2))+('[1]Summary Data'!$X161*CJ$62)+'[1]Summary Data'!$Y161</f>
        <v>98.233187549439947</v>
      </c>
      <c r="CK65" s="131">
        <f>('[1]Summary Data'!$V161*POWER(CK$62,3))+('[1]Summary Data'!$W161*POWER(CK$62,2))+('[1]Summary Data'!$X161*CK$62)+'[1]Summary Data'!$Y161</f>
        <v>99.208246330000009</v>
      </c>
      <c r="CL65" s="131">
        <f>('[1]Summary Data'!$V161*POWER(CL$62,3))+('[1]Summary Data'!$W161*POWER(CL$62,2))+('[1]Summary Data'!$X161*CL$62)+'[1]Summary Data'!$Y161</f>
        <v>100.45759941375997</v>
      </c>
      <c r="CM65" s="131">
        <f>('[1]Summary Data'!$V161*POWER(CM$62,3))+('[1]Summary Data'!$W161*POWER(CM$62,2))+('[1]Summary Data'!$X161*CM$62)+'[1]Summary Data'!$Y161</f>
        <v>101.47747606167991</v>
      </c>
      <c r="CN65" s="131">
        <f>('[1]Summary Data'!$V161*POWER(CN$62,3))+('[1]Summary Data'!$W161*POWER(CN$62,2))+('[1]Summary Data'!$X161*CN$62)+'[1]Summary Data'!$Y161</f>
        <v>101.76410553471987</v>
      </c>
      <c r="CO65" s="131">
        <f>('[1]Summary Data'!$V161*POWER(CO$62,3))+('[1]Summary Data'!$W161*POWER(CO$62,2))+('[1]Summary Data'!$X161*CO$62)+'[1]Summary Data'!$Y161</f>
        <v>100.81371709384001</v>
      </c>
      <c r="CP65" s="131">
        <f>('[1]Summary Data'!$V161*POWER(CP$62,3))+('[1]Summary Data'!$W161*POWER(CP$62,2))+('[1]Summary Data'!$X161*CP$62)+'[1]Summary Data'!$Y161</f>
        <v>98.122539999999958</v>
      </c>
      <c r="CQ65" s="132">
        <f>('[1]Summary Data'!$V161*POWER(CQ$62,3))+('[1]Summary Data'!$W161*POWER(CQ$62,2))+('[1]Summary Data'!$X161*CQ$62)+'[1]Summary Data'!$Y161</f>
        <v>-664.49206000000015</v>
      </c>
    </row>
    <row r="66" spans="2:95" x14ac:dyDescent="0.25">
      <c r="B66" s="180"/>
      <c r="C66" s="181"/>
      <c r="D66" s="181"/>
      <c r="E66" s="182"/>
      <c r="F66" s="56">
        <f t="shared" si="11"/>
        <v>4</v>
      </c>
      <c r="G66" s="130">
        <f t="shared" si="12"/>
        <v>153.84934443967998</v>
      </c>
      <c r="H66" s="131">
        <f t="shared" si="12"/>
        <v>136.51250949583999</v>
      </c>
      <c r="I66" s="131">
        <f t="shared" si="12"/>
        <v>123.06055927615998</v>
      </c>
      <c r="J66" s="131">
        <f t="shared" si="12"/>
        <v>113.03635450831999</v>
      </c>
      <c r="K66" s="131">
        <f t="shared" si="12"/>
        <v>105.98275591999997</v>
      </c>
      <c r="L66" s="131">
        <f t="shared" si="12"/>
        <v>101.63907699775996</v>
      </c>
      <c r="M66" s="131">
        <f t="shared" si="12"/>
        <v>101.63907699775996</v>
      </c>
      <c r="N66" s="131">
        <f t="shared" si="12"/>
        <v>101.63907699775996</v>
      </c>
      <c r="O66" s="131">
        <f t="shared" si="12"/>
        <v>101.63907699775996</v>
      </c>
      <c r="P66" s="131">
        <f t="shared" si="12"/>
        <v>101.63907699775996</v>
      </c>
      <c r="Q66" s="131">
        <f t="shared" si="12"/>
        <v>101.63907699775996</v>
      </c>
      <c r="R66" s="131">
        <f t="shared" si="12"/>
        <v>101.63907699775996</v>
      </c>
      <c r="S66" s="131">
        <f t="shared" si="12"/>
        <v>101.63907699775996</v>
      </c>
      <c r="T66" s="131">
        <f t="shared" si="12"/>
        <v>100.74966677072001</v>
      </c>
      <c r="U66" s="131">
        <f t="shared" si="12"/>
        <v>100</v>
      </c>
      <c r="V66" s="132">
        <v>100</v>
      </c>
      <c r="W66" s="187"/>
      <c r="CA66" s="119">
        <f t="shared" si="13"/>
        <v>4</v>
      </c>
      <c r="CB66" s="130">
        <f>('[1]Summary Data'!$V160*POWER(CB$62,3))+('[1]Summary Data'!$W160*POWER(CB$62,2))+('[1]Summary Data'!$X160*CB$62)+'[1]Summary Data'!$Y160</f>
        <v>153.84934443967998</v>
      </c>
      <c r="CC66" s="131">
        <f>('[1]Summary Data'!$V160*POWER(CC$62,3))+('[1]Summary Data'!$W160*POWER(CC$62,2))+('[1]Summary Data'!$X160*CC$62)+'[1]Summary Data'!$Y160</f>
        <v>136.51250949583999</v>
      </c>
      <c r="CD66" s="131">
        <f>('[1]Summary Data'!$V160*POWER(CD$62,3))+('[1]Summary Data'!$W160*POWER(CD$62,2))+('[1]Summary Data'!$X160*CD$62)+'[1]Summary Data'!$Y160</f>
        <v>123.06055927615998</v>
      </c>
      <c r="CE66" s="131">
        <f>('[1]Summary Data'!$V160*POWER(CE$62,3))+('[1]Summary Data'!$W160*POWER(CE$62,2))+('[1]Summary Data'!$X160*CE$62)+'[1]Summary Data'!$Y160</f>
        <v>113.03635450831999</v>
      </c>
      <c r="CF66" s="131">
        <f>('[1]Summary Data'!$V160*POWER(CF$62,3))+('[1]Summary Data'!$W160*POWER(CF$62,2))+('[1]Summary Data'!$X160*CF$62)+'[1]Summary Data'!$Y160</f>
        <v>105.98275591999997</v>
      </c>
      <c r="CG66" s="131">
        <f>('[1]Summary Data'!$V160*POWER(CG$62,3))+('[1]Summary Data'!$W160*POWER(CG$62,2))+('[1]Summary Data'!$X160*CG$62)+'[1]Summary Data'!$Y160</f>
        <v>101.44262423887997</v>
      </c>
      <c r="CH66" s="131">
        <f>('[1]Summary Data'!$V160*POWER(CH$62,3))+('[1]Summary Data'!$W160*POWER(CH$62,2))+('[1]Summary Data'!$X160*CH$62)+'[1]Summary Data'!$Y160</f>
        <v>98.95882019263999</v>
      </c>
      <c r="CI66" s="131">
        <f>('[1]Summary Data'!$V160*POWER(CI$62,3))+('[1]Summary Data'!$W160*POWER(CI$62,2))+('[1]Summary Data'!$X160*CI$62)+'[1]Summary Data'!$Y160</f>
        <v>98.074204508960008</v>
      </c>
      <c r="CJ66" s="131">
        <f>('[1]Summary Data'!$V160*POWER(CJ$62,3))+('[1]Summary Data'!$W160*POWER(CJ$62,2))+('[1]Summary Data'!$X160*CJ$62)+'[1]Summary Data'!$Y160</f>
        <v>98.331637915519934</v>
      </c>
      <c r="CK66" s="131">
        <f>('[1]Summary Data'!$V160*POWER(CK$62,3))+('[1]Summary Data'!$W160*POWER(CK$62,2))+('[1]Summary Data'!$X160*CK$62)+'[1]Summary Data'!$Y160</f>
        <v>99.273981140000046</v>
      </c>
      <c r="CL66" s="131">
        <f>('[1]Summary Data'!$V160*POWER(CL$62,3))+('[1]Summary Data'!$W160*POWER(CL$62,2))+('[1]Summary Data'!$X160*CL$62)+'[1]Summary Data'!$Y160</f>
        <v>100.44409491008003</v>
      </c>
      <c r="CM66" s="131">
        <f>('[1]Summary Data'!$V160*POWER(CM$62,3))+('[1]Summary Data'!$W160*POWER(CM$62,2))+('[1]Summary Data'!$X160*CM$62)+'[1]Summary Data'!$Y160</f>
        <v>101.38483995343989</v>
      </c>
      <c r="CN66" s="131">
        <f>('[1]Summary Data'!$V160*POWER(CN$62,3))+('[1]Summary Data'!$W160*POWER(CN$62,2))+('[1]Summary Data'!$X160*CN$62)+'[1]Summary Data'!$Y160</f>
        <v>101.63907699775996</v>
      </c>
      <c r="CO66" s="131">
        <f>('[1]Summary Data'!$V160*POWER(CO$62,3))+('[1]Summary Data'!$W160*POWER(CO$62,2))+('[1]Summary Data'!$X160*CO$62)+'[1]Summary Data'!$Y160</f>
        <v>100.74966677072001</v>
      </c>
      <c r="CP66" s="131">
        <f>('[1]Summary Data'!$V160*POWER(CP$62,3))+('[1]Summary Data'!$W160*POWER(CP$62,2))+('[1]Summary Data'!$X160*CP$62)+'[1]Summary Data'!$Y160</f>
        <v>98.259469999999965</v>
      </c>
      <c r="CQ66" s="132">
        <f>('[1]Summary Data'!$V160*POWER(CQ$62,3))+('[1]Summary Data'!$W160*POWER(CQ$62,2))+('[1]Summary Data'!$X160*CQ$62)+'[1]Summary Data'!$Y160</f>
        <v>-597.67731000000026</v>
      </c>
    </row>
    <row r="67" spans="2:95" x14ac:dyDescent="0.25">
      <c r="B67" s="180"/>
      <c r="C67" s="181"/>
      <c r="D67" s="181"/>
      <c r="E67" s="182"/>
      <c r="F67" s="56">
        <f t="shared" si="11"/>
        <v>4.5</v>
      </c>
      <c r="G67" s="130">
        <f t="shared" si="12"/>
        <v>161.80685971328001</v>
      </c>
      <c r="H67" s="131">
        <f t="shared" si="12"/>
        <v>142.46442296264001</v>
      </c>
      <c r="I67" s="131">
        <f t="shared" si="12"/>
        <v>127.36487567935998</v>
      </c>
      <c r="J67" s="131">
        <f t="shared" si="12"/>
        <v>116.01689056472001</v>
      </c>
      <c r="K67" s="131">
        <f t="shared" si="12"/>
        <v>107.92914032000004</v>
      </c>
      <c r="L67" s="131">
        <f t="shared" si="12"/>
        <v>102.61029764648003</v>
      </c>
      <c r="M67" s="131">
        <f t="shared" si="12"/>
        <v>101.63631783296</v>
      </c>
      <c r="N67" s="131">
        <f t="shared" si="12"/>
        <v>101.63631783296</v>
      </c>
      <c r="O67" s="131">
        <f t="shared" si="12"/>
        <v>101.63631783296</v>
      </c>
      <c r="P67" s="131">
        <f t="shared" si="12"/>
        <v>101.63631783296</v>
      </c>
      <c r="Q67" s="131">
        <f t="shared" si="12"/>
        <v>101.63631783296</v>
      </c>
      <c r="R67" s="131">
        <f t="shared" si="12"/>
        <v>101.63631783296</v>
      </c>
      <c r="S67" s="131">
        <f t="shared" si="12"/>
        <v>101.63631783296</v>
      </c>
      <c r="T67" s="131">
        <f t="shared" si="12"/>
        <v>100.78095297512004</v>
      </c>
      <c r="U67" s="131">
        <f t="shared" si="12"/>
        <v>100</v>
      </c>
      <c r="V67" s="132">
        <v>100</v>
      </c>
      <c r="W67" s="187"/>
      <c r="CA67" s="119">
        <f t="shared" si="13"/>
        <v>4.5</v>
      </c>
      <c r="CB67" s="130">
        <f>('[1]Summary Data'!$V159*POWER(CB$62,3))+('[1]Summary Data'!$W159*POWER(CB$62,2))+('[1]Summary Data'!$X159*CB$62)+'[1]Summary Data'!$Y159</f>
        <v>161.80685971328001</v>
      </c>
      <c r="CC67" s="131">
        <f>('[1]Summary Data'!$V159*POWER(CC$62,3))+('[1]Summary Data'!$W159*POWER(CC$62,2))+('[1]Summary Data'!$X159*CC$62)+'[1]Summary Data'!$Y159</f>
        <v>142.46442296264001</v>
      </c>
      <c r="CD67" s="131">
        <f>('[1]Summary Data'!$V159*POWER(CD$62,3))+('[1]Summary Data'!$W159*POWER(CD$62,2))+('[1]Summary Data'!$X159*CD$62)+'[1]Summary Data'!$Y159</f>
        <v>127.36487567935998</v>
      </c>
      <c r="CE67" s="131">
        <f>('[1]Summary Data'!$V159*POWER(CE$62,3))+('[1]Summary Data'!$W159*POWER(CE$62,2))+('[1]Summary Data'!$X159*CE$62)+'[1]Summary Data'!$Y159</f>
        <v>116.01689056472001</v>
      </c>
      <c r="CF67" s="131">
        <f>('[1]Summary Data'!$V159*POWER(CF$62,3))+('[1]Summary Data'!$W159*POWER(CF$62,2))+('[1]Summary Data'!$X159*CF$62)+'[1]Summary Data'!$Y159</f>
        <v>107.92914032000004</v>
      </c>
      <c r="CG67" s="131">
        <f>('[1]Summary Data'!$V159*POWER(CG$62,3))+('[1]Summary Data'!$W159*POWER(CG$62,2))+('[1]Summary Data'!$X159*CG$62)+'[1]Summary Data'!$Y159</f>
        <v>102.61029764648003</v>
      </c>
      <c r="CH67" s="131">
        <f>('[1]Summary Data'!$V159*POWER(CH$62,3))+('[1]Summary Data'!$W159*POWER(CH$62,2))+('[1]Summary Data'!$X159*CH$62)+'[1]Summary Data'!$Y159</f>
        <v>99.569035245440006</v>
      </c>
      <c r="CI67" s="131">
        <f>('[1]Summary Data'!$V159*POWER(CI$62,3))+('[1]Summary Data'!$W159*POWER(CI$62,2))+('[1]Summary Data'!$X159*CI$62)+'[1]Summary Data'!$Y159</f>
        <v>98.314025818160047</v>
      </c>
      <c r="CJ67" s="131">
        <f>('[1]Summary Data'!$V159*POWER(CJ$62,3))+('[1]Summary Data'!$W159*POWER(CJ$62,2))+('[1]Summary Data'!$X159*CJ$62)+'[1]Summary Data'!$Y159</f>
        <v>98.353942065920023</v>
      </c>
      <c r="CK67" s="131">
        <f>('[1]Summary Data'!$V159*POWER(CK$62,3))+('[1]Summary Data'!$W159*POWER(CK$62,2))+('[1]Summary Data'!$X159*CK$62)+'[1]Summary Data'!$Y159</f>
        <v>99.197456690000024</v>
      </c>
      <c r="CL67" s="131">
        <f>('[1]Summary Data'!$V159*POWER(CL$62,3))+('[1]Summary Data'!$W159*POWER(CL$62,2))+('[1]Summary Data'!$X159*CL$62)+'[1]Summary Data'!$Y159</f>
        <v>100.35324239168006</v>
      </c>
      <c r="CM67" s="131">
        <f>('[1]Summary Data'!$V159*POWER(CM$62,3))+('[1]Summary Data'!$W159*POWER(CM$62,2))+('[1]Summary Data'!$X159*CM$62)+'[1]Summary Data'!$Y159</f>
        <v>101.32997187224004</v>
      </c>
      <c r="CN67" s="131">
        <f>('[1]Summary Data'!$V159*POWER(CN$62,3))+('[1]Summary Data'!$W159*POWER(CN$62,2))+('[1]Summary Data'!$X159*CN$62)+'[1]Summary Data'!$Y159</f>
        <v>101.63631783296</v>
      </c>
      <c r="CO67" s="131">
        <f>('[1]Summary Data'!$V159*POWER(CO$62,3))+('[1]Summary Data'!$W159*POWER(CO$62,2))+('[1]Summary Data'!$X159*CO$62)+'[1]Summary Data'!$Y159</f>
        <v>100.78095297512004</v>
      </c>
      <c r="CP67" s="131">
        <f>('[1]Summary Data'!$V159*POWER(CP$62,3))+('[1]Summary Data'!$W159*POWER(CP$62,2))+('[1]Summary Data'!$X159*CP$62)+'[1]Summary Data'!$Y159</f>
        <v>98.272550000000081</v>
      </c>
      <c r="CQ67" s="132">
        <f>('[1]Summary Data'!$V159*POWER(CQ$62,3))+('[1]Summary Data'!$W159*POWER(CQ$62,2))+('[1]Summary Data'!$X159*CQ$62)+'[1]Summary Data'!$Y159</f>
        <v>-636.97817999999972</v>
      </c>
    </row>
    <row r="68" spans="2:95" x14ac:dyDescent="0.25">
      <c r="B68" s="180"/>
      <c r="C68" s="181"/>
      <c r="D68" s="181"/>
      <c r="E68" s="182"/>
      <c r="F68" s="56">
        <f t="shared" si="11"/>
        <v>5</v>
      </c>
      <c r="G68" s="130">
        <f t="shared" si="12"/>
        <v>164.84804392000001</v>
      </c>
      <c r="H68" s="131">
        <f t="shared" si="12"/>
        <v>145.64846415400001</v>
      </c>
      <c r="I68" s="131">
        <f t="shared" si="12"/>
        <v>130.478134528</v>
      </c>
      <c r="J68" s="131">
        <f t="shared" si="12"/>
        <v>118.886451718</v>
      </c>
      <c r="K68" s="131">
        <f t="shared" si="12"/>
        <v>110.42281240000003</v>
      </c>
      <c r="L68" s="131">
        <f t="shared" si="12"/>
        <v>104.63661325000001</v>
      </c>
      <c r="M68" s="131">
        <f t="shared" si="12"/>
        <v>101.25086468800001</v>
      </c>
      <c r="N68" s="131">
        <f t="shared" si="12"/>
        <v>101.25086468800001</v>
      </c>
      <c r="O68" s="131">
        <f t="shared" si="12"/>
        <v>101.25086468800001</v>
      </c>
      <c r="P68" s="131">
        <f t="shared" si="12"/>
        <v>101.25086468800001</v>
      </c>
      <c r="Q68" s="131">
        <f t="shared" si="12"/>
        <v>101.25086468800001</v>
      </c>
      <c r="R68" s="131">
        <f t="shared" si="12"/>
        <v>101.25086468800001</v>
      </c>
      <c r="S68" s="131">
        <f t="shared" si="12"/>
        <v>101.25086468800001</v>
      </c>
      <c r="T68" s="131">
        <f t="shared" si="12"/>
        <v>100.66246721800005</v>
      </c>
      <c r="U68" s="131">
        <f t="shared" si="12"/>
        <v>100</v>
      </c>
      <c r="V68" s="132">
        <v>100</v>
      </c>
      <c r="W68" s="187"/>
      <c r="CA68" s="119">
        <f t="shared" si="13"/>
        <v>5</v>
      </c>
      <c r="CB68" s="130">
        <f>('[1]Summary Data'!$V158*POWER(CB$62,3))+('[1]Summary Data'!$W158*POWER(CB$62,2))+('[1]Summary Data'!$X158*CB$62)+'[1]Summary Data'!$Y158</f>
        <v>164.84804392000001</v>
      </c>
      <c r="CC68" s="131">
        <f>('[1]Summary Data'!$V158*POWER(CC$62,3))+('[1]Summary Data'!$W158*POWER(CC$62,2))+('[1]Summary Data'!$X158*CC$62)+'[1]Summary Data'!$Y158</f>
        <v>145.64846415400001</v>
      </c>
      <c r="CD68" s="131">
        <f>('[1]Summary Data'!$V158*POWER(CD$62,3))+('[1]Summary Data'!$W158*POWER(CD$62,2))+('[1]Summary Data'!$X158*CD$62)+'[1]Summary Data'!$Y158</f>
        <v>130.478134528</v>
      </c>
      <c r="CE68" s="131">
        <f>('[1]Summary Data'!$V158*POWER(CE$62,3))+('[1]Summary Data'!$W158*POWER(CE$62,2))+('[1]Summary Data'!$X158*CE$62)+'[1]Summary Data'!$Y158</f>
        <v>118.886451718</v>
      </c>
      <c r="CF68" s="131">
        <f>('[1]Summary Data'!$V158*POWER(CF$62,3))+('[1]Summary Data'!$W158*POWER(CF$62,2))+('[1]Summary Data'!$X158*CF$62)+'[1]Summary Data'!$Y158</f>
        <v>110.42281240000003</v>
      </c>
      <c r="CG68" s="131">
        <f>('[1]Summary Data'!$V158*POWER(CG$62,3))+('[1]Summary Data'!$W158*POWER(CG$62,2))+('[1]Summary Data'!$X158*CG$62)+'[1]Summary Data'!$Y158</f>
        <v>104.63661325000001</v>
      </c>
      <c r="CH68" s="131">
        <f>('[1]Summary Data'!$V158*POWER(CH$62,3))+('[1]Summary Data'!$W158*POWER(CH$62,2))+('[1]Summary Data'!$X158*CH$62)+'[1]Summary Data'!$Y158</f>
        <v>101.07725094400004</v>
      </c>
      <c r="CI68" s="131">
        <f>('[1]Summary Data'!$V158*POWER(CI$62,3))+('[1]Summary Data'!$W158*POWER(CI$62,2))+('[1]Summary Data'!$X158*CI$62)+'[1]Summary Data'!$Y158</f>
        <v>99.294122157999993</v>
      </c>
      <c r="CJ68" s="131">
        <f>('[1]Summary Data'!$V158*POWER(CJ$62,3))+('[1]Summary Data'!$W158*POWER(CJ$62,2))+('[1]Summary Data'!$X158*CJ$62)+'[1]Summary Data'!$Y158</f>
        <v>98.836623568000022</v>
      </c>
      <c r="CK68" s="131">
        <f>('[1]Summary Data'!$V158*POWER(CK$62,3))+('[1]Summary Data'!$W158*POWER(CK$62,2))+('[1]Summary Data'!$X158*CK$62)+'[1]Summary Data'!$Y158</f>
        <v>99.254151850000056</v>
      </c>
      <c r="CL68" s="131">
        <f>('[1]Summary Data'!$V158*POWER(CL$62,3))+('[1]Summary Data'!$W158*POWER(CL$62,2))+('[1]Summary Data'!$X158*CL$62)+'[1]Summary Data'!$Y158</f>
        <v>100.09610367999997</v>
      </c>
      <c r="CM68" s="131">
        <f>('[1]Summary Data'!$V158*POWER(CM$62,3))+('[1]Summary Data'!$W158*POWER(CM$62,2))+('[1]Summary Data'!$X158*CM$62)+'[1]Summary Data'!$Y158</f>
        <v>100.91187573400001</v>
      </c>
      <c r="CN68" s="131">
        <f>('[1]Summary Data'!$V158*POWER(CN$62,3))+('[1]Summary Data'!$W158*POWER(CN$62,2))+('[1]Summary Data'!$X158*CN$62)+'[1]Summary Data'!$Y158</f>
        <v>101.25086468800001</v>
      </c>
      <c r="CO68" s="131">
        <f>('[1]Summary Data'!$V158*POWER(CO$62,3))+('[1]Summary Data'!$W158*POWER(CO$62,2))+('[1]Summary Data'!$X158*CO$62)+'[1]Summary Data'!$Y158</f>
        <v>100.66246721800005</v>
      </c>
      <c r="CP68" s="131">
        <f>('[1]Summary Data'!$V158*POWER(CP$62,3))+('[1]Summary Data'!$W158*POWER(CP$62,2))+('[1]Summary Data'!$X158*CP$62)+'[1]Summary Data'!$Y158</f>
        <v>98.696080000000023</v>
      </c>
      <c r="CQ68" s="132">
        <f>('[1]Summary Data'!$V158*POWER(CQ$62,3))+('[1]Summary Data'!$W158*POWER(CQ$62,2))+('[1]Summary Data'!$X158*CQ$62)+'[1]Summary Data'!$Y158</f>
        <v>-549.72264999999993</v>
      </c>
    </row>
    <row r="69" spans="2:95" x14ac:dyDescent="0.25">
      <c r="B69" s="180"/>
      <c r="C69" s="181"/>
      <c r="D69" s="181"/>
      <c r="E69" s="182"/>
      <c r="F69" s="56">
        <f t="shared" si="11"/>
        <v>5.5</v>
      </c>
      <c r="G69" s="130">
        <f t="shared" si="12"/>
        <v>174.96078873983998</v>
      </c>
      <c r="H69" s="131">
        <f t="shared" si="12"/>
        <v>153.47339409791999</v>
      </c>
      <c r="I69" s="131">
        <f t="shared" si="12"/>
        <v>136.37610935807999</v>
      </c>
      <c r="J69" s="131">
        <f t="shared" si="12"/>
        <v>123.18854236415999</v>
      </c>
      <c r="K69" s="131">
        <f t="shared" si="12"/>
        <v>113.43030095999995</v>
      </c>
      <c r="L69" s="131">
        <f t="shared" si="12"/>
        <v>106.62099298943997</v>
      </c>
      <c r="M69" s="131">
        <f t="shared" si="12"/>
        <v>102.28022629632002</v>
      </c>
      <c r="N69" s="131">
        <f t="shared" si="12"/>
        <v>101.17303221887994</v>
      </c>
      <c r="O69" s="131">
        <f t="shared" si="12"/>
        <v>101.17303221887994</v>
      </c>
      <c r="P69" s="131">
        <f t="shared" si="12"/>
        <v>101.17303221887994</v>
      </c>
      <c r="Q69" s="131">
        <f t="shared" si="12"/>
        <v>101.17303221887994</v>
      </c>
      <c r="R69" s="131">
        <f t="shared" si="12"/>
        <v>101.17303221887994</v>
      </c>
      <c r="S69" s="131">
        <f t="shared" si="12"/>
        <v>101.17303221887994</v>
      </c>
      <c r="T69" s="131">
        <f t="shared" si="12"/>
        <v>100.66107409535994</v>
      </c>
      <c r="U69" s="131">
        <f t="shared" si="12"/>
        <v>100</v>
      </c>
      <c r="V69" s="132">
        <v>100</v>
      </c>
      <c r="W69" s="187"/>
      <c r="CA69" s="119">
        <f t="shared" si="13"/>
        <v>5.5</v>
      </c>
      <c r="CB69" s="130">
        <f>('[1]Summary Data'!$V157*POWER(CB$62,3))+('[1]Summary Data'!$W157*POWER(CB$62,2))+('[1]Summary Data'!$X157*CB$62)+'[1]Summary Data'!$Y157</f>
        <v>174.96078873983998</v>
      </c>
      <c r="CC69" s="131">
        <f>('[1]Summary Data'!$V157*POWER(CC$62,3))+('[1]Summary Data'!$W157*POWER(CC$62,2))+('[1]Summary Data'!$X157*CC$62)+'[1]Summary Data'!$Y157</f>
        <v>153.47339409791999</v>
      </c>
      <c r="CD69" s="131">
        <f>('[1]Summary Data'!$V157*POWER(CD$62,3))+('[1]Summary Data'!$W157*POWER(CD$62,2))+('[1]Summary Data'!$X157*CD$62)+'[1]Summary Data'!$Y157</f>
        <v>136.37610935807999</v>
      </c>
      <c r="CE69" s="131">
        <f>('[1]Summary Data'!$V157*POWER(CE$62,3))+('[1]Summary Data'!$W157*POWER(CE$62,2))+('[1]Summary Data'!$X157*CE$62)+'[1]Summary Data'!$Y157</f>
        <v>123.18854236415999</v>
      </c>
      <c r="CF69" s="131">
        <f>('[1]Summary Data'!$V157*POWER(CF$62,3))+('[1]Summary Data'!$W157*POWER(CF$62,2))+('[1]Summary Data'!$X157*CF$62)+'[1]Summary Data'!$Y157</f>
        <v>113.43030095999995</v>
      </c>
      <c r="CG69" s="131">
        <f>('[1]Summary Data'!$V157*POWER(CG$62,3))+('[1]Summary Data'!$W157*POWER(CG$62,2))+('[1]Summary Data'!$X157*CG$62)+'[1]Summary Data'!$Y157</f>
        <v>106.62099298943997</v>
      </c>
      <c r="CH69" s="131">
        <f>('[1]Summary Data'!$V157*POWER(CH$62,3))+('[1]Summary Data'!$W157*POWER(CH$62,2))+('[1]Summary Data'!$X157*CH$62)+'[1]Summary Data'!$Y157</f>
        <v>102.28022629632002</v>
      </c>
      <c r="CI69" s="131">
        <f>('[1]Summary Data'!$V157*POWER(CI$62,3))+('[1]Summary Data'!$W157*POWER(CI$62,2))+('[1]Summary Data'!$X157*CI$62)+'[1]Summary Data'!$Y157</f>
        <v>99.927608724479967</v>
      </c>
      <c r="CJ69" s="131">
        <f>('[1]Summary Data'!$V157*POWER(CJ$62,3))+('[1]Summary Data'!$W157*POWER(CJ$62,2))+('[1]Summary Data'!$X157*CJ$62)+'[1]Summary Data'!$Y157</f>
        <v>99.082748117759934</v>
      </c>
      <c r="CK69" s="131">
        <f>('[1]Summary Data'!$V157*POWER(CK$62,3))+('[1]Summary Data'!$W157*POWER(CK$62,2))+('[1]Summary Data'!$X157*CK$62)+'[1]Summary Data'!$Y157</f>
        <v>99.265252319999945</v>
      </c>
      <c r="CL69" s="131">
        <f>('[1]Summary Data'!$V157*POWER(CL$62,3))+('[1]Summary Data'!$W157*POWER(CL$62,2))+('[1]Summary Data'!$X157*CL$62)+'[1]Summary Data'!$Y157</f>
        <v>99.994729175039936</v>
      </c>
      <c r="CM69" s="131">
        <f>('[1]Summary Data'!$V157*POWER(CM$62,3))+('[1]Summary Data'!$W157*POWER(CM$62,2))+('[1]Summary Data'!$X157*CM$62)+'[1]Summary Data'!$Y157</f>
        <v>100.7907865267199</v>
      </c>
      <c r="CN69" s="131">
        <f>('[1]Summary Data'!$V157*POWER(CN$62,3))+('[1]Summary Data'!$W157*POWER(CN$62,2))+('[1]Summary Data'!$X157*CN$62)+'[1]Summary Data'!$Y157</f>
        <v>101.17303221887994</v>
      </c>
      <c r="CO69" s="131">
        <f>('[1]Summary Data'!$V157*POWER(CO$62,3))+('[1]Summary Data'!$W157*POWER(CO$62,2))+('[1]Summary Data'!$X157*CO$62)+'[1]Summary Data'!$Y157</f>
        <v>100.66107409535994</v>
      </c>
      <c r="CP69" s="131">
        <f>('[1]Summary Data'!$V157*POWER(CP$62,3))+('[1]Summary Data'!$W157*POWER(CP$62,2))+('[1]Summary Data'!$X157*CP$62)+'[1]Summary Data'!$Y157</f>
        <v>98.774519999999939</v>
      </c>
      <c r="CQ69" s="132">
        <f>('[1]Summary Data'!$V157*POWER(CQ$62,3))+('[1]Summary Data'!$W157*POWER(CQ$62,2))+('[1]Summary Data'!$X157*CQ$62)+'[1]Summary Data'!$Y157</f>
        <v>-575.10206000000017</v>
      </c>
    </row>
    <row r="70" spans="2:95" ht="15.75" thickBot="1" x14ac:dyDescent="0.3">
      <c r="B70" s="183"/>
      <c r="C70" s="184"/>
      <c r="D70" s="184"/>
      <c r="E70" s="185"/>
      <c r="F70" s="58">
        <f t="shared" si="11"/>
        <v>6</v>
      </c>
      <c r="G70" s="133">
        <f t="shared" si="12"/>
        <v>189.16895415936</v>
      </c>
      <c r="H70" s="134">
        <f t="shared" si="12"/>
        <v>166.69346406768005</v>
      </c>
      <c r="I70" s="134">
        <f t="shared" si="12"/>
        <v>148.38760338432002</v>
      </c>
      <c r="J70" s="134">
        <f t="shared" si="12"/>
        <v>133.82515290864004</v>
      </c>
      <c r="K70" s="134">
        <f t="shared" si="12"/>
        <v>122.57989344000006</v>
      </c>
      <c r="L70" s="134">
        <f t="shared" si="12"/>
        <v>114.22560577776002</v>
      </c>
      <c r="M70" s="134">
        <f t="shared" si="12"/>
        <v>108.33607072128009</v>
      </c>
      <c r="N70" s="134">
        <f t="shared" si="12"/>
        <v>104.48506906992009</v>
      </c>
      <c r="O70" s="134">
        <f t="shared" si="12"/>
        <v>102.24638162304001</v>
      </c>
      <c r="P70" s="134">
        <f t="shared" si="12"/>
        <v>101.19378918000007</v>
      </c>
      <c r="Q70" s="134">
        <f t="shared" si="12"/>
        <v>100.94201250288006</v>
      </c>
      <c r="R70" s="134">
        <f t="shared" si="12"/>
        <v>100.94201250288006</v>
      </c>
      <c r="S70" s="134">
        <f t="shared" si="12"/>
        <v>100.89038986752018</v>
      </c>
      <c r="T70" s="134">
        <f t="shared" si="12"/>
        <v>100.31998543344019</v>
      </c>
      <c r="U70" s="134">
        <f t="shared" si="12"/>
        <v>100</v>
      </c>
      <c r="V70" s="135">
        <v>100</v>
      </c>
      <c r="W70" s="188"/>
      <c r="CA70" s="120">
        <f t="shared" si="13"/>
        <v>6</v>
      </c>
      <c r="CB70" s="133">
        <f>('[1]Summary Data'!$V156*POWER(CB$62,3))+('[1]Summary Data'!$W156*POWER(CB$62,2))+('[1]Summary Data'!$X156*CB$62)+'[1]Summary Data'!$Y156</f>
        <v>189.16895415936</v>
      </c>
      <c r="CC70" s="134">
        <f>('[1]Summary Data'!$V156*POWER(CC$62,3))+('[1]Summary Data'!$W156*POWER(CC$62,2))+('[1]Summary Data'!$X156*CC$62)+'[1]Summary Data'!$Y156</f>
        <v>166.69346406768005</v>
      </c>
      <c r="CD70" s="134">
        <f>('[1]Summary Data'!$V156*POWER(CD$62,3))+('[1]Summary Data'!$W156*POWER(CD$62,2))+('[1]Summary Data'!$X156*CD$62)+'[1]Summary Data'!$Y156</f>
        <v>148.38760338432002</v>
      </c>
      <c r="CE70" s="134">
        <f>('[1]Summary Data'!$V156*POWER(CE$62,3))+('[1]Summary Data'!$W156*POWER(CE$62,2))+('[1]Summary Data'!$X156*CE$62)+'[1]Summary Data'!$Y156</f>
        <v>133.82515290864004</v>
      </c>
      <c r="CF70" s="134">
        <f>('[1]Summary Data'!$V156*POWER(CF$62,3))+('[1]Summary Data'!$W156*POWER(CF$62,2))+('[1]Summary Data'!$X156*CF$62)+'[1]Summary Data'!$Y156</f>
        <v>122.57989344000006</v>
      </c>
      <c r="CG70" s="134">
        <f>('[1]Summary Data'!$V156*POWER(CG$62,3))+('[1]Summary Data'!$W156*POWER(CG$62,2))+('[1]Summary Data'!$X156*CG$62)+'[1]Summary Data'!$Y156</f>
        <v>114.22560577776002</v>
      </c>
      <c r="CH70" s="134">
        <f>('[1]Summary Data'!$V156*POWER(CH$62,3))+('[1]Summary Data'!$W156*POWER(CH$62,2))+('[1]Summary Data'!$X156*CH$62)+'[1]Summary Data'!$Y156</f>
        <v>108.33607072128009</v>
      </c>
      <c r="CI70" s="134">
        <f>('[1]Summary Data'!$V156*POWER(CI$62,3))+('[1]Summary Data'!$W156*POWER(CI$62,2))+('[1]Summary Data'!$X156*CI$62)+'[1]Summary Data'!$Y156</f>
        <v>104.48506906992009</v>
      </c>
      <c r="CJ70" s="134">
        <f>('[1]Summary Data'!$V156*POWER(CJ$62,3))+('[1]Summary Data'!$W156*POWER(CJ$62,2))+('[1]Summary Data'!$X156*CJ$62)+'[1]Summary Data'!$Y156</f>
        <v>102.24638162304001</v>
      </c>
      <c r="CK70" s="134">
        <f>('[1]Summary Data'!$V156*POWER(CK$62,3))+('[1]Summary Data'!$W156*POWER(CK$62,2))+('[1]Summary Data'!$X156*CK$62)+'[1]Summary Data'!$Y156</f>
        <v>101.19378918000007</v>
      </c>
      <c r="CL70" s="134">
        <f>('[1]Summary Data'!$V156*POWER(CL$62,3))+('[1]Summary Data'!$W156*POWER(CL$62,2))+('[1]Summary Data'!$X156*CL$62)+'[1]Summary Data'!$Y156</f>
        <v>100.90107254016004</v>
      </c>
      <c r="CM70" s="134">
        <f>('[1]Summary Data'!$V156*POWER(CM$62,3))+('[1]Summary Data'!$W156*POWER(CM$62,2))+('[1]Summary Data'!$X156*CM$62)+'[1]Summary Data'!$Y156</f>
        <v>100.94201250288006</v>
      </c>
      <c r="CN70" s="134">
        <f>('[1]Summary Data'!$V156*POWER(CN$62,3))+('[1]Summary Data'!$W156*POWER(CN$62,2))+('[1]Summary Data'!$X156*CN$62)+'[1]Summary Data'!$Y156</f>
        <v>100.89038986752018</v>
      </c>
      <c r="CO70" s="134">
        <f>('[1]Summary Data'!$V156*POWER(CO$62,3))+('[1]Summary Data'!$W156*POWER(CO$62,2))+('[1]Summary Data'!$X156*CO$62)+'[1]Summary Data'!$Y156</f>
        <v>100.31998543344019</v>
      </c>
      <c r="CP70" s="134">
        <f>('[1]Summary Data'!$V156*POWER(CP$62,3))+('[1]Summary Data'!$W156*POWER(CP$62,2))+('[1]Summary Data'!$X156*CP$62)+'[1]Summary Data'!$Y156</f>
        <v>98.804580000000101</v>
      </c>
      <c r="CQ70" s="135">
        <f>('[1]Summary Data'!$V156*POWER(CQ$62,3))+('[1]Summary Data'!$W156*POWER(CQ$62,2))+('[1]Summary Data'!$X156*CQ$62)+'[1]Summary Data'!$Y156</f>
        <v>-456.0151599999997</v>
      </c>
    </row>
    <row r="71" spans="2:95" ht="15.75" thickBot="1" x14ac:dyDescent="0.3"/>
    <row r="72" spans="2:95" ht="15.75" thickBot="1" x14ac:dyDescent="0.3">
      <c r="B72" s="167" t="s">
        <v>65</v>
      </c>
      <c r="C72" s="168"/>
      <c r="D72" s="168"/>
      <c r="E72" s="168"/>
      <c r="F72" s="168"/>
      <c r="G72" s="168"/>
      <c r="H72" s="169"/>
    </row>
    <row r="73" spans="2:95" ht="15.75" thickBot="1" x14ac:dyDescent="0.3">
      <c r="B73" s="136">
        <v>4000</v>
      </c>
      <c r="C73" s="46" t="s">
        <v>66</v>
      </c>
    </row>
    <row r="74" spans="2:95" x14ac:dyDescent="0.25">
      <c r="I74" s="43"/>
    </row>
  </sheetData>
  <sheetProtection password="C163" sheet="1" objects="1" scenarios="1"/>
  <mergeCells count="33">
    <mergeCell ref="B62:E70"/>
    <mergeCell ref="W63:W70"/>
    <mergeCell ref="B72:H72"/>
    <mergeCell ref="CB50:CQ50"/>
    <mergeCell ref="B51:E59"/>
    <mergeCell ref="W52:W59"/>
    <mergeCell ref="B61:F61"/>
    <mergeCell ref="G61:V61"/>
    <mergeCell ref="CB61:CQ61"/>
    <mergeCell ref="B40:E48"/>
    <mergeCell ref="Q40:T48"/>
    <mergeCell ref="O41:O48"/>
    <mergeCell ref="AM41:AM48"/>
    <mergeCell ref="B50:F50"/>
    <mergeCell ref="G50:V50"/>
    <mergeCell ref="V39:AL39"/>
    <mergeCell ref="B13:G13"/>
    <mergeCell ref="B14:E22"/>
    <mergeCell ref="H15:H22"/>
    <mergeCell ref="B24:F24"/>
    <mergeCell ref="G24:N24"/>
    <mergeCell ref="B25:F26"/>
    <mergeCell ref="B28:F28"/>
    <mergeCell ref="B29:E37"/>
    <mergeCell ref="B39:F39"/>
    <mergeCell ref="G39:N39"/>
    <mergeCell ref="Q39:U39"/>
    <mergeCell ref="B10:H10"/>
    <mergeCell ref="A1:T1"/>
    <mergeCell ref="J2:R2"/>
    <mergeCell ref="B5:D5"/>
    <mergeCell ref="P5:S5"/>
    <mergeCell ref="B7:D7"/>
  </mergeCells>
  <dataValidations count="1">
    <dataValidation type="list" allowBlank="1" showInputMessage="1" showErrorMessage="1" sqref="E5" xr:uid="{00000000-0002-0000-0100-000000000000}">
      <formula1>PressureUnits</formula1>
    </dataValidation>
  </dataValidations>
  <pageMargins left="0.70866141732283472" right="0.70866141732283472" top="0.74803149606299213" bottom="0.74803149606299213" header="0.31496062992125984" footer="0.31496062992125984"/>
  <pageSetup paperSize="9" scale="53" fitToHeight="2" orientation="landscape" horizontalDpi="300" vertic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DI74"/>
  <sheetViews>
    <sheetView showGridLines="0" workbookViewId="0">
      <selection sqref="A1:T1"/>
    </sheetView>
  </sheetViews>
  <sheetFormatPr defaultRowHeight="15" x14ac:dyDescent="0.25"/>
  <cols>
    <col min="1" max="2" width="9.140625" style="7"/>
    <col min="3" max="3" width="13.140625" style="7" customWidth="1"/>
    <col min="4" max="6" width="9.140625" style="7"/>
    <col min="7" max="8" width="9.140625" style="7" customWidth="1"/>
    <col min="9" max="18" width="9.140625" style="7"/>
    <col min="19" max="19" width="9.28515625" style="7" bestFit="1" customWidth="1"/>
    <col min="20" max="78" width="9.140625" style="7"/>
    <col min="79" max="113" width="9.140625" style="7" hidden="1" customWidth="1"/>
    <col min="114" max="16384" width="9.140625" style="7"/>
  </cols>
  <sheetData>
    <row r="1" spans="1:27" ht="27" thickBot="1" x14ac:dyDescent="0.4">
      <c r="A1" s="161" t="str">
        <f ca="1">MID(CELL("filename",A1),FIND("]",CELL("filename",A1))+1,255)</f>
        <v>LINK</v>
      </c>
      <c r="B1" s="162"/>
      <c r="C1" s="162"/>
      <c r="D1" s="162"/>
      <c r="E1" s="162"/>
      <c r="F1" s="162"/>
      <c r="G1" s="162"/>
      <c r="H1" s="162"/>
      <c r="I1" s="162"/>
      <c r="J1" s="162" t="s">
        <v>67</v>
      </c>
      <c r="K1" s="162"/>
      <c r="L1" s="162"/>
      <c r="M1" s="162"/>
      <c r="N1" s="162"/>
      <c r="O1" s="162"/>
      <c r="P1" s="162"/>
      <c r="Q1" s="162"/>
      <c r="R1" s="162"/>
      <c r="S1" s="162">
        <f>'[1]Summary Data'!$D$69</f>
        <v>991.79200000000003</v>
      </c>
      <c r="T1" s="163" t="s">
        <v>28</v>
      </c>
      <c r="U1" s="38"/>
      <c r="V1" s="38"/>
      <c r="W1" s="38"/>
      <c r="X1" s="38"/>
      <c r="Y1" s="39"/>
      <c r="Z1" s="38"/>
      <c r="AA1" s="38"/>
    </row>
    <row r="2" spans="1:27" ht="15.75" thickBot="1" x14ac:dyDescent="0.3">
      <c r="A2" s="6" t="s">
        <v>0</v>
      </c>
      <c r="J2" s="170" t="s">
        <v>35</v>
      </c>
      <c r="K2" s="171"/>
      <c r="L2" s="171"/>
      <c r="M2" s="171"/>
      <c r="N2" s="171"/>
      <c r="O2" s="171"/>
      <c r="P2" s="171"/>
      <c r="Q2" s="171"/>
      <c r="R2" s="172"/>
      <c r="S2" s="40">
        <f>'[1]Summary Data'!$D$69</f>
        <v>991.79200000000003</v>
      </c>
      <c r="T2" s="41" t="s">
        <v>28</v>
      </c>
    </row>
    <row r="3" spans="1:27" x14ac:dyDescent="0.25">
      <c r="A3" s="8" t="s">
        <v>1</v>
      </c>
      <c r="B3" s="7" t="str">
        <f>[1]Versions!C4</f>
        <v>19.02.28</v>
      </c>
    </row>
    <row r="4" spans="1:27" ht="15.75" thickBot="1" x14ac:dyDescent="0.3"/>
    <row r="5" spans="1:27" ht="15.75" thickBot="1" x14ac:dyDescent="0.3">
      <c r="B5" s="167" t="s">
        <v>36</v>
      </c>
      <c r="C5" s="168"/>
      <c r="D5" s="169"/>
      <c r="E5" s="42" t="s">
        <v>32</v>
      </c>
      <c r="F5" s="43" t="s">
        <v>37</v>
      </c>
      <c r="P5" s="173" t="s">
        <v>38</v>
      </c>
      <c r="Q5" s="173"/>
      <c r="R5" s="173"/>
      <c r="S5" s="173"/>
      <c r="T5" s="44">
        <v>1</v>
      </c>
    </row>
    <row r="6" spans="1:27" ht="15.75" thickBot="1" x14ac:dyDescent="0.3"/>
    <row r="7" spans="1:27" ht="15.75" thickBot="1" x14ac:dyDescent="0.3">
      <c r="B7" s="167" t="s">
        <v>39</v>
      </c>
      <c r="C7" s="168"/>
      <c r="D7" s="169"/>
    </row>
    <row r="8" spans="1:27" ht="15.75" thickBot="1" x14ac:dyDescent="0.3">
      <c r="B8" s="45">
        <f>MIN(G51:V51)</f>
        <v>0</v>
      </c>
      <c r="C8" s="46" t="s">
        <v>40</v>
      </c>
    </row>
    <row r="9" spans="1:27" ht="15.75" thickBot="1" x14ac:dyDescent="0.3"/>
    <row r="10" spans="1:27" ht="15.75" thickBot="1" x14ac:dyDescent="0.3">
      <c r="B10" s="167" t="s">
        <v>41</v>
      </c>
      <c r="C10" s="168"/>
      <c r="D10" s="168"/>
      <c r="E10" s="168"/>
      <c r="F10" s="168"/>
      <c r="G10" s="168"/>
      <c r="H10" s="169"/>
    </row>
    <row r="11" spans="1:27" ht="15.75" thickBot="1" x14ac:dyDescent="0.3">
      <c r="B11" s="45">
        <f>MAX(G51:V51)</f>
        <v>1.875</v>
      </c>
      <c r="C11" s="46" t="s">
        <v>40</v>
      </c>
    </row>
    <row r="12" spans="1:27" ht="15.75" thickBot="1" x14ac:dyDescent="0.3">
      <c r="I12" s="43"/>
    </row>
    <row r="13" spans="1:27" ht="15.75" thickBot="1" x14ac:dyDescent="0.3">
      <c r="B13" s="167" t="s">
        <v>42</v>
      </c>
      <c r="C13" s="168"/>
      <c r="D13" s="168"/>
      <c r="E13" s="168"/>
      <c r="F13" s="168"/>
      <c r="G13" s="169"/>
      <c r="H13" s="43"/>
      <c r="I13" s="43"/>
    </row>
    <row r="14" spans="1:27" ht="15.75" thickBot="1" x14ac:dyDescent="0.3">
      <c r="B14" s="177" t="s">
        <v>43</v>
      </c>
      <c r="C14" s="178"/>
      <c r="D14" s="178"/>
      <c r="E14" s="179"/>
      <c r="F14" s="47" t="str">
        <f>$E$5</f>
        <v>bar</v>
      </c>
      <c r="G14" s="48" t="s">
        <v>44</v>
      </c>
    </row>
    <row r="15" spans="1:27" ht="15.75" customHeight="1" thickBot="1" x14ac:dyDescent="0.3">
      <c r="B15" s="180"/>
      <c r="C15" s="181"/>
      <c r="D15" s="181"/>
      <c r="E15" s="182"/>
      <c r="F15" s="49">
        <f>'[1]Summary Data'!$C$16*VLOOKUP($E$5,PressureFactors,2,FALSE)</f>
        <v>2.5</v>
      </c>
      <c r="G15" s="50">
        <f>'[1]Summary Data'!$D$70*IF('[1]Summary Data'!$D$69&gt;1250,1,Help!$AE$5)*$T$5</f>
        <v>1032.6171999999999</v>
      </c>
      <c r="H15" s="186" t="s">
        <v>45</v>
      </c>
      <c r="I15" s="37"/>
      <c r="K15" s="37"/>
    </row>
    <row r="16" spans="1:27" ht="15.75" thickBot="1" x14ac:dyDescent="0.3">
      <c r="B16" s="180"/>
      <c r="C16" s="181"/>
      <c r="D16" s="181"/>
      <c r="E16" s="182"/>
      <c r="F16" s="51">
        <f>'[1]Summary Data'!$C$15*VLOOKUP($E$5,PressureFactors,2,FALSE)</f>
        <v>3</v>
      </c>
      <c r="G16" s="52">
        <f>'[1]Summary Data'!$D$69*IF('[1]Summary Data'!$D$69&gt;1250,1,Help!$AE$5)*$T$5</f>
        <v>1140.5608</v>
      </c>
      <c r="H16" s="187"/>
      <c r="I16" s="53" t="s">
        <v>46</v>
      </c>
    </row>
    <row r="17" spans="2:17" x14ac:dyDescent="0.25">
      <c r="B17" s="180"/>
      <c r="C17" s="181"/>
      <c r="D17" s="181"/>
      <c r="E17" s="182"/>
      <c r="F17" s="54">
        <f>'[1]Summary Data'!$C$14*VLOOKUP($E$5,PressureFactors,2,FALSE)</f>
        <v>3.5</v>
      </c>
      <c r="G17" s="55">
        <f>'[1]Summary Data'!$D$68*IF('[1]Summary Data'!$D$69&gt;1250,1,Help!$AE$5)*$T$5</f>
        <v>1258.1482999999998</v>
      </c>
      <c r="H17" s="187"/>
    </row>
    <row r="18" spans="2:17" x14ac:dyDescent="0.25">
      <c r="B18" s="180"/>
      <c r="C18" s="181"/>
      <c r="D18" s="181"/>
      <c r="E18" s="182"/>
      <c r="F18" s="56">
        <f>'[1]Summary Data'!$C$13*VLOOKUP($E$5,PressureFactors,2,FALSE)</f>
        <v>4</v>
      </c>
      <c r="G18" s="57">
        <f>'[1]Summary Data'!$D$67*IF('[1]Summary Data'!$D$69&gt;1250,1,Help!$AE$5)*$T$5</f>
        <v>1342.1040499999999</v>
      </c>
      <c r="H18" s="187"/>
    </row>
    <row r="19" spans="2:17" x14ac:dyDescent="0.25">
      <c r="B19" s="180"/>
      <c r="C19" s="181"/>
      <c r="D19" s="181"/>
      <c r="E19" s="182"/>
      <c r="F19" s="56">
        <f>'[1]Summary Data'!$C$12*VLOOKUP($E$5,PressureFactors,2,FALSE)</f>
        <v>4.5</v>
      </c>
      <c r="G19" s="57">
        <f>'[1]Summary Data'!$D$66*IF('[1]Summary Data'!$D$69&gt;1250,1,Help!$AE$5)*$T$5</f>
        <v>1433.5888499999999</v>
      </c>
      <c r="H19" s="187"/>
    </row>
    <row r="20" spans="2:17" x14ac:dyDescent="0.25">
      <c r="B20" s="180"/>
      <c r="C20" s="181"/>
      <c r="D20" s="181"/>
      <c r="E20" s="182"/>
      <c r="F20" s="56">
        <f>'[1]Summary Data'!$C$11*VLOOKUP($E$5,PressureFactors,2,FALSE)</f>
        <v>5</v>
      </c>
      <c r="G20" s="57">
        <f>'[1]Summary Data'!$D$65*IF('[1]Summary Data'!$D$69&gt;1250,1,Help!$AE$5)*$T$5</f>
        <v>1514.4832999999999</v>
      </c>
      <c r="H20" s="187"/>
    </row>
    <row r="21" spans="2:17" x14ac:dyDescent="0.25">
      <c r="B21" s="180"/>
      <c r="C21" s="181"/>
      <c r="D21" s="181"/>
      <c r="E21" s="182"/>
      <c r="F21" s="56">
        <f>'[1]Summary Data'!$C$10*VLOOKUP($E$5,PressureFactors,2,FALSE)</f>
        <v>5.5</v>
      </c>
      <c r="G21" s="57">
        <f>'[1]Summary Data'!$D$64*IF('[1]Summary Data'!$D$69&gt;1250,1,Help!$AE$5)*$T$5</f>
        <v>1585.44865</v>
      </c>
      <c r="H21" s="187"/>
    </row>
    <row r="22" spans="2:17" ht="15.75" thickBot="1" x14ac:dyDescent="0.3">
      <c r="B22" s="183"/>
      <c r="C22" s="184"/>
      <c r="D22" s="184"/>
      <c r="E22" s="185"/>
      <c r="F22" s="58">
        <f>'[1]Summary Data'!$C$9*VLOOKUP($E$5,PressureFactors,2,FALSE)</f>
        <v>6</v>
      </c>
      <c r="G22" s="59">
        <f>'[1]Summary Data'!$D$63*IF('[1]Summary Data'!$D$69&gt;1250,1,Help!$AE$5)*$T$5</f>
        <v>1642.4403499999999</v>
      </c>
      <c r="H22" s="188"/>
    </row>
    <row r="23" spans="2:17" ht="15.75" thickBot="1" x14ac:dyDescent="0.3"/>
    <row r="24" spans="2:17" ht="15.75" thickBot="1" x14ac:dyDescent="0.3">
      <c r="B24" s="167" t="s">
        <v>47</v>
      </c>
      <c r="C24" s="168"/>
      <c r="D24" s="168"/>
      <c r="E24" s="168"/>
      <c r="F24" s="169"/>
      <c r="G24" s="174" t="s">
        <v>48</v>
      </c>
      <c r="H24" s="175"/>
      <c r="I24" s="175"/>
      <c r="J24" s="175"/>
      <c r="K24" s="175"/>
      <c r="L24" s="175"/>
      <c r="M24" s="175"/>
      <c r="N24" s="176"/>
    </row>
    <row r="25" spans="2:17" ht="15.75" customHeight="1" thickBot="1" x14ac:dyDescent="0.3">
      <c r="B25" s="189" t="s">
        <v>49</v>
      </c>
      <c r="C25" s="190"/>
      <c r="D25" s="190"/>
      <c r="E25" s="190"/>
      <c r="F25" s="191"/>
      <c r="G25" s="60">
        <v>-40</v>
      </c>
      <c r="H25" s="61">
        <v>-30</v>
      </c>
      <c r="I25" s="61">
        <v>-20</v>
      </c>
      <c r="J25" s="62">
        <v>-10</v>
      </c>
      <c r="K25" s="63">
        <f>'[1]Summary Data'!G31</f>
        <v>0</v>
      </c>
      <c r="L25" s="64">
        <v>10</v>
      </c>
      <c r="M25" s="61">
        <v>20</v>
      </c>
      <c r="N25" s="65">
        <v>30</v>
      </c>
      <c r="O25" s="37"/>
    </row>
    <row r="26" spans="2:17" ht="15.75" thickBot="1" x14ac:dyDescent="0.3">
      <c r="B26" s="192"/>
      <c r="C26" s="193"/>
      <c r="D26" s="193"/>
      <c r="E26" s="193"/>
      <c r="F26" s="193"/>
      <c r="G26" s="66">
        <f t="shared" ref="G26:J26" si="0">IF(G25=0,100,100*SQRT(1/(1+(G25*0.01))))</f>
        <v>129.09944487358055</v>
      </c>
      <c r="H26" s="67">
        <f t="shared" si="0"/>
        <v>119.52286093343936</v>
      </c>
      <c r="I26" s="67">
        <f t="shared" si="0"/>
        <v>111.80339887498948</v>
      </c>
      <c r="J26" s="68">
        <f t="shared" si="0"/>
        <v>105.40925533894598</v>
      </c>
      <c r="K26" s="69">
        <f>IF(K25=0,100,100*SQRT(1/(1+(K25*0.01))))</f>
        <v>100</v>
      </c>
      <c r="L26" s="70">
        <f t="shared" ref="L26:N26" si="1">IF(L25=0,100,100*SQRT(1/(1+(L25*0.01))))</f>
        <v>95.346258924559237</v>
      </c>
      <c r="M26" s="67">
        <f t="shared" si="1"/>
        <v>91.287092917527687</v>
      </c>
      <c r="N26" s="71">
        <f t="shared" si="1"/>
        <v>87.705801930702918</v>
      </c>
      <c r="O26" s="72" t="s">
        <v>50</v>
      </c>
      <c r="P26" s="37"/>
      <c r="Q26" s="73"/>
    </row>
    <row r="27" spans="2:17" ht="15.75" thickBot="1" x14ac:dyDescent="0.3">
      <c r="K27" s="74" t="s">
        <v>51</v>
      </c>
    </row>
    <row r="28" spans="2:17" ht="15.75" thickBot="1" x14ac:dyDescent="0.3">
      <c r="B28" s="167" t="s">
        <v>52</v>
      </c>
      <c r="C28" s="168"/>
      <c r="D28" s="168"/>
      <c r="E28" s="168"/>
      <c r="F28" s="169"/>
      <c r="G28" s="137">
        <f>'[1]Summary Data'!$C$15*VLOOKUP($E$5,PressureFactors,2,FALSE)</f>
        <v>3</v>
      </c>
      <c r="H28" s="53" t="s">
        <v>46</v>
      </c>
      <c r="I28" s="43"/>
    </row>
    <row r="29" spans="2:17" ht="15.75" thickBot="1" x14ac:dyDescent="0.3">
      <c r="B29" s="177" t="s">
        <v>53</v>
      </c>
      <c r="C29" s="178"/>
      <c r="D29" s="178"/>
      <c r="E29" s="179"/>
      <c r="F29" s="47" t="str">
        <f>$E$5</f>
        <v>bar</v>
      </c>
      <c r="G29" s="76" t="s">
        <v>54</v>
      </c>
    </row>
    <row r="30" spans="2:17" ht="15.75" customHeight="1" x14ac:dyDescent="0.25">
      <c r="B30" s="180"/>
      <c r="C30" s="181"/>
      <c r="D30" s="181"/>
      <c r="E30" s="182"/>
      <c r="F30" s="77">
        <f t="shared" ref="F30:F37" si="2">F15</f>
        <v>2.5</v>
      </c>
      <c r="G30" s="78">
        <f>SQRT(1+(($G$28-F30)/F30))</f>
        <v>1.0954451150103321</v>
      </c>
      <c r="H30" s="37"/>
      <c r="I30" s="37"/>
      <c r="K30" s="37"/>
    </row>
    <row r="31" spans="2:17" x14ac:dyDescent="0.25">
      <c r="B31" s="180"/>
      <c r="C31" s="181"/>
      <c r="D31" s="181"/>
      <c r="E31" s="182"/>
      <c r="F31" s="79">
        <f t="shared" si="2"/>
        <v>3</v>
      </c>
      <c r="G31" s="80">
        <f t="shared" ref="G31:G37" si="3">SQRT(1+(($G$28-F31)/F31))</f>
        <v>1</v>
      </c>
      <c r="H31" s="43"/>
      <c r="I31" s="43"/>
    </row>
    <row r="32" spans="2:17" x14ac:dyDescent="0.25">
      <c r="B32" s="180"/>
      <c r="C32" s="181"/>
      <c r="D32" s="181"/>
      <c r="E32" s="182"/>
      <c r="F32" s="81">
        <f t="shared" si="2"/>
        <v>3.5</v>
      </c>
      <c r="G32" s="80">
        <f t="shared" si="3"/>
        <v>0.92582009977255153</v>
      </c>
    </row>
    <row r="33" spans="2:18" x14ac:dyDescent="0.25">
      <c r="B33" s="180"/>
      <c r="C33" s="181"/>
      <c r="D33" s="181"/>
      <c r="E33" s="182"/>
      <c r="F33" s="79">
        <f t="shared" si="2"/>
        <v>4</v>
      </c>
      <c r="G33" s="80">
        <f t="shared" si="3"/>
        <v>0.8660254037844386</v>
      </c>
    </row>
    <row r="34" spans="2:18" x14ac:dyDescent="0.25">
      <c r="B34" s="180"/>
      <c r="C34" s="181"/>
      <c r="D34" s="181"/>
      <c r="E34" s="182"/>
      <c r="F34" s="79">
        <f t="shared" si="2"/>
        <v>4.5</v>
      </c>
      <c r="G34" s="80">
        <f t="shared" si="3"/>
        <v>0.81649658092772603</v>
      </c>
    </row>
    <row r="35" spans="2:18" x14ac:dyDescent="0.25">
      <c r="B35" s="180"/>
      <c r="C35" s="181"/>
      <c r="D35" s="181"/>
      <c r="E35" s="182"/>
      <c r="F35" s="79">
        <f t="shared" si="2"/>
        <v>5</v>
      </c>
      <c r="G35" s="80">
        <f t="shared" si="3"/>
        <v>0.7745966692414834</v>
      </c>
    </row>
    <row r="36" spans="2:18" x14ac:dyDescent="0.25">
      <c r="B36" s="180"/>
      <c r="C36" s="181"/>
      <c r="D36" s="181"/>
      <c r="E36" s="182"/>
      <c r="F36" s="79">
        <f t="shared" si="2"/>
        <v>5.5</v>
      </c>
      <c r="G36" s="80">
        <f t="shared" si="3"/>
        <v>0.7385489458759964</v>
      </c>
    </row>
    <row r="37" spans="2:18" ht="15.75" thickBot="1" x14ac:dyDescent="0.3">
      <c r="B37" s="183"/>
      <c r="C37" s="184"/>
      <c r="D37" s="184"/>
      <c r="E37" s="185"/>
      <c r="F37" s="82">
        <f t="shared" si="2"/>
        <v>6</v>
      </c>
      <c r="G37" s="83">
        <f t="shared" si="3"/>
        <v>0.70710678118654757</v>
      </c>
    </row>
    <row r="38" spans="2:18" ht="15.75" thickBot="1" x14ac:dyDescent="0.3"/>
    <row r="39" spans="2:18" ht="15.75" thickBot="1" x14ac:dyDescent="0.3">
      <c r="B39" s="167" t="s">
        <v>55</v>
      </c>
      <c r="C39" s="168"/>
      <c r="D39" s="168"/>
      <c r="E39" s="168"/>
      <c r="F39" s="169"/>
      <c r="G39" s="174" t="s">
        <v>68</v>
      </c>
      <c r="H39" s="175"/>
      <c r="I39" s="175"/>
      <c r="J39" s="175"/>
      <c r="K39" s="175"/>
      <c r="L39" s="175"/>
      <c r="M39" s="175"/>
      <c r="N39" s="175"/>
      <c r="O39" s="175"/>
      <c r="P39" s="176"/>
    </row>
    <row r="40" spans="2:18" ht="15.75" customHeight="1" thickBot="1" x14ac:dyDescent="0.3">
      <c r="B40" s="194" t="s">
        <v>58</v>
      </c>
      <c r="C40" s="195"/>
      <c r="D40" s="195"/>
      <c r="E40" s="196"/>
      <c r="F40" s="47" t="str">
        <f>$E$5</f>
        <v>bar</v>
      </c>
      <c r="G40" s="84">
        <v>6</v>
      </c>
      <c r="H40" s="85">
        <v>7</v>
      </c>
      <c r="I40" s="85">
        <v>8</v>
      </c>
      <c r="J40" s="85">
        <v>9</v>
      </c>
      <c r="K40" s="85">
        <v>10</v>
      </c>
      <c r="L40" s="85">
        <v>11</v>
      </c>
      <c r="M40" s="85">
        <v>12</v>
      </c>
      <c r="N40" s="85">
        <v>13</v>
      </c>
      <c r="O40" s="85">
        <v>14</v>
      </c>
      <c r="P40" s="86">
        <v>15</v>
      </c>
    </row>
    <row r="41" spans="2:18" ht="15.75" thickBot="1" x14ac:dyDescent="0.3">
      <c r="B41" s="197"/>
      <c r="C41" s="198"/>
      <c r="D41" s="198"/>
      <c r="E41" s="199"/>
      <c r="F41" s="49">
        <f t="shared" ref="F41:F48" si="4">F15</f>
        <v>2.5</v>
      </c>
      <c r="G41" s="87">
        <f>('[1]Summary Data'!$V43*POWER(G$40,3))+('[1]Summary Data'!$W43*POWER(G$40,2))+('[1]Summary Data'!$X43*G$40)+'[1]Summary Data'!$Y43</f>
        <v>3.6638700000000028</v>
      </c>
      <c r="H41" s="88">
        <f>('[1]Summary Data'!$V43*POWER(H$40,3))+('[1]Summary Data'!$W43*POWER(H$40,2))+('[1]Summary Data'!$X43*H$40)+'[1]Summary Data'!$Y43</f>
        <v>2.9712500000000031</v>
      </c>
      <c r="I41" s="88">
        <f>('[1]Summary Data'!$V43*POWER(I$40,3))+('[1]Summary Data'!$W43*POWER(I$40,2))+('[1]Summary Data'!$X43*I$40)+'[1]Summary Data'!$Y43</f>
        <v>2.4164300000000019</v>
      </c>
      <c r="J41" s="88">
        <f>('[1]Summary Data'!$V43*POWER(J$40,3))+('[1]Summary Data'!$W43*POWER(J$40,2))+('[1]Summary Data'!$X43*J$40)+'[1]Summary Data'!$Y43</f>
        <v>1.9814700000000016</v>
      </c>
      <c r="K41" s="88">
        <f>('[1]Summary Data'!$V43*POWER(K$40,3))+('[1]Summary Data'!$W43*POWER(K$40,2))+('[1]Summary Data'!$X43*K$40)+'[1]Summary Data'!$Y43</f>
        <v>1.6484300000000012</v>
      </c>
      <c r="L41" s="88">
        <f>('[1]Summary Data'!$V43*POWER(L$40,3))+('[1]Summary Data'!$W43*POWER(L$40,2))+('[1]Summary Data'!$X43*L$40)+'[1]Summary Data'!$Y43</f>
        <v>1.3993700000000011</v>
      </c>
      <c r="M41" s="88">
        <f>('[1]Summary Data'!$V43*POWER(M$40,3))+('[1]Summary Data'!$W43*POWER(M$40,2))+('[1]Summary Data'!$X43*M$40)+'[1]Summary Data'!$Y43</f>
        <v>1.2163500000000056</v>
      </c>
      <c r="N41" s="88">
        <f>('[1]Summary Data'!$V43*POWER(N$40,3))+('[1]Summary Data'!$W43*POWER(N$40,2))+('[1]Summary Data'!$X43*N$40)+'[1]Summary Data'!$Y43</f>
        <v>1.0814300000000046</v>
      </c>
      <c r="O41" s="88">
        <f>('[1]Summary Data'!$V43*POWER(O$40,3))+('[1]Summary Data'!$W43*POWER(O$40,2))+('[1]Summary Data'!$X43*O$40)+'[1]Summary Data'!$Y43</f>
        <v>0.97667000000000392</v>
      </c>
      <c r="P41" s="89">
        <f>('[1]Summary Data'!$V43*POWER(P$40,3))+('[1]Summary Data'!$W43*POWER(P$40,2))+('[1]Summary Data'!$X43*P$40)+'[1]Summary Data'!$Y43</f>
        <v>0.8841300000000043</v>
      </c>
      <c r="Q41" s="186" t="s">
        <v>40</v>
      </c>
    </row>
    <row r="42" spans="2:18" ht="15.75" thickBot="1" x14ac:dyDescent="0.3">
      <c r="B42" s="197"/>
      <c r="C42" s="198"/>
      <c r="D42" s="198"/>
      <c r="E42" s="199"/>
      <c r="F42" s="51">
        <f t="shared" si="4"/>
        <v>3</v>
      </c>
      <c r="G42" s="92">
        <f>('[1]Summary Data'!$V42*POWER(G$40,3))+('[1]Summary Data'!$W42*POWER(G$40,2))+('[1]Summary Data'!$X42*G$40)+'[1]Summary Data'!$Y42</f>
        <v>4.2032499999999988</v>
      </c>
      <c r="H42" s="93">
        <f>('[1]Summary Data'!$V42*POWER(H$40,3))+('[1]Summary Data'!$W42*POWER(H$40,2))+('[1]Summary Data'!$X42*H$40)+'[1]Summary Data'!$Y42</f>
        <v>3.3008999999999986</v>
      </c>
      <c r="I42" s="93">
        <f>('[1]Summary Data'!$V42*POWER(I$40,3))+('[1]Summary Data'!$W42*POWER(I$40,2))+('[1]Summary Data'!$X42*I$40)+'[1]Summary Data'!$Y42</f>
        <v>2.6028899999999986</v>
      </c>
      <c r="J42" s="93">
        <f>('[1]Summary Data'!$V42*POWER(J$40,3))+('[1]Summary Data'!$W42*POWER(J$40,2))+('[1]Summary Data'!$X42*J$40)+'[1]Summary Data'!$Y42</f>
        <v>2.0795199999999987</v>
      </c>
      <c r="K42" s="93">
        <f>('[1]Summary Data'!$V42*POWER(K$40,3))+('[1]Summary Data'!$W42*POWER(K$40,2))+('[1]Summary Data'!$X42*K$40)+'[1]Summary Data'!$Y42</f>
        <v>1.7010899999999971</v>
      </c>
      <c r="L42" s="93">
        <f>('[1]Summary Data'!$V42*POWER(L$40,3))+('[1]Summary Data'!$W42*POWER(L$40,2))+('[1]Summary Data'!$X42*L$40)+'[1]Summary Data'!$Y42</f>
        <v>1.4378999999999955</v>
      </c>
      <c r="M42" s="93">
        <f>('[1]Summary Data'!$V42*POWER(M$40,3))+('[1]Summary Data'!$W42*POWER(M$40,2))+('[1]Summary Data'!$X42*M$40)+'[1]Summary Data'!$Y42</f>
        <v>1.2602499999999957</v>
      </c>
      <c r="N42" s="93">
        <f>('[1]Summary Data'!$V42*POWER(N$40,3))+('[1]Summary Data'!$W42*POWER(N$40,2))+('[1]Summary Data'!$X42*N$40)+'[1]Summary Data'!$Y42</f>
        <v>1.1384399999999957</v>
      </c>
      <c r="O42" s="93">
        <f>('[1]Summary Data'!$V42*POWER(O$40,3))+('[1]Summary Data'!$W42*POWER(O$40,2))+('[1]Summary Data'!$X42*O$40)+'[1]Summary Data'!$Y42</f>
        <v>1.0427700000000009</v>
      </c>
      <c r="P42" s="94">
        <f>('[1]Summary Data'!$V42*POWER(P$40,3))+('[1]Summary Data'!$W42*POWER(P$40,2))+('[1]Summary Data'!$X42*P$40)+'[1]Summary Data'!$Y42</f>
        <v>0.94353999999999871</v>
      </c>
      <c r="Q42" s="187"/>
      <c r="R42" s="53" t="s">
        <v>46</v>
      </c>
    </row>
    <row r="43" spans="2:18" x14ac:dyDescent="0.25">
      <c r="B43" s="197"/>
      <c r="C43" s="198"/>
      <c r="D43" s="198"/>
      <c r="E43" s="199"/>
      <c r="F43" s="54">
        <f t="shared" si="4"/>
        <v>3.5</v>
      </c>
      <c r="G43" s="97">
        <f>('[1]Summary Data'!$V41*POWER(G$40,3))+('[1]Summary Data'!$W41*POWER(G$40,2))+('[1]Summary Data'!$X41*G$40)+'[1]Summary Data'!$Y41</f>
        <v>4.4070800000000006</v>
      </c>
      <c r="H43" s="98">
        <f>('[1]Summary Data'!$V41*POWER(H$40,3))+('[1]Summary Data'!$W41*POWER(H$40,2))+('[1]Summary Data'!$X41*H$40)+'[1]Summary Data'!$Y41</f>
        <v>3.490339999999998</v>
      </c>
      <c r="I43" s="98">
        <f>('[1]Summary Data'!$V41*POWER(I$40,3))+('[1]Summary Data'!$W41*POWER(I$40,2))+('[1]Summary Data'!$X41*I$40)+'[1]Summary Data'!$Y41</f>
        <v>2.7641200000000001</v>
      </c>
      <c r="J43" s="98">
        <f>('[1]Summary Data'!$V41*POWER(J$40,3))+('[1]Summary Data'!$W41*POWER(J$40,2))+('[1]Summary Data'!$X41*J$40)+'[1]Summary Data'!$Y41</f>
        <v>2.2036400000000018</v>
      </c>
      <c r="K43" s="98">
        <f>('[1]Summary Data'!$V41*POWER(K$40,3))+('[1]Summary Data'!$W41*POWER(K$40,2))+('[1]Summary Data'!$X41*K$40)+'[1]Summary Data'!$Y41</f>
        <v>1.7841199999999997</v>
      </c>
      <c r="L43" s="98">
        <f>('[1]Summary Data'!$V41*POWER(L$40,3))+('[1]Summary Data'!$W41*POWER(L$40,2))+('[1]Summary Data'!$X41*L$40)+'[1]Summary Data'!$Y41</f>
        <v>1.4807800000000011</v>
      </c>
      <c r="M43" s="98">
        <f>('[1]Summary Data'!$V41*POWER(M$40,3))+('[1]Summary Data'!$W41*POWER(M$40,2))+('[1]Summary Data'!$X41*M$40)+'[1]Summary Data'!$Y41</f>
        <v>1.2688400000000026</v>
      </c>
      <c r="N43" s="98">
        <f>('[1]Summary Data'!$V41*POWER(N$40,3))+('[1]Summary Data'!$W41*POWER(N$40,2))+('[1]Summary Data'!$X41*N$40)+'[1]Summary Data'!$Y41</f>
        <v>1.1235200000000045</v>
      </c>
      <c r="O43" s="98">
        <f>('[1]Summary Data'!$V41*POWER(O$40,3))+('[1]Summary Data'!$W41*POWER(O$40,2))+('[1]Summary Data'!$X41*O$40)+'[1]Summary Data'!$Y41</f>
        <v>1.0200399999999927</v>
      </c>
      <c r="P43" s="99">
        <f>('[1]Summary Data'!$V41*POWER(P$40,3))+('[1]Summary Data'!$W41*POWER(P$40,2))+('[1]Summary Data'!$X41*P$40)+'[1]Summary Data'!$Y41</f>
        <v>0.933620000000003</v>
      </c>
      <c r="Q43" s="187"/>
    </row>
    <row r="44" spans="2:18" x14ac:dyDescent="0.25">
      <c r="B44" s="197"/>
      <c r="C44" s="198"/>
      <c r="D44" s="198"/>
      <c r="E44" s="199"/>
      <c r="F44" s="56">
        <f t="shared" si="4"/>
        <v>4</v>
      </c>
      <c r="G44" s="97">
        <f>('[1]Summary Data'!$V40*POWER(G$40,3))+('[1]Summary Data'!$W40*POWER(G$40,2))+('[1]Summary Data'!$X40*G$40)+'[1]Summary Data'!$Y40</f>
        <v>4.8904099999999993</v>
      </c>
      <c r="H44" s="98">
        <f>('[1]Summary Data'!$V40*POWER(H$40,3))+('[1]Summary Data'!$W40*POWER(H$40,2))+('[1]Summary Data'!$X40*H$40)+'[1]Summary Data'!$Y40</f>
        <v>3.827729999999999</v>
      </c>
      <c r="I44" s="98">
        <f>('[1]Summary Data'!$V40*POWER(I$40,3))+('[1]Summary Data'!$W40*POWER(I$40,2))+('[1]Summary Data'!$X40*I$40)+'[1]Summary Data'!$Y40</f>
        <v>2.9928699999999999</v>
      </c>
      <c r="J44" s="98">
        <f>('[1]Summary Data'!$V40*POWER(J$40,3))+('[1]Summary Data'!$W40*POWER(J$40,2))+('[1]Summary Data'!$X40*J$40)+'[1]Summary Data'!$Y40</f>
        <v>2.3549900000000026</v>
      </c>
      <c r="K44" s="98">
        <f>('[1]Summary Data'!$V40*POWER(K$40,3))+('[1]Summary Data'!$W40*POWER(K$40,2))+('[1]Summary Data'!$X40*K$40)+'[1]Summary Data'!$Y40</f>
        <v>1.8832499999999968</v>
      </c>
      <c r="L44" s="98">
        <f>('[1]Summary Data'!$V40*POWER(L$40,3))+('[1]Summary Data'!$W40*POWER(L$40,2))+('[1]Summary Data'!$X40*L$40)+'[1]Summary Data'!$Y40</f>
        <v>1.5468099999999971</v>
      </c>
      <c r="M44" s="98">
        <f>('[1]Summary Data'!$V40*POWER(M$40,3))+('[1]Summary Data'!$W40*POWER(M$40,2))+('[1]Summary Data'!$X40*M$40)+'[1]Summary Data'!$Y40</f>
        <v>1.3148299999999971</v>
      </c>
      <c r="N44" s="98">
        <f>('[1]Summary Data'!$V40*POWER(N$40,3))+('[1]Summary Data'!$W40*POWER(N$40,2))+('[1]Summary Data'!$X40*N$40)+'[1]Summary Data'!$Y40</f>
        <v>1.1564699999999952</v>
      </c>
      <c r="O44" s="98">
        <f>('[1]Summary Data'!$V40*POWER(O$40,3))+('[1]Summary Data'!$W40*POWER(O$40,2))+('[1]Summary Data'!$X40*O$40)+'[1]Summary Data'!$Y40</f>
        <v>1.0408899999999939</v>
      </c>
      <c r="P44" s="99">
        <f>('[1]Summary Data'!$V40*POWER(P$40,3))+('[1]Summary Data'!$W40*POWER(P$40,2))+('[1]Summary Data'!$X40*P$40)+'[1]Summary Data'!$Y40</f>
        <v>0.93724999999999525</v>
      </c>
      <c r="Q44" s="187"/>
    </row>
    <row r="45" spans="2:18" x14ac:dyDescent="0.25">
      <c r="B45" s="197"/>
      <c r="C45" s="198"/>
      <c r="D45" s="198"/>
      <c r="E45" s="199"/>
      <c r="F45" s="56">
        <f t="shared" si="4"/>
        <v>4.5</v>
      </c>
      <c r="G45" s="97">
        <f>('[1]Summary Data'!$V39*POWER(G$40,3))+('[1]Summary Data'!$W39*POWER(G$40,2))+('[1]Summary Data'!$X39*G$40)+'[1]Summary Data'!$Y39</f>
        <v>5.6529500000000006</v>
      </c>
      <c r="H45" s="98">
        <f>('[1]Summary Data'!$V39*POWER(H$40,3))+('[1]Summary Data'!$W39*POWER(H$40,2))+('[1]Summary Data'!$X39*H$40)+'[1]Summary Data'!$Y39</f>
        <v>4.3299300000000009</v>
      </c>
      <c r="I45" s="98">
        <f>('[1]Summary Data'!$V39*POWER(I$40,3))+('[1]Summary Data'!$W39*POWER(I$40,2))+('[1]Summary Data'!$X39*I$40)+'[1]Summary Data'!$Y39</f>
        <v>3.3047900000000006</v>
      </c>
      <c r="J45" s="98">
        <f>('[1]Summary Data'!$V39*POWER(J$40,3))+('[1]Summary Data'!$W39*POWER(J$40,2))+('[1]Summary Data'!$X39*J$40)+'[1]Summary Data'!$Y39</f>
        <v>2.5359499999999997</v>
      </c>
      <c r="K45" s="98">
        <f>('[1]Summary Data'!$V39*POWER(K$40,3))+('[1]Summary Data'!$W39*POWER(K$40,2))+('[1]Summary Data'!$X39*K$40)+'[1]Summary Data'!$Y39</f>
        <v>1.9818300000000022</v>
      </c>
      <c r="L45" s="98">
        <f>('[1]Summary Data'!$V39*POWER(L$40,3))+('[1]Summary Data'!$W39*POWER(L$40,2))+('[1]Summary Data'!$X39*L$40)+'[1]Summary Data'!$Y39</f>
        <v>1.6008500000000012</v>
      </c>
      <c r="M45" s="98">
        <f>('[1]Summary Data'!$V39*POWER(M$40,3))+('[1]Summary Data'!$W39*POWER(M$40,2))+('[1]Summary Data'!$X39*M$40)+'[1]Summary Data'!$Y39</f>
        <v>1.3514300000000006</v>
      </c>
      <c r="N45" s="98">
        <f>('[1]Summary Data'!$V39*POWER(N$40,3))+('[1]Summary Data'!$W39*POWER(N$40,2))+('[1]Summary Data'!$X39*N$40)+'[1]Summary Data'!$Y39</f>
        <v>1.1919900000000041</v>
      </c>
      <c r="O45" s="98">
        <f>('[1]Summary Data'!$V39*POWER(O$40,3))+('[1]Summary Data'!$W39*POWER(O$40,2))+('[1]Summary Data'!$X39*O$40)+'[1]Summary Data'!$Y39</f>
        <v>1.0809500000000014</v>
      </c>
      <c r="P45" s="99">
        <f>('[1]Summary Data'!$V39*POWER(P$40,3))+('[1]Summary Data'!$W39*POWER(P$40,2))+('[1]Summary Data'!$X39*P$40)+'[1]Summary Data'!$Y39</f>
        <v>0.97672999999999632</v>
      </c>
      <c r="Q45" s="187"/>
    </row>
    <row r="46" spans="2:18" x14ac:dyDescent="0.25">
      <c r="B46" s="197"/>
      <c r="C46" s="198"/>
      <c r="D46" s="198"/>
      <c r="E46" s="199"/>
      <c r="F46" s="56">
        <f t="shared" si="4"/>
        <v>5</v>
      </c>
      <c r="G46" s="97">
        <f>('[1]Summary Data'!$V38*POWER(G$40,3))+('[1]Summary Data'!$W38*POWER(G$40,2))+('[1]Summary Data'!$X38*G$40)+'[1]Summary Data'!$Y38</f>
        <v>6.5497800000000019</v>
      </c>
      <c r="H46" s="98">
        <f>('[1]Summary Data'!$V38*POWER(H$40,3))+('[1]Summary Data'!$W38*POWER(H$40,2))+('[1]Summary Data'!$X38*H$40)+'[1]Summary Data'!$Y38</f>
        <v>4.9461499999999994</v>
      </c>
      <c r="I46" s="98">
        <f>('[1]Summary Data'!$V38*POWER(I$40,3))+('[1]Summary Data'!$W38*POWER(I$40,2))+('[1]Summary Data'!$X38*I$40)+'[1]Summary Data'!$Y38</f>
        <v>3.7098399999999998</v>
      </c>
      <c r="J46" s="98">
        <f>('[1]Summary Data'!$V38*POWER(J$40,3))+('[1]Summary Data'!$W38*POWER(J$40,2))+('[1]Summary Data'!$X38*J$40)+'[1]Summary Data'!$Y38</f>
        <v>2.7890699999999988</v>
      </c>
      <c r="K46" s="98">
        <f>('[1]Summary Data'!$V38*POWER(K$40,3))+('[1]Summary Data'!$W38*POWER(K$40,2))+('[1]Summary Data'!$X38*K$40)+'[1]Summary Data'!$Y38</f>
        <v>2.1320599999999921</v>
      </c>
      <c r="L46" s="98">
        <f>('[1]Summary Data'!$V38*POWER(L$40,3))+('[1]Summary Data'!$W38*POWER(L$40,2))+('[1]Summary Data'!$X38*L$40)+'[1]Summary Data'!$Y38</f>
        <v>1.6870299999999965</v>
      </c>
      <c r="M46" s="98">
        <f>('[1]Summary Data'!$V38*POWER(M$40,3))+('[1]Summary Data'!$W38*POWER(M$40,2))+('[1]Summary Data'!$X38*M$40)+'[1]Summary Data'!$Y38</f>
        <v>1.402199999999997</v>
      </c>
      <c r="N46" s="98">
        <f>('[1]Summary Data'!$V38*POWER(N$40,3))+('[1]Summary Data'!$W38*POWER(N$40,2))+('[1]Summary Data'!$X38*N$40)+'[1]Summary Data'!$Y38</f>
        <v>1.2257899999999928</v>
      </c>
      <c r="O46" s="98">
        <f>('[1]Summary Data'!$V38*POWER(O$40,3))+('[1]Summary Data'!$W38*POWER(O$40,2))+('[1]Summary Data'!$X38*O$40)+'[1]Summary Data'!$Y38</f>
        <v>1.1060199999999973</v>
      </c>
      <c r="P46" s="99">
        <f>('[1]Summary Data'!$V38*POWER(P$40,3))+('[1]Summary Data'!$W38*POWER(P$40,2))+('[1]Summary Data'!$X38*P$40)+'[1]Summary Data'!$Y38</f>
        <v>0.99110999999999549</v>
      </c>
      <c r="Q46" s="187"/>
    </row>
    <row r="47" spans="2:18" x14ac:dyDescent="0.25">
      <c r="B47" s="197"/>
      <c r="C47" s="198"/>
      <c r="D47" s="198"/>
      <c r="E47" s="199"/>
      <c r="F47" s="56">
        <f t="shared" si="4"/>
        <v>5.5</v>
      </c>
      <c r="G47" s="97">
        <f>('[1]Summary Data'!$V37*POWER(G$40,3))+('[1]Summary Data'!$W37*POWER(G$40,2))+('[1]Summary Data'!$X37*G$40)+'[1]Summary Data'!$Y37</f>
        <v>7.9427199999999978</v>
      </c>
      <c r="H47" s="98">
        <f>('[1]Summary Data'!$V37*POWER(H$40,3))+('[1]Summary Data'!$W37*POWER(H$40,2))+('[1]Summary Data'!$X37*H$40)+'[1]Summary Data'!$Y37</f>
        <v>5.8231099999999927</v>
      </c>
      <c r="I47" s="98">
        <f>('[1]Summary Data'!$V37*POWER(I$40,3))+('[1]Summary Data'!$W37*POWER(I$40,2))+('[1]Summary Data'!$X37*I$40)+'[1]Summary Data'!$Y37</f>
        <v>4.2168599999999969</v>
      </c>
      <c r="J47" s="98">
        <f>('[1]Summary Data'!$V37*POWER(J$40,3))+('[1]Summary Data'!$W37*POWER(J$40,2))+('[1]Summary Data'!$X37*J$40)+'[1]Summary Data'!$Y37</f>
        <v>3.0489699999999971</v>
      </c>
      <c r="K47" s="98">
        <f>('[1]Summary Data'!$V37*POWER(K$40,3))+('[1]Summary Data'!$W37*POWER(K$40,2))+('[1]Summary Data'!$X37*K$40)+'[1]Summary Data'!$Y37</f>
        <v>2.2444399999999902</v>
      </c>
      <c r="L47" s="98">
        <f>('[1]Summary Data'!$V37*POWER(L$40,3))+('[1]Summary Data'!$W37*POWER(L$40,2))+('[1]Summary Data'!$X37*L$40)+'[1]Summary Data'!$Y37</f>
        <v>1.7282699999999949</v>
      </c>
      <c r="M47" s="98">
        <f>('[1]Summary Data'!$V37*POWER(M$40,3))+('[1]Summary Data'!$W37*POWER(M$40,2))+('[1]Summary Data'!$X37*M$40)+'[1]Summary Data'!$Y37</f>
        <v>1.425459999999994</v>
      </c>
      <c r="N47" s="98">
        <f>('[1]Summary Data'!$V37*POWER(N$40,3))+('[1]Summary Data'!$W37*POWER(N$40,2))+('[1]Summary Data'!$X37*N$40)+'[1]Summary Data'!$Y37</f>
        <v>1.2610099999999846</v>
      </c>
      <c r="O47" s="98">
        <f>('[1]Summary Data'!$V37*POWER(O$40,3))+('[1]Summary Data'!$W37*POWER(O$40,2))+('[1]Summary Data'!$X37*O$40)+'[1]Summary Data'!$Y37</f>
        <v>1.1599199999999712</v>
      </c>
      <c r="P47" s="99">
        <f>('[1]Summary Data'!$V37*POWER(P$40,3))+('[1]Summary Data'!$W37*POWER(P$40,2))+('[1]Summary Data'!$X37*P$40)+'[1]Summary Data'!$Y37</f>
        <v>1.0471900000000005</v>
      </c>
      <c r="Q47" s="187"/>
    </row>
    <row r="48" spans="2:18" ht="15.75" thickBot="1" x14ac:dyDescent="0.3">
      <c r="B48" s="200"/>
      <c r="C48" s="201"/>
      <c r="D48" s="201"/>
      <c r="E48" s="202"/>
      <c r="F48" s="58">
        <f t="shared" si="4"/>
        <v>6</v>
      </c>
      <c r="G48" s="102">
        <f>('[1]Summary Data'!$V36*POWER(G$40,3))+('[1]Summary Data'!$W36*POWER(G$40,2))+('[1]Summary Data'!$X36*G$40)+'[1]Summary Data'!$Y36</f>
        <v>8.6980400000000024</v>
      </c>
      <c r="H48" s="103">
        <f>('[1]Summary Data'!$V36*POWER(H$40,3))+('[1]Summary Data'!$W36*POWER(H$40,2))+('[1]Summary Data'!$X36*H$40)+'[1]Summary Data'!$Y36</f>
        <v>6.3481300000000047</v>
      </c>
      <c r="I48" s="103">
        <f>('[1]Summary Data'!$V36*POWER(I$40,3))+('[1]Summary Data'!$W36*POWER(I$40,2))+('[1]Summary Data'!$X36*I$40)+'[1]Summary Data'!$Y36</f>
        <v>4.5712400000000102</v>
      </c>
      <c r="J48" s="103">
        <f>('[1]Summary Data'!$V36*POWER(J$40,3))+('[1]Summary Data'!$W36*POWER(J$40,2))+('[1]Summary Data'!$X36*J$40)+'[1]Summary Data'!$Y36</f>
        <v>3.2828300000000041</v>
      </c>
      <c r="K48" s="103">
        <f>('[1]Summary Data'!$V36*POWER(K$40,3))+('[1]Summary Data'!$W36*POWER(K$40,2))+('[1]Summary Data'!$X36*K$40)+'[1]Summary Data'!$Y36</f>
        <v>2.3983600000000038</v>
      </c>
      <c r="L48" s="103">
        <f>('[1]Summary Data'!$V36*POWER(L$40,3))+('[1]Summary Data'!$W36*POWER(L$40,2))+('[1]Summary Data'!$X36*L$40)+'[1]Summary Data'!$Y36</f>
        <v>1.8332900000000123</v>
      </c>
      <c r="M48" s="103">
        <f>('[1]Summary Data'!$V36*POWER(M$40,3))+('[1]Summary Data'!$W36*POWER(M$40,2))+('[1]Summary Data'!$X36*M$40)+'[1]Summary Data'!$Y36</f>
        <v>1.5030800000000042</v>
      </c>
      <c r="N48" s="103">
        <f>('[1]Summary Data'!$V36*POWER(N$40,3))+('[1]Summary Data'!$W36*POWER(N$40,2))+('[1]Summary Data'!$X36*N$40)+'[1]Summary Data'!$Y36</f>
        <v>1.3231900000000039</v>
      </c>
      <c r="O48" s="103">
        <f>('[1]Summary Data'!$V36*POWER(O$40,3))+('[1]Summary Data'!$W36*POWER(O$40,2))+('[1]Summary Data'!$X36*O$40)+'[1]Summary Data'!$Y36</f>
        <v>1.2090800000000215</v>
      </c>
      <c r="P48" s="104">
        <f>('[1]Summary Data'!$V36*POWER(P$40,3))+('[1]Summary Data'!$W36*POWER(P$40,2))+('[1]Summary Data'!$X36*P$40)+'[1]Summary Data'!$Y36</f>
        <v>1.0762100000000245</v>
      </c>
      <c r="Q48" s="188"/>
    </row>
    <row r="49" spans="2:113" ht="15.75" thickBot="1" x14ac:dyDescent="0.3">
      <c r="CA49" s="43" t="s">
        <v>59</v>
      </c>
    </row>
    <row r="50" spans="2:113" ht="15.75" thickBot="1" x14ac:dyDescent="0.3">
      <c r="B50" s="203" t="s">
        <v>60</v>
      </c>
      <c r="C50" s="204"/>
      <c r="D50" s="204"/>
      <c r="E50" s="204"/>
      <c r="F50" s="169"/>
      <c r="G50" s="174" t="s">
        <v>61</v>
      </c>
      <c r="H50" s="175"/>
      <c r="I50" s="175"/>
      <c r="J50" s="175"/>
      <c r="K50" s="175"/>
      <c r="L50" s="175"/>
      <c r="M50" s="175"/>
      <c r="N50" s="175"/>
      <c r="O50" s="175"/>
      <c r="P50" s="175"/>
      <c r="Q50" s="175"/>
      <c r="R50" s="175"/>
      <c r="S50" s="175"/>
      <c r="T50" s="175"/>
      <c r="U50" s="175"/>
      <c r="V50" s="176"/>
      <c r="W50" s="174" t="s">
        <v>61</v>
      </c>
      <c r="X50" s="175"/>
      <c r="Y50" s="175"/>
      <c r="Z50" s="175"/>
      <c r="AA50" s="175"/>
      <c r="AB50" s="175"/>
      <c r="AC50" s="175"/>
      <c r="AD50" s="175"/>
      <c r="AE50" s="175"/>
      <c r="AF50" s="175"/>
      <c r="AG50" s="175"/>
      <c r="AH50" s="175"/>
      <c r="AI50" s="175"/>
      <c r="AJ50" s="175"/>
      <c r="AK50" s="175"/>
      <c r="AL50" s="175"/>
      <c r="AM50" s="176"/>
      <c r="CA50" s="138"/>
      <c r="CB50" s="174" t="s">
        <v>61</v>
      </c>
      <c r="CC50" s="175"/>
      <c r="CD50" s="175"/>
      <c r="CE50" s="175"/>
      <c r="CF50" s="175"/>
      <c r="CG50" s="175"/>
      <c r="CH50" s="175"/>
      <c r="CI50" s="175"/>
      <c r="CJ50" s="175"/>
      <c r="CK50" s="175"/>
      <c r="CL50" s="175"/>
      <c r="CM50" s="175"/>
      <c r="CN50" s="175"/>
      <c r="CO50" s="175"/>
      <c r="CP50" s="175"/>
      <c r="CQ50" s="176"/>
      <c r="CR50" s="174" t="s">
        <v>61</v>
      </c>
      <c r="CS50" s="175"/>
      <c r="CT50" s="175"/>
      <c r="CU50" s="175"/>
      <c r="CV50" s="175"/>
      <c r="CW50" s="175"/>
      <c r="CX50" s="175"/>
      <c r="CY50" s="175"/>
      <c r="CZ50" s="175"/>
      <c r="DA50" s="175"/>
      <c r="DB50" s="175"/>
      <c r="DC50" s="175"/>
      <c r="DD50" s="175"/>
      <c r="DE50" s="175"/>
      <c r="DF50" s="175"/>
      <c r="DG50" s="176"/>
    </row>
    <row r="51" spans="2:113" ht="15.75" customHeight="1" thickBot="1" x14ac:dyDescent="0.3">
      <c r="B51" s="177" t="s">
        <v>43</v>
      </c>
      <c r="C51" s="178"/>
      <c r="D51" s="178"/>
      <c r="E51" s="179"/>
      <c r="F51" s="47" t="str">
        <f>$E$5</f>
        <v>bar</v>
      </c>
      <c r="G51" s="121">
        <v>0</v>
      </c>
      <c r="H51" s="122">
        <f>G51+0.125</f>
        <v>0.125</v>
      </c>
      <c r="I51" s="122">
        <f t="shared" ref="I51:AM51" si="5">H51+0.125</f>
        <v>0.25</v>
      </c>
      <c r="J51" s="122">
        <f t="shared" si="5"/>
        <v>0.375</v>
      </c>
      <c r="K51" s="122">
        <f t="shared" si="5"/>
        <v>0.5</v>
      </c>
      <c r="L51" s="122">
        <f t="shared" si="5"/>
        <v>0.625</v>
      </c>
      <c r="M51" s="122">
        <f t="shared" si="5"/>
        <v>0.75</v>
      </c>
      <c r="N51" s="122">
        <f t="shared" si="5"/>
        <v>0.875</v>
      </c>
      <c r="O51" s="122">
        <f t="shared" si="5"/>
        <v>1</v>
      </c>
      <c r="P51" s="122">
        <f t="shared" si="5"/>
        <v>1.125</v>
      </c>
      <c r="Q51" s="122">
        <f t="shared" si="5"/>
        <v>1.25</v>
      </c>
      <c r="R51" s="122">
        <f t="shared" si="5"/>
        <v>1.375</v>
      </c>
      <c r="S51" s="122">
        <f t="shared" si="5"/>
        <v>1.5</v>
      </c>
      <c r="T51" s="122">
        <f t="shared" si="5"/>
        <v>1.625</v>
      </c>
      <c r="U51" s="122">
        <f t="shared" si="5"/>
        <v>1.75</v>
      </c>
      <c r="V51" s="123">
        <f t="shared" si="5"/>
        <v>1.875</v>
      </c>
      <c r="W51" s="139">
        <f t="shared" si="5"/>
        <v>2</v>
      </c>
      <c r="X51" s="122">
        <f t="shared" si="5"/>
        <v>2.125</v>
      </c>
      <c r="Y51" s="122">
        <f t="shared" si="5"/>
        <v>2.25</v>
      </c>
      <c r="Z51" s="122">
        <f t="shared" si="5"/>
        <v>2.375</v>
      </c>
      <c r="AA51" s="122">
        <f t="shared" si="5"/>
        <v>2.5</v>
      </c>
      <c r="AB51" s="122">
        <f t="shared" si="5"/>
        <v>2.625</v>
      </c>
      <c r="AC51" s="122">
        <f t="shared" si="5"/>
        <v>2.75</v>
      </c>
      <c r="AD51" s="122">
        <f t="shared" si="5"/>
        <v>2.875</v>
      </c>
      <c r="AE51" s="122">
        <f t="shared" si="5"/>
        <v>3</v>
      </c>
      <c r="AF51" s="122">
        <f t="shared" si="5"/>
        <v>3.125</v>
      </c>
      <c r="AG51" s="122">
        <f t="shared" si="5"/>
        <v>3.25</v>
      </c>
      <c r="AH51" s="122">
        <f t="shared" si="5"/>
        <v>3.375</v>
      </c>
      <c r="AI51" s="122">
        <f t="shared" si="5"/>
        <v>3.5</v>
      </c>
      <c r="AJ51" s="122">
        <f t="shared" si="5"/>
        <v>3.625</v>
      </c>
      <c r="AK51" s="122">
        <f t="shared" si="5"/>
        <v>3.75</v>
      </c>
      <c r="AL51" s="122">
        <f t="shared" si="5"/>
        <v>3.875</v>
      </c>
      <c r="AM51" s="123">
        <f t="shared" si="5"/>
        <v>4</v>
      </c>
      <c r="CA51" s="111" t="s">
        <v>32</v>
      </c>
      <c r="CB51" s="121">
        <v>0</v>
      </c>
      <c r="CC51" s="122">
        <f>CB51+0.125</f>
        <v>0.125</v>
      </c>
      <c r="CD51" s="122">
        <f t="shared" ref="CD51:DG51" si="6">CC51+0.125</f>
        <v>0.25</v>
      </c>
      <c r="CE51" s="122">
        <f t="shared" si="6"/>
        <v>0.375</v>
      </c>
      <c r="CF51" s="122">
        <f t="shared" si="6"/>
        <v>0.5</v>
      </c>
      <c r="CG51" s="122">
        <f t="shared" si="6"/>
        <v>0.625</v>
      </c>
      <c r="CH51" s="122">
        <f t="shared" si="6"/>
        <v>0.75</v>
      </c>
      <c r="CI51" s="122">
        <f t="shared" si="6"/>
        <v>0.875</v>
      </c>
      <c r="CJ51" s="122">
        <f t="shared" si="6"/>
        <v>1</v>
      </c>
      <c r="CK51" s="122">
        <f t="shared" si="6"/>
        <v>1.125</v>
      </c>
      <c r="CL51" s="122">
        <f t="shared" si="6"/>
        <v>1.25</v>
      </c>
      <c r="CM51" s="122">
        <f t="shared" si="6"/>
        <v>1.375</v>
      </c>
      <c r="CN51" s="122">
        <f t="shared" si="6"/>
        <v>1.5</v>
      </c>
      <c r="CO51" s="122">
        <f t="shared" si="6"/>
        <v>1.625</v>
      </c>
      <c r="CP51" s="122">
        <f t="shared" si="6"/>
        <v>1.75</v>
      </c>
      <c r="CQ51" s="123">
        <f t="shared" si="6"/>
        <v>1.875</v>
      </c>
      <c r="CR51" s="139">
        <f t="shared" si="6"/>
        <v>2</v>
      </c>
      <c r="CS51" s="122">
        <f t="shared" si="6"/>
        <v>2.125</v>
      </c>
      <c r="CT51" s="122">
        <f t="shared" si="6"/>
        <v>2.25</v>
      </c>
      <c r="CU51" s="122">
        <f t="shared" si="6"/>
        <v>2.375</v>
      </c>
      <c r="CV51" s="122">
        <f t="shared" si="6"/>
        <v>2.5</v>
      </c>
      <c r="CW51" s="122">
        <f t="shared" si="6"/>
        <v>2.625</v>
      </c>
      <c r="CX51" s="122">
        <f t="shared" si="6"/>
        <v>2.75</v>
      </c>
      <c r="CY51" s="122">
        <f t="shared" si="6"/>
        <v>2.875</v>
      </c>
      <c r="CZ51" s="122">
        <f t="shared" si="6"/>
        <v>3</v>
      </c>
      <c r="DA51" s="122">
        <f t="shared" si="6"/>
        <v>3.125</v>
      </c>
      <c r="DB51" s="122">
        <f t="shared" si="6"/>
        <v>3.25</v>
      </c>
      <c r="DC51" s="122">
        <f t="shared" si="6"/>
        <v>3.375</v>
      </c>
      <c r="DD51" s="122">
        <f t="shared" si="6"/>
        <v>3.5</v>
      </c>
      <c r="DE51" s="122">
        <f t="shared" si="6"/>
        <v>3.625</v>
      </c>
      <c r="DF51" s="122">
        <f t="shared" si="6"/>
        <v>3.75</v>
      </c>
      <c r="DG51" s="123">
        <f t="shared" si="6"/>
        <v>3.875</v>
      </c>
    </row>
    <row r="52" spans="2:113" ht="15.75" thickBot="1" x14ac:dyDescent="0.3">
      <c r="B52" s="180"/>
      <c r="C52" s="181"/>
      <c r="D52" s="181"/>
      <c r="E52" s="182"/>
      <c r="F52" s="49">
        <f t="shared" ref="F52:F59" si="7">F15</f>
        <v>2.5</v>
      </c>
      <c r="G52" s="113">
        <f t="shared" ref="G52:O59" si="8">IF(CB52&gt;H52,MAX(CB52,0),H52)</f>
        <v>0.26878000000000002</v>
      </c>
      <c r="H52" s="114">
        <f t="shared" si="8"/>
        <v>0.15970480468750001</v>
      </c>
      <c r="I52" s="114">
        <f t="shared" si="8"/>
        <v>8.4054687500000003E-2</v>
      </c>
      <c r="J52" s="114">
        <f t="shared" si="8"/>
        <v>3.5912851562499931E-2</v>
      </c>
      <c r="K52" s="114">
        <f t="shared" si="8"/>
        <v>9.3624999999999403E-3</v>
      </c>
      <c r="L52" s="114">
        <f t="shared" si="8"/>
        <v>7.3999999999985189E-4</v>
      </c>
      <c r="M52" s="114">
        <f t="shared" si="8"/>
        <v>7.3999999999985189E-4</v>
      </c>
      <c r="N52" s="114">
        <f t="shared" si="8"/>
        <v>7.3999999999985189E-4</v>
      </c>
      <c r="O52" s="114">
        <f t="shared" si="8"/>
        <v>7.3999999999985189E-4</v>
      </c>
      <c r="P52" s="114">
        <v>0</v>
      </c>
      <c r="Q52" s="114">
        <v>0</v>
      </c>
      <c r="R52" s="114">
        <v>0</v>
      </c>
      <c r="S52" s="114">
        <v>0</v>
      </c>
      <c r="T52" s="114">
        <v>0</v>
      </c>
      <c r="U52" s="114">
        <v>0</v>
      </c>
      <c r="V52" s="115">
        <v>0</v>
      </c>
      <c r="W52" s="113">
        <v>0</v>
      </c>
      <c r="X52" s="114">
        <v>0</v>
      </c>
      <c r="Y52" s="114">
        <v>0</v>
      </c>
      <c r="Z52" s="114">
        <v>0</v>
      </c>
      <c r="AA52" s="114">
        <v>0</v>
      </c>
      <c r="AB52" s="114">
        <v>0</v>
      </c>
      <c r="AC52" s="114">
        <v>0</v>
      </c>
      <c r="AD52" s="114">
        <v>0</v>
      </c>
      <c r="AE52" s="114">
        <v>0</v>
      </c>
      <c r="AF52" s="114">
        <v>0</v>
      </c>
      <c r="AG52" s="114">
        <v>0</v>
      </c>
      <c r="AH52" s="114">
        <v>0</v>
      </c>
      <c r="AI52" s="114">
        <v>0</v>
      </c>
      <c r="AJ52" s="114">
        <v>0</v>
      </c>
      <c r="AK52" s="114">
        <v>0</v>
      </c>
      <c r="AL52" s="114">
        <v>0</v>
      </c>
      <c r="AM52" s="115">
        <v>0</v>
      </c>
      <c r="AN52" s="186" t="s">
        <v>40</v>
      </c>
      <c r="CA52" s="140">
        <f>F52</f>
        <v>2.5</v>
      </c>
      <c r="CB52" s="113">
        <f>('[1]Summary Data'!$V119*POWER(CB$51,3))+('[1]Summary Data'!$W119*POWER(CB$51,2))+('[1]Summary Data'!$X119*CB$51)+'[1]Summary Data'!$Y119</f>
        <v>0.26878000000000002</v>
      </c>
      <c r="CC52" s="114">
        <f>('[1]Summary Data'!$V119*POWER(CC$51,3))+('[1]Summary Data'!$W119*POWER(CC$51,2))+('[1]Summary Data'!$X119*CC$51)+'[1]Summary Data'!$Y119</f>
        <v>0.15970480468750001</v>
      </c>
      <c r="CD52" s="114">
        <f>('[1]Summary Data'!$V119*POWER(CD$51,3))+('[1]Summary Data'!$W119*POWER(CD$51,2))+('[1]Summary Data'!$X119*CD$51)+'[1]Summary Data'!$Y119</f>
        <v>8.4054687500000003E-2</v>
      </c>
      <c r="CE52" s="114">
        <f>('[1]Summary Data'!$V119*POWER(CE$51,3))+('[1]Summary Data'!$W119*POWER(CE$51,2))+('[1]Summary Data'!$X119*CE$51)+'[1]Summary Data'!$Y119</f>
        <v>3.5912851562499931E-2</v>
      </c>
      <c r="CF52" s="114">
        <f>('[1]Summary Data'!$V119*POWER(CF$51,3))+('[1]Summary Data'!$W119*POWER(CF$51,2))+('[1]Summary Data'!$X119*CF$51)+'[1]Summary Data'!$Y119</f>
        <v>9.3624999999999403E-3</v>
      </c>
      <c r="CG52" s="114">
        <f>('[1]Summary Data'!$V119*POWER(CG$51,3))+('[1]Summary Data'!$W119*POWER(CG$51,2))+('[1]Summary Data'!$X119*CG$51)+'[1]Summary Data'!$Y119</f>
        <v>-1.513164062500072E-3</v>
      </c>
      <c r="CH52" s="114">
        <f>('[1]Summary Data'!$V119*POWER(CH$51,3))+('[1]Summary Data'!$W119*POWER(CH$51,2))+('[1]Summary Data'!$X119*CH$51)+'[1]Summary Data'!$Y119</f>
        <v>-2.6309375000002078E-3</v>
      </c>
      <c r="CI52" s="114">
        <f>('[1]Summary Data'!$V119*POWER(CI$51,3))+('[1]Summary Data'!$W119*POWER(CI$51,2))+('[1]Summary Data'!$X119*CI$51)+'[1]Summary Data'!$Y119</f>
        <v>9.2382812499902656E-5</v>
      </c>
      <c r="CJ52" s="114">
        <f>('[1]Summary Data'!$V119*POWER(CJ$51,3))+('[1]Summary Data'!$W119*POWER(CJ$51,2))+('[1]Summary Data'!$X119*CJ$51)+'[1]Summary Data'!$Y119</f>
        <v>7.3999999999985189E-4</v>
      </c>
      <c r="CK52" s="114">
        <f>('[1]Summary Data'!$V119*POWER(CK$51,3))+('[1]Summary Data'!$W119*POWER(CK$51,2))+('[1]Summary Data'!$X119*CK$51)+'[1]Summary Data'!$Y119</f>
        <v>-6.6048828125003789E-3</v>
      </c>
      <c r="CL52" s="114">
        <f>('[1]Summary Data'!$V119*POWER(CL$51,3))+('[1]Summary Data'!$W119*POWER(CL$51,2))+('[1]Summary Data'!$X119*CL$51)+'[1]Summary Data'!$Y119</f>
        <v>-2.7859062500000253E-2</v>
      </c>
      <c r="CM52" s="114">
        <f>('[1]Summary Data'!$V119*POWER(CM$51,3))+('[1]Summary Data'!$W119*POWER(CM$51,2))+('[1]Summary Data'!$X119*CM$51)+'[1]Summary Data'!$Y119</f>
        <v>-6.8939335937500346E-2</v>
      </c>
      <c r="CN52" s="114">
        <f>('[1]Summary Data'!$V119*POWER(CN$51,3))+('[1]Summary Data'!$W119*POWER(CN$51,2))+('[1]Summary Data'!$X119*CN$51)+'[1]Summary Data'!$Y119</f>
        <v>-0.13576250000000067</v>
      </c>
      <c r="CO52" s="114">
        <f>('[1]Summary Data'!$V119*POWER(CO$51,3))+('[1]Summary Data'!$W119*POWER(CO$51,2))+('[1]Summary Data'!$X119*CO$51)+'[1]Summary Data'!$Y119</f>
        <v>-0.23424535156250048</v>
      </c>
      <c r="CP52" s="114">
        <f>('[1]Summary Data'!$V119*POWER(CP$51,3))+('[1]Summary Data'!$W119*POWER(CP$51,2))+('[1]Summary Data'!$X119*CP$51)+'[1]Summary Data'!$Y119</f>
        <v>-0.37030468750000023</v>
      </c>
      <c r="CQ52" s="115">
        <f>('[1]Summary Data'!$V119*POWER(CQ$51,3))+('[1]Summary Data'!$W119*POWER(CQ$51,2))+('[1]Summary Data'!$X119*CQ$51)+'[1]Summary Data'!$Y119</f>
        <v>-0.54985730468750016</v>
      </c>
      <c r="CR52" s="115">
        <f>('[1]Summary Data'!$V119*POWER(CR$51,3))+('[1]Summary Data'!$W119*POWER(CR$51,2))+('[1]Summary Data'!$X119*CR$51)+'[1]Summary Data'!$Y119</f>
        <v>-0.77882000000000051</v>
      </c>
      <c r="CS52" s="115">
        <f>('[1]Summary Data'!$V119*POWER(CS$51,3))+('[1]Summary Data'!$W119*POWER(CS$51,2))+('[1]Summary Data'!$X119*CS$51)+'[1]Summary Data'!$Y119</f>
        <v>-1.0631095703124998</v>
      </c>
      <c r="CT52" s="115">
        <f>('[1]Summary Data'!$V119*POWER(CT$51,3))+('[1]Summary Data'!$W119*POWER(CT$51,2))+('[1]Summary Data'!$X119*CT$51)+'[1]Summary Data'!$Y119</f>
        <v>-1.4086428125000015</v>
      </c>
      <c r="CU52" s="115">
        <f>('[1]Summary Data'!$V119*POWER(CU$51,3))+('[1]Summary Data'!$W119*POWER(CU$51,2))+('[1]Summary Data'!$X119*CU$51)+'[1]Summary Data'!$Y119</f>
        <v>-1.821336523437501</v>
      </c>
      <c r="CV52" s="115">
        <f>('[1]Summary Data'!$V119*POWER(CV$51,3))+('[1]Summary Data'!$W119*POWER(CV$51,2))+('[1]Summary Data'!$X119*CV$51)+'[1]Summary Data'!$Y119</f>
        <v>-2.3071075000000012</v>
      </c>
      <c r="CW52" s="115">
        <f>('[1]Summary Data'!$V119*POWER(CW$51,3))+('[1]Summary Data'!$W119*POWER(CW$51,2))+('[1]Summary Data'!$X119*CW$51)+'[1]Summary Data'!$Y119</f>
        <v>-2.8718725390624997</v>
      </c>
      <c r="CX52" s="115">
        <f>('[1]Summary Data'!$V119*POWER(CX$51,3))+('[1]Summary Data'!$W119*POWER(CX$51,2))+('[1]Summary Data'!$X119*CX$51)+'[1]Summary Data'!$Y119</f>
        <v>-3.5215484375000017</v>
      </c>
      <c r="CY52" s="115">
        <f>('[1]Summary Data'!$V119*POWER(CY$51,3))+('[1]Summary Data'!$W119*POWER(CY$51,2))+('[1]Summary Data'!$X119*CY$51)+'[1]Summary Data'!$Y119</f>
        <v>-4.2620519921875015</v>
      </c>
      <c r="CZ52" s="115">
        <f>('[1]Summary Data'!$V119*POWER(CZ$51,3))+('[1]Summary Data'!$W119*POWER(CZ$51,2))+('[1]Summary Data'!$X119*CZ$51)+'[1]Summary Data'!$Y119</f>
        <v>-5.0993000000000031</v>
      </c>
      <c r="DA52" s="115">
        <f>('[1]Summary Data'!$V119*POWER(DA$51,3))+('[1]Summary Data'!$W119*POWER(DA$51,2))+('[1]Summary Data'!$X119*DA$51)+'[1]Summary Data'!$Y119</f>
        <v>-6.0392092578125016</v>
      </c>
      <c r="DB52" s="115">
        <f>('[1]Summary Data'!$V119*POWER(DB$51,3))+('[1]Summary Data'!$W119*POWER(DB$51,2))+('[1]Summary Data'!$X119*DB$51)+'[1]Summary Data'!$Y119</f>
        <v>-7.0876965625000015</v>
      </c>
      <c r="DC52" s="115">
        <f>('[1]Summary Data'!$V119*POWER(DC$51,3))+('[1]Summary Data'!$W119*POWER(DC$51,2))+('[1]Summary Data'!$X119*DC$51)+'[1]Summary Data'!$Y119</f>
        <v>-8.2506787109375015</v>
      </c>
      <c r="DD52" s="115">
        <f>('[1]Summary Data'!$V119*POWER(DD$51,3))+('[1]Summary Data'!$W119*POWER(DD$51,2))+('[1]Summary Data'!$X119*DD$51)+'[1]Summary Data'!$Y119</f>
        <v>-9.5340725000000006</v>
      </c>
      <c r="DE52" s="115">
        <f>('[1]Summary Data'!$V119*POWER(DE$51,3))+('[1]Summary Data'!$W119*POWER(DE$51,2))+('[1]Summary Data'!$X119*DE$51)+'[1]Summary Data'!$Y119</f>
        <v>-10.943794726562501</v>
      </c>
      <c r="DF52" s="115">
        <f>('[1]Summary Data'!$V119*POWER(DF$51,3))+('[1]Summary Data'!$W119*POWER(DF$51,2))+('[1]Summary Data'!$X119*DF$51)+'[1]Summary Data'!$Y119</f>
        <v>-12.485762187500002</v>
      </c>
      <c r="DG52" s="115">
        <f>('[1]Summary Data'!$V119*POWER(DG$51,3))+('[1]Summary Data'!$W119*POWER(DG$51,2))+('[1]Summary Data'!$X119*DG$51)+'[1]Summary Data'!$Y119</f>
        <v>-14.165891679687505</v>
      </c>
      <c r="DH52" s="186" t="s">
        <v>40</v>
      </c>
    </row>
    <row r="53" spans="2:113" ht="15.75" thickBot="1" x14ac:dyDescent="0.3">
      <c r="B53" s="180"/>
      <c r="C53" s="181"/>
      <c r="D53" s="181"/>
      <c r="E53" s="182"/>
      <c r="F53" s="51">
        <f t="shared" si="7"/>
        <v>3</v>
      </c>
      <c r="G53" s="92">
        <f t="shared" si="8"/>
        <v>0.27445000000000003</v>
      </c>
      <c r="H53" s="93">
        <f t="shared" si="8"/>
        <v>0.16796164062500002</v>
      </c>
      <c r="I53" s="93">
        <f t="shared" si="8"/>
        <v>9.2310000000000031E-2</v>
      </c>
      <c r="J53" s="93">
        <f t="shared" si="8"/>
        <v>4.2422734375000049E-2</v>
      </c>
      <c r="K53" s="93">
        <f t="shared" si="8"/>
        <v>1.3227500000000003E-2</v>
      </c>
      <c r="L53" s="93">
        <f t="shared" si="8"/>
        <v>1.9199999999999773E-3</v>
      </c>
      <c r="M53" s="93">
        <f t="shared" si="8"/>
        <v>1.9199999999999773E-3</v>
      </c>
      <c r="N53" s="93">
        <f t="shared" si="8"/>
        <v>1.9199999999999773E-3</v>
      </c>
      <c r="O53" s="93">
        <f t="shared" si="8"/>
        <v>1.9199999999999773E-3</v>
      </c>
      <c r="P53" s="93">
        <v>0</v>
      </c>
      <c r="Q53" s="93">
        <v>0</v>
      </c>
      <c r="R53" s="93">
        <v>0</v>
      </c>
      <c r="S53" s="93">
        <v>0</v>
      </c>
      <c r="T53" s="93">
        <v>0</v>
      </c>
      <c r="U53" s="93">
        <v>0</v>
      </c>
      <c r="V53" s="94">
        <v>0</v>
      </c>
      <c r="W53" s="92">
        <v>0</v>
      </c>
      <c r="X53" s="93">
        <v>0</v>
      </c>
      <c r="Y53" s="93">
        <v>0</v>
      </c>
      <c r="Z53" s="93">
        <v>0</v>
      </c>
      <c r="AA53" s="93">
        <v>0</v>
      </c>
      <c r="AB53" s="93">
        <v>0</v>
      </c>
      <c r="AC53" s="93">
        <v>0</v>
      </c>
      <c r="AD53" s="93">
        <v>0</v>
      </c>
      <c r="AE53" s="93">
        <v>0</v>
      </c>
      <c r="AF53" s="93">
        <v>0</v>
      </c>
      <c r="AG53" s="93">
        <v>0</v>
      </c>
      <c r="AH53" s="93">
        <v>0</v>
      </c>
      <c r="AI53" s="93">
        <v>0</v>
      </c>
      <c r="AJ53" s="93">
        <v>0</v>
      </c>
      <c r="AK53" s="93">
        <v>0</v>
      </c>
      <c r="AL53" s="93">
        <v>0</v>
      </c>
      <c r="AM53" s="94">
        <v>0</v>
      </c>
      <c r="AN53" s="187"/>
      <c r="AO53" s="53" t="s">
        <v>46</v>
      </c>
      <c r="AP53" s="43"/>
      <c r="AQ53" s="43"/>
      <c r="AR53" s="43"/>
      <c r="AS53" s="43"/>
      <c r="AU53" s="43"/>
      <c r="AV53" s="43"/>
      <c r="AW53" s="43"/>
      <c r="AX53" s="43"/>
      <c r="AZ53" s="43"/>
      <c r="BA53" s="43"/>
      <c r="BB53" s="43"/>
      <c r="BC53" s="43"/>
      <c r="BE53" s="43"/>
      <c r="BF53" s="43"/>
      <c r="BG53" s="43"/>
      <c r="BH53" s="43"/>
      <c r="BJ53" s="43"/>
      <c r="BK53" s="43"/>
      <c r="BL53" s="43"/>
      <c r="BM53" s="43"/>
      <c r="BO53" s="43"/>
      <c r="BP53" s="43"/>
      <c r="BQ53" s="43"/>
      <c r="BR53" s="43"/>
      <c r="BT53" s="43"/>
      <c r="BU53" s="43"/>
      <c r="BV53" s="43"/>
      <c r="BW53" s="43"/>
      <c r="BY53" s="43"/>
      <c r="BZ53" s="43"/>
      <c r="CA53" s="141">
        <f t="shared" ref="CA53:CA59" si="9">F53</f>
        <v>3</v>
      </c>
      <c r="CB53" s="92">
        <f>('[1]Summary Data'!$V118*POWER(CB$51,3))+('[1]Summary Data'!$W118*POWER(CB$51,2))+('[1]Summary Data'!$X118*CB$51)+'[1]Summary Data'!$Y118</f>
        <v>0.27445000000000003</v>
      </c>
      <c r="CC53" s="93">
        <f>('[1]Summary Data'!$V118*POWER(CC$51,3))+('[1]Summary Data'!$W118*POWER(CC$51,2))+('[1]Summary Data'!$X118*CC$51)+'[1]Summary Data'!$Y118</f>
        <v>0.16796164062500002</v>
      </c>
      <c r="CD53" s="93">
        <f>('[1]Summary Data'!$V118*POWER(CD$51,3))+('[1]Summary Data'!$W118*POWER(CD$51,2))+('[1]Summary Data'!$X118*CD$51)+'[1]Summary Data'!$Y118</f>
        <v>9.2310000000000031E-2</v>
      </c>
      <c r="CE53" s="93">
        <f>('[1]Summary Data'!$V118*POWER(CE$51,3))+('[1]Summary Data'!$W118*POWER(CE$51,2))+('[1]Summary Data'!$X118*CE$51)+'[1]Summary Data'!$Y118</f>
        <v>4.2422734375000049E-2</v>
      </c>
      <c r="CF53" s="93">
        <f>('[1]Summary Data'!$V118*POWER(CF$51,3))+('[1]Summary Data'!$W118*POWER(CF$51,2))+('[1]Summary Data'!$X118*CF$51)+'[1]Summary Data'!$Y118</f>
        <v>1.3227500000000003E-2</v>
      </c>
      <c r="CG53" s="93">
        <f>('[1]Summary Data'!$V118*POWER(CG$51,3))+('[1]Summary Data'!$W118*POWER(CG$51,2))+('[1]Summary Data'!$X118*CG$51)+'[1]Summary Data'!$Y118</f>
        <v>-3.4804687500000764E-4</v>
      </c>
      <c r="CH53" s="93">
        <f>('[1]Summary Data'!$V118*POWER(CH$51,3))+('[1]Summary Data'!$W118*POWER(CH$51,2))+('[1]Summary Data'!$X118*CH$51)+'[1]Summary Data'!$Y118</f>
        <v>-3.3762500000000251E-3</v>
      </c>
      <c r="CI53" s="93">
        <f>('[1]Summary Data'!$V118*POWER(CI$51,3))+('[1]Summary Data'!$W118*POWER(CI$51,2))+('[1]Summary Data'!$X118*CI$51)+'[1]Summary Data'!$Y118</f>
        <v>-9.2945312499997934E-4</v>
      </c>
      <c r="CJ53" s="93">
        <f>('[1]Summary Data'!$V118*POWER(CJ$51,3))+('[1]Summary Data'!$W118*POWER(CJ$51,2))+('[1]Summary Data'!$X118*CJ$51)+'[1]Summary Data'!$Y118</f>
        <v>1.9199999999999773E-3</v>
      </c>
      <c r="CK53" s="93">
        <f>('[1]Summary Data'!$V118*POWER(CK$51,3))+('[1]Summary Data'!$W118*POWER(CK$51,2))+('[1]Summary Data'!$X118*CK$51)+'[1]Summary Data'!$Y118</f>
        <v>9.9765624999970104E-5</v>
      </c>
      <c r="CL53" s="93">
        <f>('[1]Summary Data'!$V118*POWER(CL$51,3))+('[1]Summary Data'!$W118*POWER(CL$51,2))+('[1]Summary Data'!$X118*CL$51)+'[1]Summary Data'!$Y118</f>
        <v>-1.1462500000000098E-2</v>
      </c>
      <c r="CM53" s="93">
        <f>('[1]Summary Data'!$V118*POWER(CM$51,3))+('[1]Summary Data'!$W118*POWER(CM$51,2))+('[1]Summary Data'!$X118*CM$51)+'[1]Summary Data'!$Y118</f>
        <v>-3.7839140625000323E-2</v>
      </c>
      <c r="CN53" s="93">
        <f>('[1]Summary Data'!$V118*POWER(CN$51,3))+('[1]Summary Data'!$W118*POWER(CN$51,2))+('[1]Summary Data'!$X118*CN$51)+'[1]Summary Data'!$Y118</f>
        <v>-8.4102500000000247E-2</v>
      </c>
      <c r="CO53" s="93">
        <f>('[1]Summary Data'!$V118*POWER(CO$51,3))+('[1]Summary Data'!$W118*POWER(CO$51,2))+('[1]Summary Data'!$X118*CO$51)+'[1]Summary Data'!$Y118</f>
        <v>-0.15532492187500019</v>
      </c>
      <c r="CP53" s="93">
        <f>('[1]Summary Data'!$V118*POWER(CP$51,3))+('[1]Summary Data'!$W118*POWER(CP$51,2))+('[1]Summary Data'!$X118*CP$51)+'[1]Summary Data'!$Y118</f>
        <v>-0.25657875000000036</v>
      </c>
      <c r="CQ53" s="94">
        <f>('[1]Summary Data'!$V118*POWER(CQ$51,3))+('[1]Summary Data'!$W118*POWER(CQ$51,2))+('[1]Summary Data'!$X118*CQ$51)+'[1]Summary Data'!$Y118</f>
        <v>-0.39293632812499985</v>
      </c>
      <c r="CR53" s="94">
        <f>('[1]Summary Data'!$V118*POWER(CR$51,3))+('[1]Summary Data'!$W118*POWER(CR$51,2))+('[1]Summary Data'!$X118*CR$51)+'[1]Summary Data'!$Y118</f>
        <v>-0.56947000000000014</v>
      </c>
      <c r="CS53" s="94">
        <f>('[1]Summary Data'!$V118*POWER(CS$51,3))+('[1]Summary Data'!$W118*POWER(CS$51,2))+('[1]Summary Data'!$X118*CS$51)+'[1]Summary Data'!$Y118</f>
        <v>-0.79125210937500001</v>
      </c>
      <c r="CT53" s="94">
        <f>('[1]Summary Data'!$V118*POWER(CT$51,3))+('[1]Summary Data'!$W118*POWER(CT$51,2))+('[1]Summary Data'!$X118*CT$51)+'[1]Summary Data'!$Y118</f>
        <v>-1.0633550000000003</v>
      </c>
      <c r="CU53" s="94">
        <f>('[1]Summary Data'!$V118*POWER(CU$51,3))+('[1]Summary Data'!$W118*POWER(CU$51,2))+('[1]Summary Data'!$X118*CU$51)+'[1]Summary Data'!$Y118</f>
        <v>-1.3908510156250002</v>
      </c>
      <c r="CV53" s="94">
        <f>('[1]Summary Data'!$V118*POWER(CV$51,3))+('[1]Summary Data'!$W118*POWER(CV$51,2))+('[1]Summary Data'!$X118*CV$51)+'[1]Summary Data'!$Y118</f>
        <v>-1.7788125000000001</v>
      </c>
      <c r="CW53" s="94">
        <f>('[1]Summary Data'!$V118*POWER(CW$51,3))+('[1]Summary Data'!$W118*POWER(CW$51,2))+('[1]Summary Data'!$X118*CW$51)+'[1]Summary Data'!$Y118</f>
        <v>-2.2323117968750004</v>
      </c>
      <c r="CX53" s="94">
        <f>('[1]Summary Data'!$V118*POWER(CX$51,3))+('[1]Summary Data'!$W118*POWER(CX$51,2))+('[1]Summary Data'!$X118*CX$51)+'[1]Summary Data'!$Y118</f>
        <v>-2.7564212500000016</v>
      </c>
      <c r="CY53" s="94">
        <f>('[1]Summary Data'!$V118*POWER(CY$51,3))+('[1]Summary Data'!$W118*POWER(CY$51,2))+('[1]Summary Data'!$X118*CY$51)+'[1]Summary Data'!$Y118</f>
        <v>-3.3562132031249998</v>
      </c>
      <c r="CZ53" s="94">
        <f>('[1]Summary Data'!$V118*POWER(CZ$51,3))+('[1]Summary Data'!$W118*POWER(CZ$51,2))+('[1]Summary Data'!$X118*CZ$51)+'[1]Summary Data'!$Y118</f>
        <v>-4.0367600000000019</v>
      </c>
      <c r="DA53" s="94">
        <f>('[1]Summary Data'!$V118*POWER(DA$51,3))+('[1]Summary Data'!$W118*POWER(DA$51,2))+('[1]Summary Data'!$X118*DA$51)+'[1]Summary Data'!$Y118</f>
        <v>-4.8031339843750001</v>
      </c>
      <c r="DB53" s="94">
        <f>('[1]Summary Data'!$V118*POWER(DB$51,3))+('[1]Summary Data'!$W118*POWER(DB$51,2))+('[1]Summary Data'!$X118*DB$51)+'[1]Summary Data'!$Y118</f>
        <v>-5.6604075000000016</v>
      </c>
      <c r="DC53" s="94">
        <f>('[1]Summary Data'!$V118*POWER(DC$51,3))+('[1]Summary Data'!$W118*POWER(DC$51,2))+('[1]Summary Data'!$X118*DC$51)+'[1]Summary Data'!$Y118</f>
        <v>-6.6136528906250005</v>
      </c>
      <c r="DD53" s="94">
        <f>('[1]Summary Data'!$V118*POWER(DD$51,3))+('[1]Summary Data'!$W118*POWER(DD$51,2))+('[1]Summary Data'!$X118*DD$51)+'[1]Summary Data'!$Y118</f>
        <v>-7.6679425000000023</v>
      </c>
      <c r="DE53" s="94">
        <f>('[1]Summary Data'!$V118*POWER(DE$51,3))+('[1]Summary Data'!$W118*POWER(DE$51,2))+('[1]Summary Data'!$X118*DE$51)+'[1]Summary Data'!$Y118</f>
        <v>-8.8283486718750019</v>
      </c>
      <c r="DF53" s="94">
        <f>('[1]Summary Data'!$V118*POWER(DF$51,3))+('[1]Summary Data'!$W118*POWER(DF$51,2))+('[1]Summary Data'!$X118*DF$51)+'[1]Summary Data'!$Y118</f>
        <v>-10.09994375</v>
      </c>
      <c r="DG53" s="94">
        <f>('[1]Summary Data'!$V118*POWER(DG$51,3))+('[1]Summary Data'!$W118*POWER(DG$51,2))+('[1]Summary Data'!$X118*DG$51)+'[1]Summary Data'!$Y118</f>
        <v>-11.487800078125002</v>
      </c>
      <c r="DH53" s="187"/>
      <c r="DI53" s="43" t="s">
        <v>62</v>
      </c>
    </row>
    <row r="54" spans="2:113" x14ac:dyDescent="0.25">
      <c r="B54" s="180"/>
      <c r="C54" s="181"/>
      <c r="D54" s="181"/>
      <c r="E54" s="182"/>
      <c r="F54" s="54">
        <f t="shared" si="7"/>
        <v>3.5</v>
      </c>
      <c r="G54" s="97">
        <f t="shared" si="8"/>
        <v>0.24940999999999999</v>
      </c>
      <c r="H54" s="98">
        <f t="shared" si="8"/>
        <v>0.14679019531249998</v>
      </c>
      <c r="I54" s="98">
        <f t="shared" si="8"/>
        <v>7.6125312500000014E-2</v>
      </c>
      <c r="J54" s="98">
        <f t="shared" si="8"/>
        <v>3.1650898437500019E-2</v>
      </c>
      <c r="K54" s="98">
        <f t="shared" si="8"/>
        <v>7.602500000000012E-3</v>
      </c>
      <c r="L54" s="98">
        <f t="shared" si="8"/>
        <v>3.8000000000001921E-4</v>
      </c>
      <c r="M54" s="98">
        <f t="shared" si="8"/>
        <v>3.8000000000001921E-4</v>
      </c>
      <c r="N54" s="98">
        <f t="shared" si="8"/>
        <v>3.8000000000001921E-4</v>
      </c>
      <c r="O54" s="98">
        <f t="shared" si="8"/>
        <v>3.8000000000001921E-4</v>
      </c>
      <c r="P54" s="98">
        <v>0</v>
      </c>
      <c r="Q54" s="98">
        <v>0</v>
      </c>
      <c r="R54" s="98">
        <v>0</v>
      </c>
      <c r="S54" s="98">
        <v>0</v>
      </c>
      <c r="T54" s="98">
        <v>0</v>
      </c>
      <c r="U54" s="98">
        <v>0</v>
      </c>
      <c r="V54" s="99">
        <v>0</v>
      </c>
      <c r="W54" s="97">
        <v>0</v>
      </c>
      <c r="X54" s="98">
        <v>0</v>
      </c>
      <c r="Y54" s="98">
        <v>0</v>
      </c>
      <c r="Z54" s="98">
        <v>0</v>
      </c>
      <c r="AA54" s="98">
        <v>0</v>
      </c>
      <c r="AB54" s="98">
        <v>0</v>
      </c>
      <c r="AC54" s="98">
        <v>0</v>
      </c>
      <c r="AD54" s="98">
        <v>0</v>
      </c>
      <c r="AE54" s="98">
        <v>0</v>
      </c>
      <c r="AF54" s="98">
        <v>0</v>
      </c>
      <c r="AG54" s="98">
        <v>0</v>
      </c>
      <c r="AH54" s="98">
        <v>0</v>
      </c>
      <c r="AI54" s="98">
        <v>0</v>
      </c>
      <c r="AJ54" s="98">
        <v>0</v>
      </c>
      <c r="AK54" s="98">
        <v>0</v>
      </c>
      <c r="AL54" s="98">
        <v>0</v>
      </c>
      <c r="AM54" s="99">
        <v>0</v>
      </c>
      <c r="AN54" s="187"/>
      <c r="CA54" s="142">
        <f t="shared" si="9"/>
        <v>3.5</v>
      </c>
      <c r="CB54" s="97">
        <f>('[1]Summary Data'!$V117*POWER(CB$51,3))+('[1]Summary Data'!$W117*POWER(CB$51,2))+('[1]Summary Data'!$X117*CB$51)+'[1]Summary Data'!$Y117</f>
        <v>0.24940999999999999</v>
      </c>
      <c r="CC54" s="98">
        <f>('[1]Summary Data'!$V117*POWER(CC$51,3))+('[1]Summary Data'!$W117*POWER(CC$51,2))+('[1]Summary Data'!$X117*CC$51)+'[1]Summary Data'!$Y117</f>
        <v>0.14679019531249998</v>
      </c>
      <c r="CD54" s="98">
        <f>('[1]Summary Data'!$V117*POWER(CD$51,3))+('[1]Summary Data'!$W117*POWER(CD$51,2))+('[1]Summary Data'!$X117*CD$51)+'[1]Summary Data'!$Y117</f>
        <v>7.6125312500000014E-2</v>
      </c>
      <c r="CE54" s="98">
        <f>('[1]Summary Data'!$V117*POWER(CE$51,3))+('[1]Summary Data'!$W117*POWER(CE$51,2))+('[1]Summary Data'!$X117*CE$51)+'[1]Summary Data'!$Y117</f>
        <v>3.1650898437500019E-2</v>
      </c>
      <c r="CF54" s="98">
        <f>('[1]Summary Data'!$V117*POWER(CF$51,3))+('[1]Summary Data'!$W117*POWER(CF$51,2))+('[1]Summary Data'!$X117*CF$51)+'[1]Summary Data'!$Y117</f>
        <v>7.602500000000012E-3</v>
      </c>
      <c r="CG54" s="98">
        <f>('[1]Summary Data'!$V117*POWER(CG$51,3))+('[1]Summary Data'!$W117*POWER(CG$51,2))+('[1]Summary Data'!$X117*CG$51)+'[1]Summary Data'!$Y117</f>
        <v>-1.7843359374999646E-3</v>
      </c>
      <c r="CH54" s="98">
        <f>('[1]Summary Data'!$V117*POWER(CH$51,3))+('[1]Summary Data'!$W117*POWER(CH$51,2))+('[1]Summary Data'!$X117*CH$51)+'[1]Summary Data'!$Y117</f>
        <v>-2.2740624999999792E-3</v>
      </c>
      <c r="CI54" s="98">
        <f>('[1]Summary Data'!$V117*POWER(CI$51,3))+('[1]Summary Data'!$W117*POWER(CI$51,2))+('[1]Summary Data'!$X117*CI$51)+'[1]Summary Data'!$Y117</f>
        <v>3.6886718750003822E-4</v>
      </c>
      <c r="CJ54" s="98">
        <f>('[1]Summary Data'!$V117*POWER(CJ$51,3))+('[1]Summary Data'!$W117*POWER(CJ$51,2))+('[1]Summary Data'!$X117*CJ$51)+'[1]Summary Data'!$Y117</f>
        <v>3.8000000000001921E-4</v>
      </c>
      <c r="CK54" s="98">
        <f>('[1]Summary Data'!$V117*POWER(CK$51,3))+('[1]Summary Data'!$W117*POWER(CK$51,2))+('[1]Summary Data'!$X117*CK$51)+'[1]Summary Data'!$Y117</f>
        <v>-8.0051171874998828E-3</v>
      </c>
      <c r="CL54" s="98">
        <f>('[1]Summary Data'!$V117*POWER(CL$51,3))+('[1]Summary Data'!$W117*POWER(CL$51,2))+('[1]Summary Data'!$X117*CL$51)+'[1]Summary Data'!$Y117</f>
        <v>-3.0550937499999847E-2</v>
      </c>
      <c r="CM54" s="98">
        <f>('[1]Summary Data'!$V117*POWER(CM$51,3))+('[1]Summary Data'!$W117*POWER(CM$51,2))+('[1]Summary Data'!$X117*CM$51)+'[1]Summary Data'!$Y117</f>
        <v>-7.3021914062499832E-2</v>
      </c>
      <c r="CN54" s="98">
        <f>('[1]Summary Data'!$V117*POWER(CN$51,3))+('[1]Summary Data'!$W117*POWER(CN$51,2))+('[1]Summary Data'!$X117*CN$51)+'[1]Summary Data'!$Y117</f>
        <v>-0.14118249999999991</v>
      </c>
      <c r="CO54" s="98">
        <f>('[1]Summary Data'!$V117*POWER(CO$51,3))+('[1]Summary Data'!$W117*POWER(CO$51,2))+('[1]Summary Data'!$X117*CO$51)+'[1]Summary Data'!$Y117</f>
        <v>-0.24079714843750014</v>
      </c>
      <c r="CP54" s="98">
        <f>('[1]Summary Data'!$V117*POWER(CP$51,3))+('[1]Summary Data'!$W117*POWER(CP$51,2))+('[1]Summary Data'!$X117*CP$51)+'[1]Summary Data'!$Y117</f>
        <v>-0.3776303124999999</v>
      </c>
      <c r="CQ54" s="99">
        <f>('[1]Summary Data'!$V117*POWER(CQ$51,3))+('[1]Summary Data'!$W117*POWER(CQ$51,2))+('[1]Summary Data'!$X117*CQ$51)+'[1]Summary Data'!$Y117</f>
        <v>-0.55744644531249976</v>
      </c>
      <c r="CR54" s="99">
        <f>('[1]Summary Data'!$V117*POWER(CR$51,3))+('[1]Summary Data'!$W117*POWER(CR$51,2))+('[1]Summary Data'!$X117*CR$51)+'[1]Summary Data'!$Y117</f>
        <v>-0.78600999999999999</v>
      </c>
      <c r="CS54" s="99">
        <f>('[1]Summary Data'!$V117*POWER(CS$51,3))+('[1]Summary Data'!$W117*POWER(CS$51,2))+('[1]Summary Data'!$X117*CS$51)+'[1]Summary Data'!$Y117</f>
        <v>-1.0690854296875003</v>
      </c>
      <c r="CT54" s="99">
        <f>('[1]Summary Data'!$V117*POWER(CT$51,3))+('[1]Summary Data'!$W117*POWER(CT$51,2))+('[1]Summary Data'!$X117*CT$51)+'[1]Summary Data'!$Y117</f>
        <v>-1.4124371874999999</v>
      </c>
      <c r="CU54" s="99">
        <f>('[1]Summary Data'!$V117*POWER(CU$51,3))+('[1]Summary Data'!$W117*POWER(CU$51,2))+('[1]Summary Data'!$X117*CU$51)+'[1]Summary Data'!$Y117</f>
        <v>-1.8218297265625003</v>
      </c>
      <c r="CV54" s="99">
        <f>('[1]Summary Data'!$V117*POWER(CV$51,3))+('[1]Summary Data'!$W117*POWER(CV$51,2))+('[1]Summary Data'!$X117*CV$51)+'[1]Summary Data'!$Y117</f>
        <v>-2.3030274999999993</v>
      </c>
      <c r="CW54" s="99">
        <f>('[1]Summary Data'!$V117*POWER(CW$51,3))+('[1]Summary Data'!$W117*POWER(CW$51,2))+('[1]Summary Data'!$X117*CW$51)+'[1]Summary Data'!$Y117</f>
        <v>-2.8617949609374982</v>
      </c>
      <c r="CX54" s="99">
        <f>('[1]Summary Data'!$V117*POWER(CX$51,3))+('[1]Summary Data'!$W117*POWER(CX$51,2))+('[1]Summary Data'!$X117*CX$51)+'[1]Summary Data'!$Y117</f>
        <v>-3.5038965624999991</v>
      </c>
      <c r="CY54" s="99">
        <f>('[1]Summary Data'!$V117*POWER(CY$51,3))+('[1]Summary Data'!$W117*POWER(CY$51,2))+('[1]Summary Data'!$X117*CY$51)+'[1]Summary Data'!$Y117</f>
        <v>-4.2350967578124985</v>
      </c>
      <c r="CZ54" s="99">
        <f>('[1]Summary Data'!$V117*POWER(CZ$51,3))+('[1]Summary Data'!$W117*POWER(CZ$51,2))+('[1]Summary Data'!$X117*CZ$51)+'[1]Summary Data'!$Y117</f>
        <v>-5.0611600000000001</v>
      </c>
      <c r="DA54" s="99">
        <f>('[1]Summary Data'!$V117*POWER(DA$51,3))+('[1]Summary Data'!$W117*POWER(DA$51,2))+('[1]Summary Data'!$X117*DA$51)+'[1]Summary Data'!$Y117</f>
        <v>-5.9878507421874989</v>
      </c>
      <c r="DB54" s="99">
        <f>('[1]Summary Data'!$V117*POWER(DB$51,3))+('[1]Summary Data'!$W117*POWER(DB$51,2))+('[1]Summary Data'!$X117*DB$51)+'[1]Summary Data'!$Y117</f>
        <v>-7.020933437500001</v>
      </c>
      <c r="DC54" s="99">
        <f>('[1]Summary Data'!$V117*POWER(DC$51,3))+('[1]Summary Data'!$W117*POWER(DC$51,2))+('[1]Summary Data'!$X117*DC$51)+'[1]Summary Data'!$Y117</f>
        <v>-8.1661725390624991</v>
      </c>
      <c r="DD54" s="99">
        <f>('[1]Summary Data'!$V117*POWER(DD$51,3))+('[1]Summary Data'!$W117*POWER(DD$51,2))+('[1]Summary Data'!$X117*DD$51)+'[1]Summary Data'!$Y117</f>
        <v>-9.429332500000001</v>
      </c>
      <c r="DE54" s="99">
        <f>('[1]Summary Data'!$V117*POWER(DE$51,3))+('[1]Summary Data'!$W117*POWER(DE$51,2))+('[1]Summary Data'!$X117*DE$51)+'[1]Summary Data'!$Y117</f>
        <v>-10.8161777734375</v>
      </c>
      <c r="DF54" s="99">
        <f>('[1]Summary Data'!$V117*POWER(DF$51,3))+('[1]Summary Data'!$W117*POWER(DF$51,2))+('[1]Summary Data'!$X117*DF$51)+'[1]Summary Data'!$Y117</f>
        <v>-12.332472812499999</v>
      </c>
      <c r="DG54" s="99">
        <f>('[1]Summary Data'!$V117*POWER(DG$51,3))+('[1]Summary Data'!$W117*POWER(DG$51,2))+('[1]Summary Data'!$X117*DG$51)+'[1]Summary Data'!$Y117</f>
        <v>-13.9839820703125</v>
      </c>
      <c r="DH54" s="187"/>
    </row>
    <row r="55" spans="2:113" x14ac:dyDescent="0.25">
      <c r="B55" s="180"/>
      <c r="C55" s="181"/>
      <c r="D55" s="181"/>
      <c r="E55" s="182"/>
      <c r="F55" s="56">
        <f t="shared" si="7"/>
        <v>4</v>
      </c>
      <c r="G55" s="97">
        <f t="shared" si="8"/>
        <v>0.23019000000000001</v>
      </c>
      <c r="H55" s="98">
        <f t="shared" si="8"/>
        <v>0.13336275390625002</v>
      </c>
      <c r="I55" s="98">
        <f t="shared" si="8"/>
        <v>6.7465156249999991E-2</v>
      </c>
      <c r="J55" s="98">
        <f t="shared" si="8"/>
        <v>2.6750917968749982E-2</v>
      </c>
      <c r="K55" s="98">
        <f t="shared" si="8"/>
        <v>5.4737499999999717E-3</v>
      </c>
      <c r="L55" s="98">
        <f t="shared" si="8"/>
        <v>8.0177734374986542E-4</v>
      </c>
      <c r="M55" s="98">
        <f t="shared" si="8"/>
        <v>8.0177734374986542E-4</v>
      </c>
      <c r="N55" s="98">
        <f t="shared" si="8"/>
        <v>8.0177734374986542E-4</v>
      </c>
      <c r="O55" s="98">
        <f t="shared" si="8"/>
        <v>0</v>
      </c>
      <c r="P55" s="98">
        <v>0</v>
      </c>
      <c r="Q55" s="98">
        <v>0</v>
      </c>
      <c r="R55" s="98">
        <v>0</v>
      </c>
      <c r="S55" s="98">
        <v>0</v>
      </c>
      <c r="T55" s="98">
        <v>0</v>
      </c>
      <c r="U55" s="98">
        <v>0</v>
      </c>
      <c r="V55" s="99">
        <v>0</v>
      </c>
      <c r="W55" s="97">
        <v>0</v>
      </c>
      <c r="X55" s="98">
        <v>0</v>
      </c>
      <c r="Y55" s="98">
        <v>0</v>
      </c>
      <c r="Z55" s="98">
        <v>0</v>
      </c>
      <c r="AA55" s="98">
        <v>0</v>
      </c>
      <c r="AB55" s="98">
        <v>0</v>
      </c>
      <c r="AC55" s="98">
        <v>0</v>
      </c>
      <c r="AD55" s="98">
        <v>0</v>
      </c>
      <c r="AE55" s="98">
        <v>0</v>
      </c>
      <c r="AF55" s="98">
        <v>0</v>
      </c>
      <c r="AG55" s="98">
        <v>0</v>
      </c>
      <c r="AH55" s="98">
        <v>0</v>
      </c>
      <c r="AI55" s="98">
        <v>0</v>
      </c>
      <c r="AJ55" s="98">
        <v>0</v>
      </c>
      <c r="AK55" s="98">
        <v>0</v>
      </c>
      <c r="AL55" s="98">
        <v>0</v>
      </c>
      <c r="AM55" s="99">
        <v>0</v>
      </c>
      <c r="AN55" s="187"/>
      <c r="CA55" s="143">
        <f t="shared" si="9"/>
        <v>4</v>
      </c>
      <c r="CB55" s="97">
        <f>('[1]Summary Data'!$V116*POWER(CB$51,3))+('[1]Summary Data'!$W116*POWER(CB$51,2))+('[1]Summary Data'!$X116*CB$51)+'[1]Summary Data'!$Y116</f>
        <v>0.23019000000000001</v>
      </c>
      <c r="CC55" s="98">
        <f>('[1]Summary Data'!$V116*POWER(CC$51,3))+('[1]Summary Data'!$W116*POWER(CC$51,2))+('[1]Summary Data'!$X116*CC$51)+'[1]Summary Data'!$Y116</f>
        <v>0.13336275390625002</v>
      </c>
      <c r="CD55" s="98">
        <f>('[1]Summary Data'!$V116*POWER(CD$51,3))+('[1]Summary Data'!$W116*POWER(CD$51,2))+('[1]Summary Data'!$X116*CD$51)+'[1]Summary Data'!$Y116</f>
        <v>6.7465156249999991E-2</v>
      </c>
      <c r="CE55" s="98">
        <f>('[1]Summary Data'!$V116*POWER(CE$51,3))+('[1]Summary Data'!$W116*POWER(CE$51,2))+('[1]Summary Data'!$X116*CE$51)+'[1]Summary Data'!$Y116</f>
        <v>2.6750917968749982E-2</v>
      </c>
      <c r="CF55" s="98">
        <f>('[1]Summary Data'!$V116*POWER(CF$51,3))+('[1]Summary Data'!$W116*POWER(CF$51,2))+('[1]Summary Data'!$X116*CF$51)+'[1]Summary Data'!$Y116</f>
        <v>5.4737499999999717E-3</v>
      </c>
      <c r="CG55" s="98">
        <f>('[1]Summary Data'!$V116*POWER(CG$51,3))+('[1]Summary Data'!$W116*POWER(CG$51,2))+('[1]Summary Data'!$X116*CG$51)+'[1]Summary Data'!$Y116</f>
        <v>-2.1126367187499495E-3</v>
      </c>
      <c r="CH55" s="98">
        <f>('[1]Summary Data'!$V116*POWER(CH$51,3))+('[1]Summary Data'!$W116*POWER(CH$51,2))+('[1]Summary Data'!$X116*CH$51)+'[1]Summary Data'!$Y116</f>
        <v>-1.7545312500000243E-3</v>
      </c>
      <c r="CI55" s="98">
        <f>('[1]Summary Data'!$V116*POWER(CI$51,3))+('[1]Summary Data'!$W116*POWER(CI$51,2))+('[1]Summary Data'!$X116*CI$51)+'[1]Summary Data'!$Y116</f>
        <v>8.0177734374986542E-4</v>
      </c>
      <c r="CJ55" s="98">
        <f>('[1]Summary Data'!$V116*POWER(CJ$51,3))+('[1]Summary Data'!$W116*POWER(CJ$51,2))+('[1]Summary Data'!$X116*CJ$51)+'[1]Summary Data'!$Y116</f>
        <v>-1.9000000000013451E-4</v>
      </c>
      <c r="CK55" s="98">
        <f>('[1]Summary Data'!$V116*POWER(CK$51,3))+('[1]Summary Data'!$W116*POWER(CK$51,2))+('[1]Summary Data'!$X116*CK$51)+'[1]Summary Data'!$Y116</f>
        <v>-1.0476152343749878E-2</v>
      </c>
      <c r="CL55" s="98">
        <f>('[1]Summary Data'!$V116*POWER(CL$51,3))+('[1]Summary Data'!$W116*POWER(CL$51,2))+('[1]Summary Data'!$X116*CL$51)+'[1]Summary Data'!$Y116</f>
        <v>-3.5802968749999997E-2</v>
      </c>
      <c r="CM55" s="98">
        <f>('[1]Summary Data'!$V116*POWER(CM$51,3))+('[1]Summary Data'!$W116*POWER(CM$51,2))+('[1]Summary Data'!$X116*CM$51)+'[1]Summary Data'!$Y116</f>
        <v>-8.1916738281249901E-2</v>
      </c>
      <c r="CN55" s="98">
        <f>('[1]Summary Data'!$V116*POWER(CN$51,3))+('[1]Summary Data'!$W116*POWER(CN$51,2))+('[1]Summary Data'!$X116*CN$51)+'[1]Summary Data'!$Y116</f>
        <v>-0.15456375000000022</v>
      </c>
      <c r="CO55" s="98">
        <f>('[1]Summary Data'!$V116*POWER(CO$51,3))+('[1]Summary Data'!$W116*POWER(CO$51,2))+('[1]Summary Data'!$X116*CO$51)+'[1]Summary Data'!$Y116</f>
        <v>-0.25949029296875026</v>
      </c>
      <c r="CP55" s="98">
        <f>('[1]Summary Data'!$V116*POWER(CP$51,3))+('[1]Summary Data'!$W116*POWER(CP$51,2))+('[1]Summary Data'!$X116*CP$51)+'[1]Summary Data'!$Y116</f>
        <v>-0.40244265625000042</v>
      </c>
      <c r="CQ55" s="99">
        <f>('[1]Summary Data'!$V116*POWER(CQ$51,3))+('[1]Summary Data'!$W116*POWER(CQ$51,2))+('[1]Summary Data'!$X116*CQ$51)+'[1]Summary Data'!$Y116</f>
        <v>-0.58916712890625</v>
      </c>
      <c r="CR55" s="99">
        <f>('[1]Summary Data'!$V116*POWER(CR$51,3))+('[1]Summary Data'!$W116*POWER(CR$51,2))+('[1]Summary Data'!$X116*CR$51)+'[1]Summary Data'!$Y116</f>
        <v>-0.82541000000000031</v>
      </c>
      <c r="CS55" s="99">
        <f>('[1]Summary Data'!$V116*POWER(CS$51,3))+('[1]Summary Data'!$W116*POWER(CS$51,2))+('[1]Summary Data'!$X116*CS$51)+'[1]Summary Data'!$Y116</f>
        <v>-1.1169175585937507</v>
      </c>
      <c r="CT55" s="99">
        <f>('[1]Summary Data'!$V116*POWER(CT$51,3))+('[1]Summary Data'!$W116*POWER(CT$51,2))+('[1]Summary Data'!$X116*CT$51)+'[1]Summary Data'!$Y116</f>
        <v>-1.4694360937499997</v>
      </c>
      <c r="CU55" s="99">
        <f>('[1]Summary Data'!$V116*POWER(CU$51,3))+('[1]Summary Data'!$W116*POWER(CU$51,2))+('[1]Summary Data'!$X116*CU$51)+'[1]Summary Data'!$Y116</f>
        <v>-1.8887118945312498</v>
      </c>
      <c r="CV55" s="99">
        <f>('[1]Summary Data'!$V116*POWER(CV$51,3))+('[1]Summary Data'!$W116*POWER(CV$51,2))+('[1]Summary Data'!$X116*CV$51)+'[1]Summary Data'!$Y116</f>
        <v>-2.3804912500000004</v>
      </c>
      <c r="CW55" s="99">
        <f>('[1]Summary Data'!$V116*POWER(CW$51,3))+('[1]Summary Data'!$W116*POWER(CW$51,2))+('[1]Summary Data'!$X116*CW$51)+'[1]Summary Data'!$Y116</f>
        <v>-2.9505204492187493</v>
      </c>
      <c r="CX55" s="99">
        <f>('[1]Summary Data'!$V116*POWER(CX$51,3))+('[1]Summary Data'!$W116*POWER(CX$51,2))+('[1]Summary Data'!$X116*CX$51)+'[1]Summary Data'!$Y116</f>
        <v>-3.6045457812499997</v>
      </c>
      <c r="CY55" s="99">
        <f>('[1]Summary Data'!$V116*POWER(CY$51,3))+('[1]Summary Data'!$W116*POWER(CY$51,2))+('[1]Summary Data'!$X116*CY$51)+'[1]Summary Data'!$Y116</f>
        <v>-4.3483135351562492</v>
      </c>
      <c r="CZ55" s="99">
        <f>('[1]Summary Data'!$V116*POWER(CZ$51,3))+('[1]Summary Data'!$W116*POWER(CZ$51,2))+('[1]Summary Data'!$X116*CZ$51)+'[1]Summary Data'!$Y116</f>
        <v>-5.1875700000000009</v>
      </c>
      <c r="DA55" s="99">
        <f>('[1]Summary Data'!$V116*POWER(DA$51,3))+('[1]Summary Data'!$W116*POWER(DA$51,2))+('[1]Summary Data'!$X116*DA$51)+'[1]Summary Data'!$Y116</f>
        <v>-6.1280614648437499</v>
      </c>
      <c r="DB55" s="99">
        <f>('[1]Summary Data'!$V116*POWER(DB$51,3))+('[1]Summary Data'!$W116*POWER(DB$51,2))+('[1]Summary Data'!$X116*DB$51)+'[1]Summary Data'!$Y116</f>
        <v>-7.175534218750002</v>
      </c>
      <c r="DC55" s="99">
        <f>('[1]Summary Data'!$V116*POWER(DC$51,3))+('[1]Summary Data'!$W116*POWER(DC$51,2))+('[1]Summary Data'!$X116*DC$51)+'[1]Summary Data'!$Y116</f>
        <v>-8.3357345507812504</v>
      </c>
      <c r="DD55" s="99">
        <f>('[1]Summary Data'!$V116*POWER(DD$51,3))+('[1]Summary Data'!$W116*POWER(DD$51,2))+('[1]Summary Data'!$X116*DD$51)+'[1]Summary Data'!$Y116</f>
        <v>-9.6144087500000026</v>
      </c>
      <c r="DE55" s="99">
        <f>('[1]Summary Data'!$V116*POWER(DE$51,3))+('[1]Summary Data'!$W116*POWER(DE$51,2))+('[1]Summary Data'!$X116*DE$51)+'[1]Summary Data'!$Y116</f>
        <v>-11.01730310546875</v>
      </c>
      <c r="DF55" s="99">
        <f>('[1]Summary Data'!$V116*POWER(DF$51,3))+('[1]Summary Data'!$W116*POWER(DF$51,2))+('[1]Summary Data'!$X116*DF$51)+'[1]Summary Data'!$Y116</f>
        <v>-12.550163906250001</v>
      </c>
      <c r="DG55" s="99">
        <f>('[1]Summary Data'!$V116*POWER(DG$51,3))+('[1]Summary Data'!$W116*POWER(DG$51,2))+('[1]Summary Data'!$X116*DG$51)+'[1]Summary Data'!$Y116</f>
        <v>-14.218737441406249</v>
      </c>
      <c r="DH55" s="187"/>
    </row>
    <row r="56" spans="2:113" x14ac:dyDescent="0.25">
      <c r="B56" s="180"/>
      <c r="C56" s="181"/>
      <c r="D56" s="181"/>
      <c r="E56" s="182"/>
      <c r="F56" s="56">
        <f t="shared" si="7"/>
        <v>4.5</v>
      </c>
      <c r="G56" s="97">
        <f t="shared" si="8"/>
        <v>0.24661</v>
      </c>
      <c r="H56" s="98">
        <f t="shared" si="8"/>
        <v>0.14790322265625</v>
      </c>
      <c r="I56" s="98">
        <f t="shared" si="8"/>
        <v>7.8942031249999989E-2</v>
      </c>
      <c r="J56" s="98">
        <f t="shared" si="8"/>
        <v>3.4568886718749969E-2</v>
      </c>
      <c r="K56" s="98">
        <f t="shared" si="8"/>
        <v>9.6262499999999751E-3</v>
      </c>
      <c r="L56" s="98">
        <f t="shared" si="8"/>
        <v>1.0099999999999554E-3</v>
      </c>
      <c r="M56" s="98">
        <f t="shared" si="8"/>
        <v>1.0099999999999554E-3</v>
      </c>
      <c r="N56" s="98">
        <f t="shared" si="8"/>
        <v>1.0099999999999554E-3</v>
      </c>
      <c r="O56" s="98">
        <f t="shared" si="8"/>
        <v>1.0099999999999554E-3</v>
      </c>
      <c r="P56" s="98">
        <v>0</v>
      </c>
      <c r="Q56" s="98">
        <v>0</v>
      </c>
      <c r="R56" s="98">
        <v>0</v>
      </c>
      <c r="S56" s="98">
        <v>0</v>
      </c>
      <c r="T56" s="98">
        <v>0</v>
      </c>
      <c r="U56" s="98">
        <v>0</v>
      </c>
      <c r="V56" s="99">
        <v>0</v>
      </c>
      <c r="W56" s="97">
        <v>0</v>
      </c>
      <c r="X56" s="98">
        <v>0</v>
      </c>
      <c r="Y56" s="98">
        <v>0</v>
      </c>
      <c r="Z56" s="98">
        <v>0</v>
      </c>
      <c r="AA56" s="98">
        <v>0</v>
      </c>
      <c r="AB56" s="98">
        <v>0</v>
      </c>
      <c r="AC56" s="98">
        <v>0</v>
      </c>
      <c r="AD56" s="98">
        <v>0</v>
      </c>
      <c r="AE56" s="98">
        <v>0</v>
      </c>
      <c r="AF56" s="98">
        <v>0</v>
      </c>
      <c r="AG56" s="98">
        <v>0</v>
      </c>
      <c r="AH56" s="98">
        <v>0</v>
      </c>
      <c r="AI56" s="98">
        <v>0</v>
      </c>
      <c r="AJ56" s="98">
        <v>0</v>
      </c>
      <c r="AK56" s="98">
        <v>0</v>
      </c>
      <c r="AL56" s="98">
        <v>0</v>
      </c>
      <c r="AM56" s="99">
        <v>0</v>
      </c>
      <c r="AN56" s="187"/>
      <c r="CA56" s="143">
        <f t="shared" si="9"/>
        <v>4.5</v>
      </c>
      <c r="CB56" s="97">
        <f>('[1]Summary Data'!$V115*POWER(CB$51,3))+('[1]Summary Data'!$W115*POWER(CB$51,2))+('[1]Summary Data'!$X115*CB$51)+'[1]Summary Data'!$Y115</f>
        <v>0.24661</v>
      </c>
      <c r="CC56" s="98">
        <f>('[1]Summary Data'!$V115*POWER(CC$51,3))+('[1]Summary Data'!$W115*POWER(CC$51,2))+('[1]Summary Data'!$X115*CC$51)+'[1]Summary Data'!$Y115</f>
        <v>0.14790322265625</v>
      </c>
      <c r="CD56" s="98">
        <f>('[1]Summary Data'!$V115*POWER(CD$51,3))+('[1]Summary Data'!$W115*POWER(CD$51,2))+('[1]Summary Data'!$X115*CD$51)+'[1]Summary Data'!$Y115</f>
        <v>7.8942031249999989E-2</v>
      </c>
      <c r="CE56" s="98">
        <f>('[1]Summary Data'!$V115*POWER(CE$51,3))+('[1]Summary Data'!$W115*POWER(CE$51,2))+('[1]Summary Data'!$X115*CE$51)+'[1]Summary Data'!$Y115</f>
        <v>3.4568886718749969E-2</v>
      </c>
      <c r="CF56" s="98">
        <f>('[1]Summary Data'!$V115*POWER(CF$51,3))+('[1]Summary Data'!$W115*POWER(CF$51,2))+('[1]Summary Data'!$X115*CF$51)+'[1]Summary Data'!$Y115</f>
        <v>9.6262499999999751E-3</v>
      </c>
      <c r="CG56" s="98">
        <f>('[1]Summary Data'!$V115*POWER(CG$51,3))+('[1]Summary Data'!$W115*POWER(CG$51,2))+('[1]Summary Data'!$X115*CG$51)+'[1]Summary Data'!$Y115</f>
        <v>-1.0434179687500711E-3</v>
      </c>
      <c r="CH56" s="98">
        <f>('[1]Summary Data'!$V115*POWER(CH$51,3))+('[1]Summary Data'!$W115*POWER(CH$51,2))+('[1]Summary Data'!$X115*CH$51)+'[1]Summary Data'!$Y115</f>
        <v>-2.5976562500000799E-3</v>
      </c>
      <c r="CI56" s="98">
        <f>('[1]Summary Data'!$V115*POWER(CI$51,3))+('[1]Summary Data'!$W115*POWER(CI$51,2))+('[1]Summary Data'!$X115*CI$51)+'[1]Summary Data'!$Y115</f>
        <v>-1.9400390625001762E-4</v>
      </c>
      <c r="CJ56" s="98">
        <f>('[1]Summary Data'!$V115*POWER(CJ$51,3))+('[1]Summary Data'!$W115*POWER(CJ$51,2))+('[1]Summary Data'!$X115*CJ$51)+'[1]Summary Data'!$Y115</f>
        <v>1.0099999999999554E-3</v>
      </c>
      <c r="CK56" s="98">
        <f>('[1]Summary Data'!$V115*POWER(CK$51,3))+('[1]Summary Data'!$W115*POWER(CK$51,2))+('[1]Summary Data'!$X115*CK$51)+'[1]Summary Data'!$Y115</f>
        <v>-4.1431835937499883E-3</v>
      </c>
      <c r="CL56" s="98">
        <f>('[1]Summary Data'!$V115*POWER(CL$51,3))+('[1]Summary Data'!$W115*POWER(CL$51,2))+('[1]Summary Data'!$X115*CL$51)+'[1]Summary Data'!$Y115</f>
        <v>-2.081109375000012E-2</v>
      </c>
      <c r="CM56" s="98">
        <f>('[1]Summary Data'!$V115*POWER(CM$51,3))+('[1]Summary Data'!$W115*POWER(CM$51,2))+('[1]Summary Data'!$X115*CM$51)+'[1]Summary Data'!$Y115</f>
        <v>-5.4151269531250046E-2</v>
      </c>
      <c r="CN56" s="98">
        <f>('[1]Summary Data'!$V115*POWER(CN$51,3))+('[1]Summary Data'!$W115*POWER(CN$51,2))+('[1]Summary Data'!$X115*CN$51)+'[1]Summary Data'!$Y115</f>
        <v>-0.10932125000000026</v>
      </c>
      <c r="CO56" s="98">
        <f>('[1]Summary Data'!$V115*POWER(CO$51,3))+('[1]Summary Data'!$W115*POWER(CO$51,2))+('[1]Summary Data'!$X115*CO$51)+'[1]Summary Data'!$Y115</f>
        <v>-0.19147857421874992</v>
      </c>
      <c r="CP56" s="98">
        <f>('[1]Summary Data'!$V115*POWER(CP$51,3))+('[1]Summary Data'!$W115*POWER(CP$51,2))+('[1]Summary Data'!$X115*CP$51)+'[1]Summary Data'!$Y115</f>
        <v>-0.30578078125000019</v>
      </c>
      <c r="CQ56" s="99">
        <f>('[1]Summary Data'!$V115*POWER(CQ$51,3))+('[1]Summary Data'!$W115*POWER(CQ$51,2))+('[1]Summary Data'!$X115*CQ$51)+'[1]Summary Data'!$Y115</f>
        <v>-0.45738541015624978</v>
      </c>
      <c r="CR56" s="99">
        <f>('[1]Summary Data'!$V115*POWER(CR$51,3))+('[1]Summary Data'!$W115*POWER(CR$51,2))+('[1]Summary Data'!$X115*CR$51)+'[1]Summary Data'!$Y115</f>
        <v>-0.65145000000000008</v>
      </c>
      <c r="CS56" s="99">
        <f>('[1]Summary Data'!$V115*POWER(CS$51,3))+('[1]Summary Data'!$W115*POWER(CS$51,2))+('[1]Summary Data'!$X115*CS$51)+'[1]Summary Data'!$Y115</f>
        <v>-0.89313208984374937</v>
      </c>
      <c r="CT56" s="99">
        <f>('[1]Summary Data'!$V115*POWER(CT$51,3))+('[1]Summary Data'!$W115*POWER(CT$51,2))+('[1]Summary Data'!$X115*CT$51)+'[1]Summary Data'!$Y115</f>
        <v>-1.1875892187499999</v>
      </c>
      <c r="CU56" s="99">
        <f>('[1]Summary Data'!$V115*POWER(CU$51,3))+('[1]Summary Data'!$W115*POWER(CU$51,2))+('[1]Summary Data'!$X115*CU$51)+'[1]Summary Data'!$Y115</f>
        <v>-1.53997892578125</v>
      </c>
      <c r="CV56" s="99">
        <f>('[1]Summary Data'!$V115*POWER(CV$51,3))+('[1]Summary Data'!$W115*POWER(CV$51,2))+('[1]Summary Data'!$X115*CV$51)+'[1]Summary Data'!$Y115</f>
        <v>-1.9554587500000005</v>
      </c>
      <c r="CW56" s="99">
        <f>('[1]Summary Data'!$V115*POWER(CW$51,3))+('[1]Summary Data'!$W115*POWER(CW$51,2))+('[1]Summary Data'!$X115*CW$51)+'[1]Summary Data'!$Y115</f>
        <v>-2.4391862304687497</v>
      </c>
      <c r="CX56" s="99">
        <f>('[1]Summary Data'!$V115*POWER(CX$51,3))+('[1]Summary Data'!$W115*POWER(CX$51,2))+('[1]Summary Data'!$X115*CX$51)+'[1]Summary Data'!$Y115</f>
        <v>-2.9963189062500004</v>
      </c>
      <c r="CY56" s="99">
        <f>('[1]Summary Data'!$V115*POWER(CY$51,3))+('[1]Summary Data'!$W115*POWER(CY$51,2))+('[1]Summary Data'!$X115*CY$51)+'[1]Summary Data'!$Y115</f>
        <v>-3.6320143164062499</v>
      </c>
      <c r="CZ56" s="99">
        <f>('[1]Summary Data'!$V115*POWER(CZ$51,3))+('[1]Summary Data'!$W115*POWER(CZ$51,2))+('[1]Summary Data'!$X115*CZ$51)+'[1]Summary Data'!$Y115</f>
        <v>-4.3514300000000006</v>
      </c>
      <c r="DA56" s="99">
        <f>('[1]Summary Data'!$V115*POWER(DA$51,3))+('[1]Summary Data'!$W115*POWER(DA$51,2))+('[1]Summary Data'!$X115*DA$51)+'[1]Summary Data'!$Y115</f>
        <v>-5.1597234960937506</v>
      </c>
      <c r="DB56" s="99">
        <f>('[1]Summary Data'!$V115*POWER(DB$51,3))+('[1]Summary Data'!$W115*POWER(DB$51,2))+('[1]Summary Data'!$X115*DB$51)+'[1]Summary Data'!$Y115</f>
        <v>-6.0620523437499987</v>
      </c>
      <c r="DC56" s="99">
        <f>('[1]Summary Data'!$V115*POWER(DC$51,3))+('[1]Summary Data'!$W115*POWER(DC$51,2))+('[1]Summary Data'!$X115*DC$51)+'[1]Summary Data'!$Y115</f>
        <v>-7.0635740820312503</v>
      </c>
      <c r="DD56" s="99">
        <f>('[1]Summary Data'!$V115*POWER(DD$51,3))+('[1]Summary Data'!$W115*POWER(DD$51,2))+('[1]Summary Data'!$X115*DD$51)+'[1]Summary Data'!$Y115</f>
        <v>-8.16944625</v>
      </c>
      <c r="DE56" s="99">
        <f>('[1]Summary Data'!$V115*POWER(DE$51,3))+('[1]Summary Data'!$W115*POWER(DE$51,2))+('[1]Summary Data'!$X115*DE$51)+'[1]Summary Data'!$Y115</f>
        <v>-9.3848263867187498</v>
      </c>
      <c r="DF56" s="99">
        <f>('[1]Summary Data'!$V115*POWER(DF$51,3))+('[1]Summary Data'!$W115*POWER(DF$51,2))+('[1]Summary Data'!$X115*DF$51)+'[1]Summary Data'!$Y115</f>
        <v>-10.714872031249998</v>
      </c>
      <c r="DG56" s="99">
        <f>('[1]Summary Data'!$V115*POWER(DG$51,3))+('[1]Summary Data'!$W115*POWER(DG$51,2))+('[1]Summary Data'!$X115*DG$51)+'[1]Summary Data'!$Y115</f>
        <v>-12.164740722656251</v>
      </c>
      <c r="DH56" s="187"/>
    </row>
    <row r="57" spans="2:113" x14ac:dyDescent="0.25">
      <c r="B57" s="180"/>
      <c r="C57" s="181"/>
      <c r="D57" s="181"/>
      <c r="E57" s="182"/>
      <c r="F57" s="56">
        <f t="shared" si="7"/>
        <v>5</v>
      </c>
      <c r="G57" s="97">
        <f t="shared" si="8"/>
        <v>0.23574999999999999</v>
      </c>
      <c r="H57" s="98">
        <f t="shared" si="8"/>
        <v>0.15128507812499997</v>
      </c>
      <c r="I57" s="98">
        <f t="shared" si="8"/>
        <v>8.872374999999999E-2</v>
      </c>
      <c r="J57" s="98">
        <f t="shared" si="8"/>
        <v>4.5022421874999968E-2</v>
      </c>
      <c r="K57" s="98">
        <f t="shared" si="8"/>
        <v>1.71375E-2</v>
      </c>
      <c r="L57" s="98">
        <f t="shared" si="8"/>
        <v>2.8899999999999204E-3</v>
      </c>
      <c r="M57" s="98">
        <f t="shared" si="8"/>
        <v>2.8899999999999204E-3</v>
      </c>
      <c r="N57" s="98">
        <f t="shared" si="8"/>
        <v>2.8899999999999204E-3</v>
      </c>
      <c r="O57" s="98">
        <f t="shared" si="8"/>
        <v>2.8899999999999204E-3</v>
      </c>
      <c r="P57" s="98">
        <v>0</v>
      </c>
      <c r="Q57" s="98">
        <v>0</v>
      </c>
      <c r="R57" s="98">
        <v>0</v>
      </c>
      <c r="S57" s="98">
        <v>0</v>
      </c>
      <c r="T57" s="98">
        <v>0</v>
      </c>
      <c r="U57" s="98">
        <v>0</v>
      </c>
      <c r="V57" s="99">
        <v>0</v>
      </c>
      <c r="W57" s="97">
        <v>0</v>
      </c>
      <c r="X57" s="98">
        <v>0</v>
      </c>
      <c r="Y57" s="98">
        <v>0</v>
      </c>
      <c r="Z57" s="98">
        <v>0</v>
      </c>
      <c r="AA57" s="98">
        <v>0</v>
      </c>
      <c r="AB57" s="98">
        <v>0</v>
      </c>
      <c r="AC57" s="98">
        <v>0</v>
      </c>
      <c r="AD57" s="98">
        <v>0</v>
      </c>
      <c r="AE57" s="98">
        <v>0</v>
      </c>
      <c r="AF57" s="98">
        <v>0</v>
      </c>
      <c r="AG57" s="98">
        <v>0</v>
      </c>
      <c r="AH57" s="98">
        <v>0</v>
      </c>
      <c r="AI57" s="98">
        <v>0</v>
      </c>
      <c r="AJ57" s="98">
        <v>0</v>
      </c>
      <c r="AK57" s="98">
        <v>0</v>
      </c>
      <c r="AL57" s="98">
        <v>0</v>
      </c>
      <c r="AM57" s="99">
        <v>0</v>
      </c>
      <c r="AN57" s="187"/>
      <c r="CA57" s="143">
        <f t="shared" si="9"/>
        <v>5</v>
      </c>
      <c r="CB57" s="97">
        <f>('[1]Summary Data'!$V114*POWER(CB$51,3))+('[1]Summary Data'!$W114*POWER(CB$51,2))+('[1]Summary Data'!$X114*CB$51)+'[1]Summary Data'!$Y114</f>
        <v>0.23574999999999999</v>
      </c>
      <c r="CC57" s="98">
        <f>('[1]Summary Data'!$V114*POWER(CC$51,3))+('[1]Summary Data'!$W114*POWER(CC$51,2))+('[1]Summary Data'!$X114*CC$51)+'[1]Summary Data'!$Y114</f>
        <v>0.15128507812499997</v>
      </c>
      <c r="CD57" s="98">
        <f>('[1]Summary Data'!$V114*POWER(CD$51,3))+('[1]Summary Data'!$W114*POWER(CD$51,2))+('[1]Summary Data'!$X114*CD$51)+'[1]Summary Data'!$Y114</f>
        <v>8.872374999999999E-2</v>
      </c>
      <c r="CE57" s="98">
        <f>('[1]Summary Data'!$V114*POWER(CE$51,3))+('[1]Summary Data'!$W114*POWER(CE$51,2))+('[1]Summary Data'!$X114*CE$51)+'[1]Summary Data'!$Y114</f>
        <v>4.5022421874999968E-2</v>
      </c>
      <c r="CF57" s="98">
        <f>('[1]Summary Data'!$V114*POWER(CF$51,3))+('[1]Summary Data'!$W114*POWER(CF$51,2))+('[1]Summary Data'!$X114*CF$51)+'[1]Summary Data'!$Y114</f>
        <v>1.71375E-2</v>
      </c>
      <c r="CG57" s="98">
        <f>('[1]Summary Data'!$V114*POWER(CG$51,3))+('[1]Summary Data'!$W114*POWER(CG$51,2))+('[1]Summary Data'!$X114*CG$51)+'[1]Summary Data'!$Y114</f>
        <v>2.0253906250000397E-3</v>
      </c>
      <c r="CH57" s="98">
        <f>('[1]Summary Data'!$V114*POWER(CH$51,3))+('[1]Summary Data'!$W114*POWER(CH$51,2))+('[1]Summary Data'!$X114*CH$51)+'[1]Summary Data'!$Y114</f>
        <v>-3.357500000000041E-3</v>
      </c>
      <c r="CI57" s="98">
        <f>('[1]Summary Data'!$V114*POWER(CI$51,3))+('[1]Summary Data'!$W114*POWER(CI$51,2))+('[1]Summary Data'!$X114*CI$51)+'[1]Summary Data'!$Y114</f>
        <v>-2.0547656249999824E-3</v>
      </c>
      <c r="CJ57" s="98">
        <f>('[1]Summary Data'!$V114*POWER(CJ$51,3))+('[1]Summary Data'!$W114*POWER(CJ$51,2))+('[1]Summary Data'!$X114*CJ$51)+'[1]Summary Data'!$Y114</f>
        <v>2.8899999999999204E-3</v>
      </c>
      <c r="CK57" s="98">
        <f>('[1]Summary Data'!$V114*POWER(CK$51,3))+('[1]Summary Data'!$W114*POWER(CK$51,2))+('[1]Summary Data'!$X114*CK$51)+'[1]Summary Data'!$Y114</f>
        <v>8.4332031250001493E-3</v>
      </c>
      <c r="CL57" s="98">
        <f>('[1]Summary Data'!$V114*POWER(CL$51,3))+('[1]Summary Data'!$W114*POWER(CL$51,2))+('[1]Summary Data'!$X114*CL$51)+'[1]Summary Data'!$Y114</f>
        <v>1.1531250000000076E-2</v>
      </c>
      <c r="CM57" s="98">
        <f>('[1]Summary Data'!$V114*POWER(CM$51,3))+('[1]Summary Data'!$W114*POWER(CM$51,2))+('[1]Summary Data'!$X114*CM$51)+'[1]Summary Data'!$Y114</f>
        <v>9.1405468749999608E-3</v>
      </c>
      <c r="CN57" s="98">
        <f>('[1]Summary Data'!$V114*POWER(CN$51,3))+('[1]Summary Data'!$W114*POWER(CN$51,2))+('[1]Summary Data'!$X114*CN$51)+'[1]Summary Data'!$Y114</f>
        <v>-1.782500000000159E-3</v>
      </c>
      <c r="CO57" s="98">
        <f>('[1]Summary Data'!$V114*POWER(CO$51,3))+('[1]Summary Data'!$W114*POWER(CO$51,2))+('[1]Summary Data'!$X114*CO$51)+'[1]Summary Data'!$Y114</f>
        <v>-2.4281484375000023E-2</v>
      </c>
      <c r="CP57" s="98">
        <f>('[1]Summary Data'!$V114*POWER(CP$51,3))+('[1]Summary Data'!$W114*POWER(CP$51,2))+('[1]Summary Data'!$X114*CP$51)+'[1]Summary Data'!$Y114</f>
        <v>-6.1400000000000038E-2</v>
      </c>
      <c r="CQ57" s="99">
        <f>('[1]Summary Data'!$V114*POWER(CQ$51,3))+('[1]Summary Data'!$W114*POWER(CQ$51,2))+('[1]Summary Data'!$X114*CQ$51)+'[1]Summary Data'!$Y114</f>
        <v>-0.11618164062500039</v>
      </c>
      <c r="CR57" s="99">
        <f>('[1]Summary Data'!$V114*POWER(CR$51,3))+('[1]Summary Data'!$W114*POWER(CR$51,2))+('[1]Summary Data'!$X114*CR$51)+'[1]Summary Data'!$Y114</f>
        <v>-0.19167000000000015</v>
      </c>
      <c r="CS57" s="99">
        <f>('[1]Summary Data'!$V114*POWER(CS$51,3))+('[1]Summary Data'!$W114*POWER(CS$51,2))+('[1]Summary Data'!$X114*CS$51)+'[1]Summary Data'!$Y114</f>
        <v>-0.29090867187500014</v>
      </c>
      <c r="CT57" s="99">
        <f>('[1]Summary Data'!$V114*POWER(CT$51,3))+('[1]Summary Data'!$W114*POWER(CT$51,2))+('[1]Summary Data'!$X114*CT$51)+'[1]Summary Data'!$Y114</f>
        <v>-0.41694124999999971</v>
      </c>
      <c r="CU57" s="99">
        <f>('[1]Summary Data'!$V114*POWER(CU$51,3))+('[1]Summary Data'!$W114*POWER(CU$51,2))+('[1]Summary Data'!$X114*CU$51)+'[1]Summary Data'!$Y114</f>
        <v>-0.57281132812499991</v>
      </c>
      <c r="CV57" s="99">
        <f>('[1]Summary Data'!$V114*POWER(CV$51,3))+('[1]Summary Data'!$W114*POWER(CV$51,2))+('[1]Summary Data'!$X114*CV$51)+'[1]Summary Data'!$Y114</f>
        <v>-0.76156250000000003</v>
      </c>
      <c r="CW57" s="99">
        <f>('[1]Summary Data'!$V114*POWER(CW$51,3))+('[1]Summary Data'!$W114*POWER(CW$51,2))+('[1]Summary Data'!$X114*CW$51)+'[1]Summary Data'!$Y114</f>
        <v>-0.98623835937500004</v>
      </c>
      <c r="CX57" s="99">
        <f>('[1]Summary Data'!$V114*POWER(CX$51,3))+('[1]Summary Data'!$W114*POWER(CX$51,2))+('[1]Summary Data'!$X114*CX$51)+'[1]Summary Data'!$Y114</f>
        <v>-1.2498825000000005</v>
      </c>
      <c r="CY57" s="99">
        <f>('[1]Summary Data'!$V114*POWER(CY$51,3))+('[1]Summary Data'!$W114*POWER(CY$51,2))+('[1]Summary Data'!$X114*CY$51)+'[1]Summary Data'!$Y114</f>
        <v>-1.5555385156250003</v>
      </c>
      <c r="CZ57" s="99">
        <f>('[1]Summary Data'!$V114*POWER(CZ$51,3))+('[1]Summary Data'!$W114*POWER(CZ$51,2))+('[1]Summary Data'!$X114*CZ$51)+'[1]Summary Data'!$Y114</f>
        <v>-1.9062500000000004</v>
      </c>
      <c r="DA57" s="99">
        <f>('[1]Summary Data'!$V114*POWER(DA$51,3))+('[1]Summary Data'!$W114*POWER(DA$51,2))+('[1]Summary Data'!$X114*DA$51)+'[1]Summary Data'!$Y114</f>
        <v>-2.3050605468750005</v>
      </c>
      <c r="DB57" s="99">
        <f>('[1]Summary Data'!$V114*POWER(DB$51,3))+('[1]Summary Data'!$W114*POWER(DB$51,2))+('[1]Summary Data'!$X114*DB$51)+'[1]Summary Data'!$Y114</f>
        <v>-2.7550137499999998</v>
      </c>
      <c r="DC57" s="99">
        <f>('[1]Summary Data'!$V114*POWER(DC$51,3))+('[1]Summary Data'!$W114*POWER(DC$51,2))+('[1]Summary Data'!$X114*DC$51)+'[1]Summary Data'!$Y114</f>
        <v>-3.2591532031250003</v>
      </c>
      <c r="DD57" s="99">
        <f>('[1]Summary Data'!$V114*POWER(DD$51,3))+('[1]Summary Data'!$W114*POWER(DD$51,2))+('[1]Summary Data'!$X114*DD$51)+'[1]Summary Data'!$Y114</f>
        <v>-3.8205225000000005</v>
      </c>
      <c r="DE57" s="99">
        <f>('[1]Summary Data'!$V114*POWER(DE$51,3))+('[1]Summary Data'!$W114*POWER(DE$51,2))+('[1]Summary Data'!$X114*DE$51)+'[1]Summary Data'!$Y114</f>
        <v>-4.4421652343750013</v>
      </c>
      <c r="DF57" s="99">
        <f>('[1]Summary Data'!$V114*POWER(DF$51,3))+('[1]Summary Data'!$W114*POWER(DF$51,2))+('[1]Summary Data'!$X114*DF$51)+'[1]Summary Data'!$Y114</f>
        <v>-5.1271250000000022</v>
      </c>
      <c r="DG57" s="99">
        <f>('[1]Summary Data'!$V114*POWER(DG$51,3))+('[1]Summary Data'!$W114*POWER(DG$51,2))+('[1]Summary Data'!$X114*DG$51)+'[1]Summary Data'!$Y114</f>
        <v>-5.878445390625</v>
      </c>
      <c r="DH57" s="187"/>
    </row>
    <row r="58" spans="2:113" x14ac:dyDescent="0.25">
      <c r="B58" s="180"/>
      <c r="C58" s="181"/>
      <c r="D58" s="181"/>
      <c r="E58" s="182"/>
      <c r="F58" s="56">
        <f t="shared" si="7"/>
        <v>5.5</v>
      </c>
      <c r="G58" s="97">
        <f t="shared" si="8"/>
        <v>0.26051999999999997</v>
      </c>
      <c r="H58" s="98">
        <f t="shared" si="8"/>
        <v>0.17288728515624996</v>
      </c>
      <c r="I58" s="98">
        <f t="shared" si="8"/>
        <v>0.10575453124999995</v>
      </c>
      <c r="J58" s="98">
        <f t="shared" si="8"/>
        <v>5.6812324218749988E-2</v>
      </c>
      <c r="K58" s="98">
        <f t="shared" si="8"/>
        <v>2.3751249999999946E-2</v>
      </c>
      <c r="L58" s="98">
        <f t="shared" si="8"/>
        <v>4.2618945312499212E-3</v>
      </c>
      <c r="M58" s="98">
        <f t="shared" si="8"/>
        <v>4.129999999999967E-3</v>
      </c>
      <c r="N58" s="98">
        <f t="shared" si="8"/>
        <v>4.129999999999967E-3</v>
      </c>
      <c r="O58" s="98">
        <f t="shared" si="8"/>
        <v>4.129999999999967E-3</v>
      </c>
      <c r="P58" s="98">
        <v>0</v>
      </c>
      <c r="Q58" s="98">
        <v>0</v>
      </c>
      <c r="R58" s="98">
        <v>0</v>
      </c>
      <c r="S58" s="98">
        <v>0</v>
      </c>
      <c r="T58" s="98">
        <v>0</v>
      </c>
      <c r="U58" s="98">
        <v>0</v>
      </c>
      <c r="V58" s="99">
        <v>0</v>
      </c>
      <c r="W58" s="97">
        <v>0</v>
      </c>
      <c r="X58" s="98">
        <v>0</v>
      </c>
      <c r="Y58" s="98">
        <v>0</v>
      </c>
      <c r="Z58" s="98">
        <v>0</v>
      </c>
      <c r="AA58" s="98">
        <v>0</v>
      </c>
      <c r="AB58" s="98">
        <v>0</v>
      </c>
      <c r="AC58" s="98">
        <v>0</v>
      </c>
      <c r="AD58" s="98">
        <v>0</v>
      </c>
      <c r="AE58" s="98">
        <v>0</v>
      </c>
      <c r="AF58" s="98">
        <v>0</v>
      </c>
      <c r="AG58" s="98">
        <v>0</v>
      </c>
      <c r="AH58" s="98">
        <v>0</v>
      </c>
      <c r="AI58" s="98">
        <v>0</v>
      </c>
      <c r="AJ58" s="98">
        <v>0</v>
      </c>
      <c r="AK58" s="98">
        <v>0</v>
      </c>
      <c r="AL58" s="98">
        <v>0</v>
      </c>
      <c r="AM58" s="99">
        <v>0</v>
      </c>
      <c r="AN58" s="187"/>
      <c r="CA58" s="143">
        <f t="shared" si="9"/>
        <v>5.5</v>
      </c>
      <c r="CB58" s="97">
        <f>('[1]Summary Data'!$V113*POWER(CB$51,3))+('[1]Summary Data'!$W113*POWER(CB$51,2))+('[1]Summary Data'!$X113*CB$51)+'[1]Summary Data'!$Y113</f>
        <v>0.26051999999999997</v>
      </c>
      <c r="CC58" s="98">
        <f>('[1]Summary Data'!$V113*POWER(CC$51,3))+('[1]Summary Data'!$W113*POWER(CC$51,2))+('[1]Summary Data'!$X113*CC$51)+'[1]Summary Data'!$Y113</f>
        <v>0.17288728515624996</v>
      </c>
      <c r="CD58" s="98">
        <f>('[1]Summary Data'!$V113*POWER(CD$51,3))+('[1]Summary Data'!$W113*POWER(CD$51,2))+('[1]Summary Data'!$X113*CD$51)+'[1]Summary Data'!$Y113</f>
        <v>0.10575453124999995</v>
      </c>
      <c r="CE58" s="98">
        <f>('[1]Summary Data'!$V113*POWER(CE$51,3))+('[1]Summary Data'!$W113*POWER(CE$51,2))+('[1]Summary Data'!$X113*CE$51)+'[1]Summary Data'!$Y113</f>
        <v>5.6812324218749988E-2</v>
      </c>
      <c r="CF58" s="98">
        <f>('[1]Summary Data'!$V113*POWER(CF$51,3))+('[1]Summary Data'!$W113*POWER(CF$51,2))+('[1]Summary Data'!$X113*CF$51)+'[1]Summary Data'!$Y113</f>
        <v>2.3751249999999946E-2</v>
      </c>
      <c r="CG58" s="98">
        <f>('[1]Summary Data'!$V113*POWER(CG$51,3))+('[1]Summary Data'!$W113*POWER(CG$51,2))+('[1]Summary Data'!$X113*CG$51)+'[1]Summary Data'!$Y113</f>
        <v>4.2618945312499212E-3</v>
      </c>
      <c r="CH58" s="98">
        <f>('[1]Summary Data'!$V113*POWER(CH$51,3))+('[1]Summary Data'!$W113*POWER(CH$51,2))+('[1]Summary Data'!$X113*CH$51)+'[1]Summary Data'!$Y113</f>
        <v>-3.9651562499999904E-3</v>
      </c>
      <c r="CI58" s="98">
        <f>('[1]Summary Data'!$V113*POWER(CI$51,3))+('[1]Summary Data'!$W113*POWER(CI$51,2))+('[1]Summary Data'!$X113*CI$51)+'[1]Summary Data'!$Y113</f>
        <v>-3.2393164062500812E-3</v>
      </c>
      <c r="CJ58" s="98">
        <f>('[1]Summary Data'!$V113*POWER(CJ$51,3))+('[1]Summary Data'!$W113*POWER(CJ$51,2))+('[1]Summary Data'!$X113*CJ$51)+'[1]Summary Data'!$Y113</f>
        <v>4.129999999999967E-3</v>
      </c>
      <c r="CK58" s="98">
        <f>('[1]Summary Data'!$V113*POWER(CK$51,3))+('[1]Summary Data'!$W113*POWER(CK$51,2))+('[1]Summary Data'!$X113*CK$51)+'[1]Summary Data'!$Y113</f>
        <v>1.5833378906249806E-2</v>
      </c>
      <c r="CL58" s="98">
        <f>('[1]Summary Data'!$V113*POWER(CL$51,3))+('[1]Summary Data'!$W113*POWER(CL$51,2))+('[1]Summary Data'!$X113*CL$51)+'[1]Summary Data'!$Y113</f>
        <v>2.9561406249999811E-2</v>
      </c>
      <c r="CM58" s="98">
        <f>('[1]Summary Data'!$V113*POWER(CM$51,3))+('[1]Summary Data'!$W113*POWER(CM$51,2))+('[1]Summary Data'!$X113*CM$51)+'[1]Summary Data'!$Y113</f>
        <v>4.3004667968749799E-2</v>
      </c>
      <c r="CN58" s="98">
        <f>('[1]Summary Data'!$V113*POWER(CN$51,3))+('[1]Summary Data'!$W113*POWER(CN$51,2))+('[1]Summary Data'!$X113*CN$51)+'[1]Summary Data'!$Y113</f>
        <v>5.3853750000000034E-2</v>
      </c>
      <c r="CO58" s="98">
        <f>('[1]Summary Data'!$V113*POWER(CO$51,3))+('[1]Summary Data'!$W113*POWER(CO$51,2))+('[1]Summary Data'!$X113*CO$51)+'[1]Summary Data'!$Y113</f>
        <v>5.9799238281250111E-2</v>
      </c>
      <c r="CP58" s="98">
        <f>('[1]Summary Data'!$V113*POWER(CP$51,3))+('[1]Summary Data'!$W113*POWER(CP$51,2))+('[1]Summary Data'!$X113*CP$51)+'[1]Summary Data'!$Y113</f>
        <v>5.8531718749999739E-2</v>
      </c>
      <c r="CQ58" s="99">
        <f>('[1]Summary Data'!$V113*POWER(CQ$51,3))+('[1]Summary Data'!$W113*POWER(CQ$51,2))+('[1]Summary Data'!$X113*CQ$51)+'[1]Summary Data'!$Y113</f>
        <v>4.7741777343749958E-2</v>
      </c>
      <c r="CR58" s="99">
        <f>('[1]Summary Data'!$V113*POWER(CR$51,3))+('[1]Summary Data'!$W113*POWER(CR$51,2))+('[1]Summary Data'!$X113*CR$51)+'[1]Summary Data'!$Y113</f>
        <v>2.511999999999992E-2</v>
      </c>
      <c r="CS58" s="99">
        <f>('[1]Summary Data'!$V113*POWER(CS$51,3))+('[1]Summary Data'!$W113*POWER(CS$51,2))+('[1]Summary Data'!$X113*CS$51)+'[1]Summary Data'!$Y113</f>
        <v>-1.164302734374989E-2</v>
      </c>
      <c r="CT58" s="99">
        <f>('[1]Summary Data'!$V113*POWER(CT$51,3))+('[1]Summary Data'!$W113*POWER(CT$51,2))+('[1]Summary Data'!$X113*CT$51)+'[1]Summary Data'!$Y113</f>
        <v>-6.4856718750000319E-2</v>
      </c>
      <c r="CU58" s="99">
        <f>('[1]Summary Data'!$V113*POWER(CU$51,3))+('[1]Summary Data'!$W113*POWER(CU$51,2))+('[1]Summary Data'!$X113*CU$51)+'[1]Summary Data'!$Y113</f>
        <v>-0.13683048828125</v>
      </c>
      <c r="CV58" s="99">
        <f>('[1]Summary Data'!$V113*POWER(CV$51,3))+('[1]Summary Data'!$W113*POWER(CV$51,2))+('[1]Summary Data'!$X113*CV$51)+'[1]Summary Data'!$Y113</f>
        <v>-0.22987375000000043</v>
      </c>
      <c r="CW58" s="99">
        <f>('[1]Summary Data'!$V113*POWER(CW$51,3))+('[1]Summary Data'!$W113*POWER(CW$51,2))+('[1]Summary Data'!$X113*CW$51)+'[1]Summary Data'!$Y113</f>
        <v>-0.34629591796875048</v>
      </c>
      <c r="CX58" s="99">
        <f>('[1]Summary Data'!$V113*POWER(CX$51,3))+('[1]Summary Data'!$W113*POWER(CX$51,2))+('[1]Summary Data'!$X113*CX$51)+'[1]Summary Data'!$Y113</f>
        <v>-0.48840640625000031</v>
      </c>
      <c r="CY58" s="99">
        <f>('[1]Summary Data'!$V113*POWER(CY$51,3))+('[1]Summary Data'!$W113*POWER(CY$51,2))+('[1]Summary Data'!$X113*CY$51)+'[1]Summary Data'!$Y113</f>
        <v>-0.65851462890625012</v>
      </c>
      <c r="CZ58" s="99">
        <f>('[1]Summary Data'!$V113*POWER(CZ$51,3))+('[1]Summary Data'!$W113*POWER(CZ$51,2))+('[1]Summary Data'!$X113*CZ$51)+'[1]Summary Data'!$Y113</f>
        <v>-0.85892999999999964</v>
      </c>
      <c r="DA58" s="99">
        <f>('[1]Summary Data'!$V113*POWER(DA$51,3))+('[1]Summary Data'!$W113*POWER(DA$51,2))+('[1]Summary Data'!$X113*DA$51)+'[1]Summary Data'!$Y113</f>
        <v>-1.0919619335937498</v>
      </c>
      <c r="DB58" s="99">
        <f>('[1]Summary Data'!$V113*POWER(DB$51,3))+('[1]Summary Data'!$W113*POWER(DB$51,2))+('[1]Summary Data'!$X113*DB$51)+'[1]Summary Data'!$Y113</f>
        <v>-1.3599198437499997</v>
      </c>
      <c r="DC58" s="99">
        <f>('[1]Summary Data'!$V113*POWER(DC$51,3))+('[1]Summary Data'!$W113*POWER(DC$51,2))+('[1]Summary Data'!$X113*DC$51)+'[1]Summary Data'!$Y113</f>
        <v>-1.6651131445312504</v>
      </c>
      <c r="DD58" s="99">
        <f>('[1]Summary Data'!$V113*POWER(DD$51,3))+('[1]Summary Data'!$W113*POWER(DD$51,2))+('[1]Summary Data'!$X113*DD$51)+'[1]Summary Data'!$Y113</f>
        <v>-2.009851250000001</v>
      </c>
      <c r="DE58" s="99">
        <f>('[1]Summary Data'!$V113*POWER(DE$51,3))+('[1]Summary Data'!$W113*POWER(DE$51,2))+('[1]Summary Data'!$X113*DE$51)+'[1]Summary Data'!$Y113</f>
        <v>-2.3964435742187491</v>
      </c>
      <c r="DF58" s="99">
        <f>('[1]Summary Data'!$V113*POWER(DF$51,3))+('[1]Summary Data'!$W113*POWER(DF$51,2))+('[1]Summary Data'!$X113*DF$51)+'[1]Summary Data'!$Y113</f>
        <v>-2.8271995312499993</v>
      </c>
      <c r="DG58" s="99">
        <f>('[1]Summary Data'!$V113*POWER(DG$51,3))+('[1]Summary Data'!$W113*POWER(DG$51,2))+('[1]Summary Data'!$X113*DG$51)+'[1]Summary Data'!$Y113</f>
        <v>-3.3044285351562501</v>
      </c>
      <c r="DH58" s="187"/>
    </row>
    <row r="59" spans="2:113" ht="15.75" thickBot="1" x14ac:dyDescent="0.3">
      <c r="B59" s="183"/>
      <c r="C59" s="184"/>
      <c r="D59" s="184"/>
      <c r="E59" s="185"/>
      <c r="F59" s="58">
        <f t="shared" si="7"/>
        <v>6</v>
      </c>
      <c r="G59" s="102">
        <f t="shared" si="8"/>
        <v>0.22423000000000001</v>
      </c>
      <c r="H59" s="103">
        <f t="shared" si="8"/>
        <v>0.18238660156250003</v>
      </c>
      <c r="I59" s="103">
        <f t="shared" si="8"/>
        <v>0.13871531250000002</v>
      </c>
      <c r="J59" s="103">
        <f t="shared" si="8"/>
        <v>9.6161992187500017E-2</v>
      </c>
      <c r="K59" s="103">
        <f t="shared" si="8"/>
        <v>5.7672500000000015E-2</v>
      </c>
      <c r="L59" s="103">
        <f t="shared" si="8"/>
        <v>2.6192695312500042E-2</v>
      </c>
      <c r="M59" s="103">
        <f t="shared" si="8"/>
        <v>4.6684375000000389E-3</v>
      </c>
      <c r="N59" s="103">
        <f t="shared" si="8"/>
        <v>3.2700000000000229E-3</v>
      </c>
      <c r="O59" s="103">
        <f t="shared" si="8"/>
        <v>3.2700000000000229E-3</v>
      </c>
      <c r="P59" s="103">
        <v>0</v>
      </c>
      <c r="Q59" s="103">
        <v>0</v>
      </c>
      <c r="R59" s="103">
        <v>0</v>
      </c>
      <c r="S59" s="103">
        <v>0</v>
      </c>
      <c r="T59" s="103">
        <v>0</v>
      </c>
      <c r="U59" s="103">
        <v>0</v>
      </c>
      <c r="V59" s="104">
        <v>0</v>
      </c>
      <c r="W59" s="102">
        <v>0</v>
      </c>
      <c r="X59" s="103">
        <v>0</v>
      </c>
      <c r="Y59" s="103">
        <v>0</v>
      </c>
      <c r="Z59" s="103">
        <v>0</v>
      </c>
      <c r="AA59" s="103">
        <v>0</v>
      </c>
      <c r="AB59" s="103">
        <v>0</v>
      </c>
      <c r="AC59" s="103">
        <v>0</v>
      </c>
      <c r="AD59" s="103">
        <v>0</v>
      </c>
      <c r="AE59" s="103">
        <v>0</v>
      </c>
      <c r="AF59" s="103">
        <v>0</v>
      </c>
      <c r="AG59" s="103">
        <v>0</v>
      </c>
      <c r="AH59" s="103">
        <v>0</v>
      </c>
      <c r="AI59" s="103">
        <v>0</v>
      </c>
      <c r="AJ59" s="103">
        <v>0</v>
      </c>
      <c r="AK59" s="103">
        <v>0</v>
      </c>
      <c r="AL59" s="103">
        <v>0</v>
      </c>
      <c r="AM59" s="104">
        <v>0</v>
      </c>
      <c r="AN59" s="188"/>
      <c r="CA59" s="144">
        <f t="shared" si="9"/>
        <v>6</v>
      </c>
      <c r="CB59" s="102">
        <f>('[1]Summary Data'!$V112*POWER(CB$51,3))+('[1]Summary Data'!$W112*POWER(CB$51,2))+('[1]Summary Data'!$X112*CB$51)+'[1]Summary Data'!$Y112</f>
        <v>0.22423000000000001</v>
      </c>
      <c r="CC59" s="103">
        <f>('[1]Summary Data'!$V112*POWER(CC$51,3))+('[1]Summary Data'!$W112*POWER(CC$51,2))+('[1]Summary Data'!$X112*CC$51)+'[1]Summary Data'!$Y112</f>
        <v>0.18238660156250003</v>
      </c>
      <c r="CD59" s="103">
        <f>('[1]Summary Data'!$V112*POWER(CD$51,3))+('[1]Summary Data'!$W112*POWER(CD$51,2))+('[1]Summary Data'!$X112*CD$51)+'[1]Summary Data'!$Y112</f>
        <v>0.13871531250000002</v>
      </c>
      <c r="CE59" s="103">
        <f>('[1]Summary Data'!$V112*POWER(CE$51,3))+('[1]Summary Data'!$W112*POWER(CE$51,2))+('[1]Summary Data'!$X112*CE$51)+'[1]Summary Data'!$Y112</f>
        <v>9.6161992187500017E-2</v>
      </c>
      <c r="CF59" s="103">
        <f>('[1]Summary Data'!$V112*POWER(CF$51,3))+('[1]Summary Data'!$W112*POWER(CF$51,2))+('[1]Summary Data'!$X112*CF$51)+'[1]Summary Data'!$Y112</f>
        <v>5.7672500000000015E-2</v>
      </c>
      <c r="CG59" s="103">
        <f>('[1]Summary Data'!$V112*POWER(CG$51,3))+('[1]Summary Data'!$W112*POWER(CG$51,2))+('[1]Summary Data'!$X112*CG$51)+'[1]Summary Data'!$Y112</f>
        <v>2.6192695312500042E-2</v>
      </c>
      <c r="CH59" s="103">
        <f>('[1]Summary Data'!$V112*POWER(CH$51,3))+('[1]Summary Data'!$W112*POWER(CH$51,2))+('[1]Summary Data'!$X112*CH$51)+'[1]Summary Data'!$Y112</f>
        <v>4.6684375000000389E-3</v>
      </c>
      <c r="CI59" s="103">
        <f>('[1]Summary Data'!$V112*POWER(CI$51,3))+('[1]Summary Data'!$W112*POWER(CI$51,2))+('[1]Summary Data'!$X112*CI$51)+'[1]Summary Data'!$Y112</f>
        <v>-3.9544140624999391E-3</v>
      </c>
      <c r="CJ59" s="103">
        <f>('[1]Summary Data'!$V112*POWER(CJ$51,3))+('[1]Summary Data'!$W112*POWER(CJ$51,2))+('[1]Summary Data'!$X112*CJ$51)+'[1]Summary Data'!$Y112</f>
        <v>3.2700000000000229E-3</v>
      </c>
      <c r="CK59" s="103">
        <f>('[1]Summary Data'!$V112*POWER(CK$51,3))+('[1]Summary Data'!$W112*POWER(CK$51,2))+('[1]Summary Data'!$X112*CK$51)+'[1]Summary Data'!$Y112</f>
        <v>2.9287539062500006E-2</v>
      </c>
      <c r="CL59" s="103">
        <f>('[1]Summary Data'!$V112*POWER(CL$51,3))+('[1]Summary Data'!$W112*POWER(CL$51,2))+('[1]Summary Data'!$X112*CL$51)+'[1]Summary Data'!$Y112</f>
        <v>7.7044062500000038E-2</v>
      </c>
      <c r="CM59" s="103">
        <f>('[1]Summary Data'!$V112*POWER(CM$51,3))+('[1]Summary Data'!$W112*POWER(CM$51,2))+('[1]Summary Data'!$X112*CM$51)+'[1]Summary Data'!$Y112</f>
        <v>0.14948542968750003</v>
      </c>
      <c r="CN59" s="103">
        <f>('[1]Summary Data'!$V112*POWER(CN$51,3))+('[1]Summary Data'!$W112*POWER(CN$51,2))+('[1]Summary Data'!$X112*CN$51)+'[1]Summary Data'!$Y112</f>
        <v>0.24955750000000007</v>
      </c>
      <c r="CO59" s="103">
        <f>('[1]Summary Data'!$V112*POWER(CO$51,3))+('[1]Summary Data'!$W112*POWER(CO$51,2))+('[1]Summary Data'!$X112*CO$51)+'[1]Summary Data'!$Y112</f>
        <v>0.38020613281249993</v>
      </c>
      <c r="CP59" s="103">
        <f>('[1]Summary Data'!$V112*POWER(CP$51,3))+('[1]Summary Data'!$W112*POWER(CP$51,2))+('[1]Summary Data'!$X112*CP$51)+'[1]Summary Data'!$Y112</f>
        <v>0.54437718749999997</v>
      </c>
      <c r="CQ59" s="104">
        <f>('[1]Summary Data'!$V112*POWER(CQ$51,3))+('[1]Summary Data'!$W112*POWER(CQ$51,2))+('[1]Summary Data'!$X112*CQ$51)+'[1]Summary Data'!$Y112</f>
        <v>0.74501652343750002</v>
      </c>
      <c r="CR59" s="104">
        <f>('[1]Summary Data'!$V112*POWER(CR$51,3))+('[1]Summary Data'!$W112*POWER(CR$51,2))+('[1]Summary Data'!$X112*CR$51)+'[1]Summary Data'!$Y112</f>
        <v>0.98507</v>
      </c>
      <c r="CS59" s="104">
        <f>('[1]Summary Data'!$V112*POWER(CS$51,3))+('[1]Summary Data'!$W112*POWER(CS$51,2))+('[1]Summary Data'!$X112*CS$51)+'[1]Summary Data'!$Y112</f>
        <v>1.2674834765624998</v>
      </c>
      <c r="CT59" s="104">
        <f>('[1]Summary Data'!$V112*POWER(CT$51,3))+('[1]Summary Data'!$W112*POWER(CT$51,2))+('[1]Summary Data'!$X112*CT$51)+'[1]Summary Data'!$Y112</f>
        <v>1.5952028124999997</v>
      </c>
      <c r="CU59" s="104">
        <f>('[1]Summary Data'!$V112*POWER(CU$51,3))+('[1]Summary Data'!$W112*POWER(CU$51,2))+('[1]Summary Data'!$X112*CU$51)+'[1]Summary Data'!$Y112</f>
        <v>1.9711738671874999</v>
      </c>
      <c r="CV59" s="104">
        <f>('[1]Summary Data'!$V112*POWER(CV$51,3))+('[1]Summary Data'!$W112*POWER(CV$51,2))+('[1]Summary Data'!$X112*CV$51)+'[1]Summary Data'!$Y112</f>
        <v>2.3983425</v>
      </c>
      <c r="CW59" s="104">
        <f>('[1]Summary Data'!$V112*POWER(CW$51,3))+('[1]Summary Data'!$W112*POWER(CW$51,2))+('[1]Summary Data'!$X112*CW$51)+'[1]Summary Data'!$Y112</f>
        <v>2.8796545703124994</v>
      </c>
      <c r="CX59" s="104">
        <f>('[1]Summary Data'!$V112*POWER(CX$51,3))+('[1]Summary Data'!$W112*POWER(CX$51,2))+('[1]Summary Data'!$X112*CX$51)+'[1]Summary Data'!$Y112</f>
        <v>3.4180559374999997</v>
      </c>
      <c r="CY59" s="104">
        <f>('[1]Summary Data'!$V112*POWER(CY$51,3))+('[1]Summary Data'!$W112*POWER(CY$51,2))+('[1]Summary Data'!$X112*CY$51)+'[1]Summary Data'!$Y112</f>
        <v>4.0164924609374992</v>
      </c>
      <c r="CZ59" s="104">
        <f>('[1]Summary Data'!$V112*POWER(CZ$51,3))+('[1]Summary Data'!$W112*POWER(CZ$51,2))+('[1]Summary Data'!$X112*CZ$51)+'[1]Summary Data'!$Y112</f>
        <v>4.6779100000000007</v>
      </c>
      <c r="DA59" s="104">
        <f>('[1]Summary Data'!$V112*POWER(DA$51,3))+('[1]Summary Data'!$W112*POWER(DA$51,2))+('[1]Summary Data'!$X112*DA$51)+'[1]Summary Data'!$Y112</f>
        <v>5.4052544140625001</v>
      </c>
      <c r="DB59" s="104">
        <f>('[1]Summary Data'!$V112*POWER(DB$51,3))+('[1]Summary Data'!$W112*POWER(DB$51,2))+('[1]Summary Data'!$X112*DB$51)+'[1]Summary Data'!$Y112</f>
        <v>6.2014715624999992</v>
      </c>
      <c r="DC59" s="104">
        <f>('[1]Summary Data'!$V112*POWER(DC$51,3))+('[1]Summary Data'!$W112*POWER(DC$51,2))+('[1]Summary Data'!$X112*DC$51)+'[1]Summary Data'!$Y112</f>
        <v>7.0695073046875017</v>
      </c>
      <c r="DD59" s="104">
        <f>('[1]Summary Data'!$V112*POWER(DD$51,3))+('[1]Summary Data'!$W112*POWER(DD$51,2))+('[1]Summary Data'!$X112*DD$51)+'[1]Summary Data'!$Y112</f>
        <v>8.0123075000000004</v>
      </c>
      <c r="DE59" s="104">
        <f>('[1]Summary Data'!$V112*POWER(DE$51,3))+('[1]Summary Data'!$W112*POWER(DE$51,2))+('[1]Summary Data'!$X112*DE$51)+'[1]Summary Data'!$Y112</f>
        <v>9.0328180078124998</v>
      </c>
      <c r="DF59" s="104">
        <f>('[1]Summary Data'!$V112*POWER(DF$51,3))+('[1]Summary Data'!$W112*POWER(DF$51,2))+('[1]Summary Data'!$X112*DF$51)+'[1]Summary Data'!$Y112</f>
        <v>10.1339846875</v>
      </c>
      <c r="DG59" s="104">
        <f>('[1]Summary Data'!$V112*POWER(DG$51,3))+('[1]Summary Data'!$W112*POWER(DG$51,2))+('[1]Summary Data'!$X112*DG$51)+'[1]Summary Data'!$Y112</f>
        <v>11.318753398437499</v>
      </c>
      <c r="DH59" s="188"/>
    </row>
    <row r="74" spans="9:9" x14ac:dyDescent="0.25">
      <c r="I74" s="43"/>
    </row>
  </sheetData>
  <sheetProtection password="C163" sheet="1" objects="1" scenarios="1"/>
  <mergeCells count="26">
    <mergeCell ref="DH52:DH59"/>
    <mergeCell ref="B50:F50"/>
    <mergeCell ref="G50:V50"/>
    <mergeCell ref="W50:AM50"/>
    <mergeCell ref="CB50:CQ50"/>
    <mergeCell ref="CR50:DG50"/>
    <mergeCell ref="B51:E59"/>
    <mergeCell ref="AN52:AN59"/>
    <mergeCell ref="Q41:Q48"/>
    <mergeCell ref="B13:G13"/>
    <mergeCell ref="B14:E22"/>
    <mergeCell ref="H15:H22"/>
    <mergeCell ref="B24:F24"/>
    <mergeCell ref="G24:N24"/>
    <mergeCell ref="B25:F26"/>
    <mergeCell ref="B28:F28"/>
    <mergeCell ref="B29:E37"/>
    <mergeCell ref="B39:F39"/>
    <mergeCell ref="G39:P39"/>
    <mergeCell ref="B40:E48"/>
    <mergeCell ref="B10:H10"/>
    <mergeCell ref="A1:T1"/>
    <mergeCell ref="J2:R2"/>
    <mergeCell ref="B5:D5"/>
    <mergeCell ref="P5:S5"/>
    <mergeCell ref="B7:D7"/>
  </mergeCells>
  <dataValidations count="1">
    <dataValidation type="list" allowBlank="1" showInputMessage="1" showErrorMessage="1" sqref="E5" xr:uid="{00000000-0002-0000-0200-000000000000}">
      <formula1>PressureUnits</formula1>
    </dataValidation>
  </dataValidations>
  <pageMargins left="0.70866141732283472" right="0.70866141732283472" top="0.74803149606299213" bottom="0.74803149606299213" header="0.31496062992125984" footer="0.31496062992125984"/>
  <pageSetup paperSize="9" scale="34" fitToHeight="2" orientation="landscape" horizontalDpi="30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CQ70"/>
  <sheetViews>
    <sheetView showGridLines="0" workbookViewId="0">
      <selection sqref="A1:T1"/>
    </sheetView>
  </sheetViews>
  <sheetFormatPr defaultRowHeight="15" x14ac:dyDescent="0.25"/>
  <cols>
    <col min="1" max="2" width="9.140625" style="7"/>
    <col min="3" max="3" width="13.140625" style="7" customWidth="1"/>
    <col min="4" max="6" width="9.140625" style="7"/>
    <col min="7" max="8" width="9.140625" style="7" customWidth="1"/>
    <col min="9" max="10" width="9.140625" style="7"/>
    <col min="11" max="11" width="9.140625" style="7" customWidth="1"/>
    <col min="12" max="16" width="9.140625" style="7"/>
    <col min="17" max="17" width="9.140625" style="7" customWidth="1"/>
    <col min="18" max="18" width="9.140625" style="7"/>
    <col min="19" max="19" width="9.28515625" style="7" bestFit="1" customWidth="1"/>
    <col min="20" max="78" width="9.140625" style="7"/>
    <col min="79" max="95" width="9.140625" style="7" hidden="1" customWidth="1"/>
    <col min="96" max="16384" width="9.140625" style="7"/>
  </cols>
  <sheetData>
    <row r="1" spans="1:81" ht="27" thickBot="1" x14ac:dyDescent="0.4">
      <c r="A1" s="161" t="str">
        <f ca="1">MID(CELL("filename",A1),FIND("]",CELL("filename",A1))+1,255)</f>
        <v>Nissan GTR EcuTek</v>
      </c>
      <c r="B1" s="162"/>
      <c r="C1" s="162"/>
      <c r="D1" s="162"/>
      <c r="E1" s="162"/>
      <c r="F1" s="162"/>
      <c r="G1" s="162"/>
      <c r="H1" s="162"/>
      <c r="I1" s="162"/>
      <c r="J1" s="162" t="s">
        <v>67</v>
      </c>
      <c r="K1" s="162"/>
      <c r="L1" s="162"/>
      <c r="M1" s="162"/>
      <c r="N1" s="162"/>
      <c r="O1" s="162"/>
      <c r="P1" s="162"/>
      <c r="Q1" s="162"/>
      <c r="R1" s="162"/>
      <c r="S1" s="162">
        <f>'[1]Summary Data'!$D$69</f>
        <v>991.79200000000003</v>
      </c>
      <c r="T1" s="163" t="s">
        <v>28</v>
      </c>
      <c r="U1" s="38"/>
      <c r="V1" s="38"/>
      <c r="W1" s="38"/>
      <c r="X1" s="38"/>
      <c r="Y1" s="145"/>
      <c r="Z1" s="145"/>
      <c r="AA1" s="145"/>
      <c r="AB1" s="145"/>
      <c r="AC1" s="145"/>
      <c r="AD1" s="145"/>
      <c r="AE1" s="145"/>
      <c r="AF1" s="145"/>
      <c r="AG1" s="145"/>
      <c r="AH1" s="145"/>
      <c r="AI1" s="145"/>
      <c r="AJ1" s="145"/>
      <c r="AK1" s="145"/>
      <c r="AL1" s="145"/>
      <c r="AM1" s="145"/>
      <c r="AN1" s="145"/>
      <c r="AO1" s="145"/>
      <c r="AP1" s="145"/>
      <c r="AQ1" s="145"/>
      <c r="AR1" s="145"/>
      <c r="AS1" s="145"/>
      <c r="AT1" s="145"/>
      <c r="AU1" s="145"/>
      <c r="AV1" s="145"/>
      <c r="AW1" s="145"/>
      <c r="AX1" s="145"/>
      <c r="AY1" s="145"/>
      <c r="AZ1" s="145"/>
      <c r="BA1" s="145"/>
      <c r="BB1" s="145"/>
      <c r="BC1" s="145"/>
      <c r="BD1" s="145"/>
      <c r="BE1" s="145"/>
      <c r="BF1" s="145"/>
      <c r="BG1" s="145"/>
      <c r="BH1" s="145"/>
      <c r="BI1" s="145"/>
      <c r="BJ1" s="145"/>
      <c r="BK1" s="145"/>
      <c r="BL1" s="145"/>
      <c r="BM1" s="145"/>
      <c r="BN1" s="145"/>
      <c r="BO1" s="145"/>
      <c r="BP1" s="145"/>
      <c r="BQ1" s="145"/>
      <c r="BR1" s="145"/>
      <c r="BS1" s="145"/>
      <c r="BT1" s="145"/>
      <c r="BU1" s="145"/>
      <c r="BV1" s="145"/>
      <c r="BW1" s="145"/>
      <c r="BX1" s="145"/>
      <c r="BY1" s="145"/>
      <c r="BZ1" s="145"/>
      <c r="CA1" s="38"/>
      <c r="CB1" s="38"/>
      <c r="CC1" s="39"/>
    </row>
    <row r="2" spans="1:81" ht="15.75" thickBot="1" x14ac:dyDescent="0.3">
      <c r="A2" s="6" t="s">
        <v>0</v>
      </c>
      <c r="J2" s="170" t="s">
        <v>35</v>
      </c>
      <c r="K2" s="171"/>
      <c r="L2" s="171"/>
      <c r="M2" s="171"/>
      <c r="N2" s="171"/>
      <c r="O2" s="171"/>
      <c r="P2" s="171"/>
      <c r="Q2" s="171"/>
      <c r="R2" s="172"/>
      <c r="S2" s="40">
        <f>'[1]Summary Data'!$D$69</f>
        <v>991.79200000000003</v>
      </c>
      <c r="T2" s="41" t="s">
        <v>28</v>
      </c>
    </row>
    <row r="3" spans="1:81" x14ac:dyDescent="0.25">
      <c r="A3" s="8" t="s">
        <v>1</v>
      </c>
      <c r="B3" s="7" t="str">
        <f>[1]Versions!C4</f>
        <v>19.02.28</v>
      </c>
    </row>
    <row r="4" spans="1:81" ht="15.75" thickBot="1" x14ac:dyDescent="0.3"/>
    <row r="5" spans="1:81" ht="15.75" thickBot="1" x14ac:dyDescent="0.3">
      <c r="B5" s="167" t="s">
        <v>36</v>
      </c>
      <c r="C5" s="168"/>
      <c r="D5" s="169"/>
      <c r="E5" s="42" t="s">
        <v>32</v>
      </c>
      <c r="F5" s="43" t="s">
        <v>37</v>
      </c>
      <c r="P5" s="173" t="s">
        <v>38</v>
      </c>
      <c r="Q5" s="173"/>
      <c r="R5" s="173"/>
      <c r="S5" s="173"/>
      <c r="T5" s="44">
        <v>0.87</v>
      </c>
    </row>
    <row r="6" spans="1:81" ht="15.75" thickBot="1" x14ac:dyDescent="0.3"/>
    <row r="7" spans="1:81" ht="15.75" thickBot="1" x14ac:dyDescent="0.3">
      <c r="B7" s="167" t="s">
        <v>39</v>
      </c>
      <c r="C7" s="168"/>
      <c r="D7" s="169"/>
    </row>
    <row r="8" spans="1:81" ht="15.75" thickBot="1" x14ac:dyDescent="0.3">
      <c r="B8" s="45">
        <f>MIN(G62:V62)</f>
        <v>0.16</v>
      </c>
      <c r="C8" s="46" t="s">
        <v>40</v>
      </c>
    </row>
    <row r="9" spans="1:81" ht="15.75" thickBot="1" x14ac:dyDescent="0.3"/>
    <row r="10" spans="1:81" ht="15.75" thickBot="1" x14ac:dyDescent="0.3">
      <c r="B10" s="167" t="s">
        <v>41</v>
      </c>
      <c r="C10" s="168"/>
      <c r="D10" s="168"/>
      <c r="E10" s="168"/>
      <c r="F10" s="168"/>
      <c r="G10" s="168"/>
      <c r="H10" s="169"/>
    </row>
    <row r="11" spans="1:81" ht="15.75" thickBot="1" x14ac:dyDescent="0.3">
      <c r="B11" s="45">
        <f>MAX(G62:V62)</f>
        <v>2</v>
      </c>
      <c r="C11" s="46" t="s">
        <v>40</v>
      </c>
    </row>
    <row r="12" spans="1:81" ht="15.75" thickBot="1" x14ac:dyDescent="0.3">
      <c r="I12" s="43"/>
    </row>
    <row r="13" spans="1:81" ht="15.75" thickBot="1" x14ac:dyDescent="0.3">
      <c r="B13" s="167" t="s">
        <v>42</v>
      </c>
      <c r="C13" s="168"/>
      <c r="D13" s="168"/>
      <c r="E13" s="168"/>
      <c r="F13" s="168"/>
      <c r="G13" s="169"/>
      <c r="H13" s="43"/>
      <c r="I13" s="43"/>
    </row>
    <row r="14" spans="1:81" ht="15.75" thickBot="1" x14ac:dyDescent="0.3">
      <c r="B14" s="177" t="s">
        <v>43</v>
      </c>
      <c r="C14" s="178"/>
      <c r="D14" s="178"/>
      <c r="E14" s="179"/>
      <c r="F14" s="47" t="str">
        <f>$E$5</f>
        <v>bar</v>
      </c>
      <c r="G14" s="48" t="s">
        <v>44</v>
      </c>
    </row>
    <row r="15" spans="1:81" ht="15.75" customHeight="1" thickBot="1" x14ac:dyDescent="0.3">
      <c r="B15" s="180"/>
      <c r="C15" s="181"/>
      <c r="D15" s="181"/>
      <c r="E15" s="182"/>
      <c r="F15" s="49">
        <f>'[1]Summary Data'!$C$16*VLOOKUP($E$5,PressureFactors,2,FALSE)</f>
        <v>2.5</v>
      </c>
      <c r="G15" s="50">
        <f>'[1]Summary Data'!$D$70*IF('[1]Summary Data'!$D$69&gt;1250,1,Help!$AE$5)*$T$5</f>
        <v>898.37696399999993</v>
      </c>
      <c r="H15" s="186" t="s">
        <v>45</v>
      </c>
      <c r="I15" s="37"/>
      <c r="K15" s="37"/>
    </row>
    <row r="16" spans="1:81" ht="15.75" thickBot="1" x14ac:dyDescent="0.3">
      <c r="B16" s="180"/>
      <c r="C16" s="181"/>
      <c r="D16" s="181"/>
      <c r="E16" s="182"/>
      <c r="F16" s="51">
        <f>'[1]Summary Data'!$C$15*VLOOKUP($E$5,PressureFactors,2,FALSE)</f>
        <v>3</v>
      </c>
      <c r="G16" s="52">
        <f>'[1]Summary Data'!$D$69*IF('[1]Summary Data'!$D$69&gt;1250,1,Help!$AE$5)*$T$5</f>
        <v>992.28789599999993</v>
      </c>
      <c r="H16" s="187"/>
      <c r="I16" s="53" t="s">
        <v>46</v>
      </c>
    </row>
    <row r="17" spans="2:17" x14ac:dyDescent="0.25">
      <c r="B17" s="180"/>
      <c r="C17" s="181"/>
      <c r="D17" s="181"/>
      <c r="E17" s="182"/>
      <c r="F17" s="54">
        <f>'[1]Summary Data'!$C$14*VLOOKUP($E$5,PressureFactors,2,FALSE)</f>
        <v>3.5</v>
      </c>
      <c r="G17" s="55">
        <f>'[1]Summary Data'!$D$68*IF('[1]Summary Data'!$D$69&gt;1250,1,Help!$AE$5)*$T$5</f>
        <v>1094.5890209999998</v>
      </c>
      <c r="H17" s="187"/>
    </row>
    <row r="18" spans="2:17" x14ac:dyDescent="0.25">
      <c r="B18" s="180"/>
      <c r="C18" s="181"/>
      <c r="D18" s="181"/>
      <c r="E18" s="182"/>
      <c r="F18" s="56">
        <f>'[1]Summary Data'!$C$13*VLOOKUP($E$5,PressureFactors,2,FALSE)</f>
        <v>4</v>
      </c>
      <c r="G18" s="57">
        <f>'[1]Summary Data'!$D$67*IF('[1]Summary Data'!$D$69&gt;1250,1,Help!$AE$5)*$T$5</f>
        <v>1167.6305235</v>
      </c>
      <c r="H18" s="187"/>
    </row>
    <row r="19" spans="2:17" x14ac:dyDescent="0.25">
      <c r="B19" s="180"/>
      <c r="C19" s="181"/>
      <c r="D19" s="181"/>
      <c r="E19" s="182"/>
      <c r="F19" s="56">
        <f>'[1]Summary Data'!$C$12*VLOOKUP($E$5,PressureFactors,2,FALSE)</f>
        <v>4.5</v>
      </c>
      <c r="G19" s="57">
        <f>'[1]Summary Data'!$D$66*IF('[1]Summary Data'!$D$69&gt;1250,1,Help!$AE$5)*$T$5</f>
        <v>1247.2222995</v>
      </c>
      <c r="H19" s="187"/>
    </row>
    <row r="20" spans="2:17" x14ac:dyDescent="0.25">
      <c r="B20" s="180"/>
      <c r="C20" s="181"/>
      <c r="D20" s="181"/>
      <c r="E20" s="182"/>
      <c r="F20" s="56">
        <f>'[1]Summary Data'!$C$11*VLOOKUP($E$5,PressureFactors,2,FALSE)</f>
        <v>5</v>
      </c>
      <c r="G20" s="57">
        <f>'[1]Summary Data'!$D$65*IF('[1]Summary Data'!$D$69&gt;1250,1,Help!$AE$5)*$T$5</f>
        <v>1317.600471</v>
      </c>
      <c r="H20" s="187"/>
    </row>
    <row r="21" spans="2:17" x14ac:dyDescent="0.25">
      <c r="B21" s="180"/>
      <c r="C21" s="181"/>
      <c r="D21" s="181"/>
      <c r="E21" s="182"/>
      <c r="F21" s="56">
        <f>'[1]Summary Data'!$C$10*VLOOKUP($E$5,PressureFactors,2,FALSE)</f>
        <v>5.5</v>
      </c>
      <c r="G21" s="57">
        <f>'[1]Summary Data'!$D$64*IF('[1]Summary Data'!$D$69&gt;1250,1,Help!$AE$5)*$T$5</f>
        <v>1379.3403255000001</v>
      </c>
      <c r="H21" s="187"/>
    </row>
    <row r="22" spans="2:17" ht="15.75" thickBot="1" x14ac:dyDescent="0.3">
      <c r="B22" s="183"/>
      <c r="C22" s="184"/>
      <c r="D22" s="184"/>
      <c r="E22" s="185"/>
      <c r="F22" s="58">
        <f>'[1]Summary Data'!$C$9*VLOOKUP($E$5,PressureFactors,2,FALSE)</f>
        <v>6</v>
      </c>
      <c r="G22" s="59">
        <f>'[1]Summary Data'!$D$63*IF('[1]Summary Data'!$D$69&gt;1250,1,Help!$AE$5)*$T$5</f>
        <v>1428.9231044999999</v>
      </c>
      <c r="H22" s="188"/>
    </row>
    <row r="23" spans="2:17" ht="15.75" thickBot="1" x14ac:dyDescent="0.3"/>
    <row r="24" spans="2:17" ht="15.75" thickBot="1" x14ac:dyDescent="0.3">
      <c r="B24" s="167" t="s">
        <v>47</v>
      </c>
      <c r="C24" s="168"/>
      <c r="D24" s="168"/>
      <c r="E24" s="168"/>
      <c r="F24" s="169"/>
      <c r="G24" s="174" t="s">
        <v>48</v>
      </c>
      <c r="H24" s="175"/>
      <c r="I24" s="175"/>
      <c r="J24" s="175"/>
      <c r="K24" s="175"/>
      <c r="L24" s="175"/>
      <c r="M24" s="175"/>
      <c r="N24" s="176"/>
    </row>
    <row r="25" spans="2:17" ht="15.75" customHeight="1" thickBot="1" x14ac:dyDescent="0.3">
      <c r="B25" s="189" t="s">
        <v>49</v>
      </c>
      <c r="C25" s="190"/>
      <c r="D25" s="190"/>
      <c r="E25" s="190"/>
      <c r="F25" s="191"/>
      <c r="G25" s="60">
        <v>-40</v>
      </c>
      <c r="H25" s="61">
        <v>-30</v>
      </c>
      <c r="I25" s="61">
        <v>-20</v>
      </c>
      <c r="J25" s="62">
        <v>-10</v>
      </c>
      <c r="K25" s="63">
        <f>'[1]Summary Data'!G31</f>
        <v>0</v>
      </c>
      <c r="L25" s="64">
        <v>10</v>
      </c>
      <c r="M25" s="61">
        <v>20</v>
      </c>
      <c r="N25" s="65">
        <v>30</v>
      </c>
      <c r="O25" s="37"/>
    </row>
    <row r="26" spans="2:17" ht="15.75" thickBot="1" x14ac:dyDescent="0.3">
      <c r="B26" s="192"/>
      <c r="C26" s="193"/>
      <c r="D26" s="193"/>
      <c r="E26" s="193"/>
      <c r="F26" s="193"/>
      <c r="G26" s="66">
        <f t="shared" ref="G26:J26" si="0">IF(G25=0,100,100*SQRT(1/(1+(G25*0.01))))</f>
        <v>129.09944487358055</v>
      </c>
      <c r="H26" s="67">
        <f t="shared" si="0"/>
        <v>119.52286093343936</v>
      </c>
      <c r="I26" s="67">
        <f t="shared" si="0"/>
        <v>111.80339887498948</v>
      </c>
      <c r="J26" s="68">
        <f t="shared" si="0"/>
        <v>105.40925533894598</v>
      </c>
      <c r="K26" s="69">
        <f>IF(K25=0,100,100*SQRT(1/(1+(K25*0.01))))</f>
        <v>100</v>
      </c>
      <c r="L26" s="70">
        <f t="shared" ref="L26:N26" si="1">IF(L25=0,100,100*SQRT(1/(1+(L25*0.01))))</f>
        <v>95.346258924559237</v>
      </c>
      <c r="M26" s="67">
        <f t="shared" si="1"/>
        <v>91.287092917527687</v>
      </c>
      <c r="N26" s="71">
        <f t="shared" si="1"/>
        <v>87.705801930702918</v>
      </c>
      <c r="O26" s="72" t="s">
        <v>50</v>
      </c>
      <c r="P26" s="37"/>
      <c r="Q26" s="73"/>
    </row>
    <row r="27" spans="2:17" ht="15.75" thickBot="1" x14ac:dyDescent="0.3">
      <c r="K27" s="74" t="s">
        <v>51</v>
      </c>
    </row>
    <row r="28" spans="2:17" ht="15.75" thickBot="1" x14ac:dyDescent="0.3">
      <c r="B28" s="167" t="s">
        <v>52</v>
      </c>
      <c r="C28" s="168"/>
      <c r="D28" s="168"/>
      <c r="E28" s="168"/>
      <c r="F28" s="169"/>
      <c r="G28" s="137">
        <f>'[1]Summary Data'!$C$15*VLOOKUP($E$5,PressureFactors,2,FALSE)</f>
        <v>3</v>
      </c>
      <c r="H28" s="53" t="s">
        <v>46</v>
      </c>
      <c r="I28" s="43"/>
    </row>
    <row r="29" spans="2:17" ht="15.75" thickBot="1" x14ac:dyDescent="0.3">
      <c r="B29" s="177" t="s">
        <v>53</v>
      </c>
      <c r="C29" s="178"/>
      <c r="D29" s="178"/>
      <c r="E29" s="179"/>
      <c r="F29" s="47" t="str">
        <f>$E$5</f>
        <v>bar</v>
      </c>
      <c r="G29" s="76" t="s">
        <v>54</v>
      </c>
    </row>
    <row r="30" spans="2:17" ht="15.75" customHeight="1" x14ac:dyDescent="0.25">
      <c r="B30" s="180"/>
      <c r="C30" s="181"/>
      <c r="D30" s="181"/>
      <c r="E30" s="182"/>
      <c r="F30" s="77">
        <f t="shared" ref="F30:F37" si="2">F15</f>
        <v>2.5</v>
      </c>
      <c r="G30" s="78">
        <f>SQRT(1+(($G$28-F30)/F30))</f>
        <v>1.0954451150103321</v>
      </c>
      <c r="H30" s="37"/>
      <c r="I30" s="37"/>
      <c r="K30" s="37"/>
    </row>
    <row r="31" spans="2:17" x14ac:dyDescent="0.25">
      <c r="B31" s="180"/>
      <c r="C31" s="181"/>
      <c r="D31" s="181"/>
      <c r="E31" s="182"/>
      <c r="F31" s="79">
        <f t="shared" si="2"/>
        <v>3</v>
      </c>
      <c r="G31" s="80">
        <f t="shared" ref="G31:G37" si="3">SQRT(1+(($G$28-F31)/F31))</f>
        <v>1</v>
      </c>
      <c r="H31" s="43"/>
      <c r="I31" s="43"/>
    </row>
    <row r="32" spans="2:17" x14ac:dyDescent="0.25">
      <c r="B32" s="180"/>
      <c r="C32" s="181"/>
      <c r="D32" s="181"/>
      <c r="E32" s="182"/>
      <c r="F32" s="81">
        <f t="shared" si="2"/>
        <v>3.5</v>
      </c>
      <c r="G32" s="80">
        <f t="shared" si="3"/>
        <v>0.92582009977255153</v>
      </c>
    </row>
    <row r="33" spans="2:16" x14ac:dyDescent="0.25">
      <c r="B33" s="180"/>
      <c r="C33" s="181"/>
      <c r="D33" s="181"/>
      <c r="E33" s="182"/>
      <c r="F33" s="79">
        <f t="shared" si="2"/>
        <v>4</v>
      </c>
      <c r="G33" s="80">
        <f t="shared" si="3"/>
        <v>0.8660254037844386</v>
      </c>
    </row>
    <row r="34" spans="2:16" x14ac:dyDescent="0.25">
      <c r="B34" s="180"/>
      <c r="C34" s="181"/>
      <c r="D34" s="181"/>
      <c r="E34" s="182"/>
      <c r="F34" s="79">
        <f t="shared" si="2"/>
        <v>4.5</v>
      </c>
      <c r="G34" s="80">
        <f t="shared" si="3"/>
        <v>0.81649658092772603</v>
      </c>
    </row>
    <row r="35" spans="2:16" x14ac:dyDescent="0.25">
      <c r="B35" s="180"/>
      <c r="C35" s="181"/>
      <c r="D35" s="181"/>
      <c r="E35" s="182"/>
      <c r="F35" s="79">
        <f t="shared" si="2"/>
        <v>5</v>
      </c>
      <c r="G35" s="80">
        <f t="shared" si="3"/>
        <v>0.7745966692414834</v>
      </c>
    </row>
    <row r="36" spans="2:16" x14ac:dyDescent="0.25">
      <c r="B36" s="180"/>
      <c r="C36" s="181"/>
      <c r="D36" s="181"/>
      <c r="E36" s="182"/>
      <c r="F36" s="79">
        <f t="shared" si="2"/>
        <v>5.5</v>
      </c>
      <c r="G36" s="80">
        <f t="shared" si="3"/>
        <v>0.7385489458759964</v>
      </c>
    </row>
    <row r="37" spans="2:16" ht="15.75" thickBot="1" x14ac:dyDescent="0.3">
      <c r="B37" s="183"/>
      <c r="C37" s="184"/>
      <c r="D37" s="184"/>
      <c r="E37" s="185"/>
      <c r="F37" s="82">
        <f t="shared" si="2"/>
        <v>6</v>
      </c>
      <c r="G37" s="83">
        <f t="shared" si="3"/>
        <v>0.70710678118654757</v>
      </c>
    </row>
    <row r="38" spans="2:16" ht="15.75" thickBot="1" x14ac:dyDescent="0.3"/>
    <row r="39" spans="2:16" ht="15.75" thickBot="1" x14ac:dyDescent="0.3">
      <c r="B39" s="167" t="s">
        <v>55</v>
      </c>
      <c r="C39" s="168"/>
      <c r="D39" s="168"/>
      <c r="E39" s="168"/>
      <c r="F39" s="169"/>
      <c r="G39" s="174" t="s">
        <v>68</v>
      </c>
      <c r="H39" s="175"/>
      <c r="I39" s="175"/>
      <c r="J39" s="175"/>
      <c r="K39" s="175"/>
      <c r="L39" s="175"/>
      <c r="M39" s="175"/>
      <c r="N39" s="176"/>
    </row>
    <row r="40" spans="2:16" ht="15.75" customHeight="1" thickBot="1" x14ac:dyDescent="0.3">
      <c r="B40" s="194" t="s">
        <v>58</v>
      </c>
      <c r="C40" s="195"/>
      <c r="D40" s="195"/>
      <c r="E40" s="196"/>
      <c r="F40" s="47" t="str">
        <f>$E$5</f>
        <v>bar</v>
      </c>
      <c r="G40" s="84">
        <v>8</v>
      </c>
      <c r="H40" s="85">
        <v>10</v>
      </c>
      <c r="I40" s="85">
        <v>11</v>
      </c>
      <c r="J40" s="85">
        <v>12</v>
      </c>
      <c r="K40" s="85">
        <v>13</v>
      </c>
      <c r="L40" s="85">
        <v>14</v>
      </c>
      <c r="M40" s="85">
        <v>15</v>
      </c>
      <c r="N40" s="86">
        <v>16</v>
      </c>
    </row>
    <row r="41" spans="2:16" ht="15.75" thickBot="1" x14ac:dyDescent="0.3">
      <c r="B41" s="197"/>
      <c r="C41" s="198"/>
      <c r="D41" s="198"/>
      <c r="E41" s="199"/>
      <c r="F41" s="49">
        <f t="shared" ref="F41:F48" si="4">F15</f>
        <v>2.5</v>
      </c>
      <c r="G41" s="87">
        <f>('[1]Summary Data'!$V43*POWER(G$40,3))+('[1]Summary Data'!$W43*POWER(G$40,2))+('[1]Summary Data'!$X43*G$40)+'[1]Summary Data'!$Y43</f>
        <v>2.4164300000000019</v>
      </c>
      <c r="H41" s="88">
        <f>('[1]Summary Data'!$V43*POWER(H$40,3))+('[1]Summary Data'!$W43*POWER(H$40,2))+('[1]Summary Data'!$X43*H$40)+'[1]Summary Data'!$Y43</f>
        <v>1.6484300000000012</v>
      </c>
      <c r="I41" s="88">
        <f>('[1]Summary Data'!$V43*POWER(I$40,3))+('[1]Summary Data'!$W43*POWER(I$40,2))+('[1]Summary Data'!$X43*I$40)+'[1]Summary Data'!$Y43</f>
        <v>1.3993700000000011</v>
      </c>
      <c r="J41" s="88">
        <f>('[1]Summary Data'!$V43*POWER(J$40,3))+('[1]Summary Data'!$W43*POWER(J$40,2))+('[1]Summary Data'!$X43*J$40)+'[1]Summary Data'!$Y43</f>
        <v>1.2163500000000056</v>
      </c>
      <c r="K41" s="88">
        <f>('[1]Summary Data'!$V43*POWER(K$40,3))+('[1]Summary Data'!$W43*POWER(K$40,2))+('[1]Summary Data'!$X43*K$40)+'[1]Summary Data'!$Y43</f>
        <v>1.0814300000000046</v>
      </c>
      <c r="L41" s="88">
        <f>('[1]Summary Data'!$V43*POWER(L$40,3))+('[1]Summary Data'!$W43*POWER(L$40,2))+('[1]Summary Data'!$X43*L$40)+'[1]Summary Data'!$Y43</f>
        <v>0.97667000000000392</v>
      </c>
      <c r="M41" s="88">
        <f>('[1]Summary Data'!$V43*POWER(M$40,3))+('[1]Summary Data'!$W43*POWER(M$40,2))+('[1]Summary Data'!$X43*M$40)+'[1]Summary Data'!$Y43</f>
        <v>0.8841300000000043</v>
      </c>
      <c r="N41" s="89">
        <f>('[1]Summary Data'!$V43*POWER(N$40,3))+('[1]Summary Data'!$W43*POWER(N$40,2))+('[1]Summary Data'!$X43*N$40)+'[1]Summary Data'!$Y43</f>
        <v>0.78587000000000451</v>
      </c>
      <c r="O41" s="186" t="s">
        <v>40</v>
      </c>
    </row>
    <row r="42" spans="2:16" ht="15.75" thickBot="1" x14ac:dyDescent="0.3">
      <c r="B42" s="197"/>
      <c r="C42" s="198"/>
      <c r="D42" s="198"/>
      <c r="E42" s="199"/>
      <c r="F42" s="51">
        <f t="shared" si="4"/>
        <v>3</v>
      </c>
      <c r="G42" s="92">
        <f>('[1]Summary Data'!$V42*POWER(G$40,3))+('[1]Summary Data'!$W42*POWER(G$40,2))+('[1]Summary Data'!$X42*G$40)+'[1]Summary Data'!$Y42</f>
        <v>2.6028899999999986</v>
      </c>
      <c r="H42" s="93">
        <f>('[1]Summary Data'!$V42*POWER(H$40,3))+('[1]Summary Data'!$W42*POWER(H$40,2))+('[1]Summary Data'!$X42*H$40)+'[1]Summary Data'!$Y42</f>
        <v>1.7010899999999971</v>
      </c>
      <c r="I42" s="93">
        <f>('[1]Summary Data'!$V42*POWER(I$40,3))+('[1]Summary Data'!$W42*POWER(I$40,2))+('[1]Summary Data'!$X42*I$40)+'[1]Summary Data'!$Y42</f>
        <v>1.4378999999999955</v>
      </c>
      <c r="J42" s="93">
        <f>('[1]Summary Data'!$V42*POWER(J$40,3))+('[1]Summary Data'!$W42*POWER(J$40,2))+('[1]Summary Data'!$X42*J$40)+'[1]Summary Data'!$Y42</f>
        <v>1.2602499999999957</v>
      </c>
      <c r="K42" s="93">
        <f>('[1]Summary Data'!$V42*POWER(K$40,3))+('[1]Summary Data'!$W42*POWER(K$40,2))+('[1]Summary Data'!$X42*K$40)+'[1]Summary Data'!$Y42</f>
        <v>1.1384399999999957</v>
      </c>
      <c r="L42" s="93">
        <f>('[1]Summary Data'!$V42*POWER(L$40,3))+('[1]Summary Data'!$W42*POWER(L$40,2))+('[1]Summary Data'!$X42*L$40)+'[1]Summary Data'!$Y42</f>
        <v>1.0427700000000009</v>
      </c>
      <c r="M42" s="93">
        <f>('[1]Summary Data'!$V42*POWER(M$40,3))+('[1]Summary Data'!$W42*POWER(M$40,2))+('[1]Summary Data'!$X42*M$40)+'[1]Summary Data'!$Y42</f>
        <v>0.94353999999999871</v>
      </c>
      <c r="N42" s="94">
        <f>('[1]Summary Data'!$V42*POWER(N$40,3))+('[1]Summary Data'!$W42*POWER(N$40,2))+('[1]Summary Data'!$X42*N$40)+'[1]Summary Data'!$Y42</f>
        <v>0.81104999999999094</v>
      </c>
      <c r="O42" s="187"/>
      <c r="P42" s="53" t="s">
        <v>46</v>
      </c>
    </row>
    <row r="43" spans="2:16" x14ac:dyDescent="0.25">
      <c r="B43" s="197"/>
      <c r="C43" s="198"/>
      <c r="D43" s="198"/>
      <c r="E43" s="199"/>
      <c r="F43" s="54">
        <f t="shared" si="4"/>
        <v>3.5</v>
      </c>
      <c r="G43" s="97">
        <f>('[1]Summary Data'!$V41*POWER(G$40,3))+('[1]Summary Data'!$W41*POWER(G$40,2))+('[1]Summary Data'!$X41*G$40)+'[1]Summary Data'!$Y41</f>
        <v>2.7641200000000001</v>
      </c>
      <c r="H43" s="98">
        <f>('[1]Summary Data'!$V41*POWER(H$40,3))+('[1]Summary Data'!$W41*POWER(H$40,2))+('[1]Summary Data'!$X41*H$40)+'[1]Summary Data'!$Y41</f>
        <v>1.7841199999999997</v>
      </c>
      <c r="I43" s="98">
        <f>('[1]Summary Data'!$V41*POWER(I$40,3))+('[1]Summary Data'!$W41*POWER(I$40,2))+('[1]Summary Data'!$X41*I$40)+'[1]Summary Data'!$Y41</f>
        <v>1.4807800000000011</v>
      </c>
      <c r="J43" s="98">
        <f>('[1]Summary Data'!$V41*POWER(J$40,3))+('[1]Summary Data'!$W41*POWER(J$40,2))+('[1]Summary Data'!$X41*J$40)+'[1]Summary Data'!$Y41</f>
        <v>1.2688400000000026</v>
      </c>
      <c r="K43" s="98">
        <f>('[1]Summary Data'!$V41*POWER(K$40,3))+('[1]Summary Data'!$W41*POWER(K$40,2))+('[1]Summary Data'!$X41*K$40)+'[1]Summary Data'!$Y41</f>
        <v>1.1235200000000045</v>
      </c>
      <c r="L43" s="98">
        <f>('[1]Summary Data'!$V41*POWER(L$40,3))+('[1]Summary Data'!$W41*POWER(L$40,2))+('[1]Summary Data'!$X41*L$40)+'[1]Summary Data'!$Y41</f>
        <v>1.0200399999999927</v>
      </c>
      <c r="M43" s="98">
        <f>('[1]Summary Data'!$V41*POWER(M$40,3))+('[1]Summary Data'!$W41*POWER(M$40,2))+('[1]Summary Data'!$X41*M$40)+'[1]Summary Data'!$Y41</f>
        <v>0.933620000000003</v>
      </c>
      <c r="N43" s="99">
        <f>('[1]Summary Data'!$V41*POWER(N$40,3))+('[1]Summary Data'!$W41*POWER(N$40,2))+('[1]Summary Data'!$X41*N$40)+'[1]Summary Data'!$Y41</f>
        <v>0.83948</v>
      </c>
      <c r="O43" s="187"/>
    </row>
    <row r="44" spans="2:16" x14ac:dyDescent="0.25">
      <c r="B44" s="197"/>
      <c r="C44" s="198"/>
      <c r="D44" s="198"/>
      <c r="E44" s="199"/>
      <c r="F44" s="56">
        <f t="shared" si="4"/>
        <v>4</v>
      </c>
      <c r="G44" s="97">
        <f>('[1]Summary Data'!$V40*POWER(G$40,3))+('[1]Summary Data'!$W40*POWER(G$40,2))+('[1]Summary Data'!$X40*G$40)+'[1]Summary Data'!$Y40</f>
        <v>2.9928699999999999</v>
      </c>
      <c r="H44" s="98">
        <f>('[1]Summary Data'!$V40*POWER(H$40,3))+('[1]Summary Data'!$W40*POWER(H$40,2))+('[1]Summary Data'!$X40*H$40)+'[1]Summary Data'!$Y40</f>
        <v>1.8832499999999968</v>
      </c>
      <c r="I44" s="98">
        <f>('[1]Summary Data'!$V40*POWER(I$40,3))+('[1]Summary Data'!$W40*POWER(I$40,2))+('[1]Summary Data'!$X40*I$40)+'[1]Summary Data'!$Y40</f>
        <v>1.5468099999999971</v>
      </c>
      <c r="J44" s="98">
        <f>('[1]Summary Data'!$V40*POWER(J$40,3))+('[1]Summary Data'!$W40*POWER(J$40,2))+('[1]Summary Data'!$X40*J$40)+'[1]Summary Data'!$Y40</f>
        <v>1.3148299999999971</v>
      </c>
      <c r="K44" s="98">
        <f>('[1]Summary Data'!$V40*POWER(K$40,3))+('[1]Summary Data'!$W40*POWER(K$40,2))+('[1]Summary Data'!$X40*K$40)+'[1]Summary Data'!$Y40</f>
        <v>1.1564699999999952</v>
      </c>
      <c r="L44" s="98">
        <f>('[1]Summary Data'!$V40*POWER(L$40,3))+('[1]Summary Data'!$W40*POWER(L$40,2))+('[1]Summary Data'!$X40*L$40)+'[1]Summary Data'!$Y40</f>
        <v>1.0408899999999939</v>
      </c>
      <c r="M44" s="98">
        <f>('[1]Summary Data'!$V40*POWER(M$40,3))+('[1]Summary Data'!$W40*POWER(M$40,2))+('[1]Summary Data'!$X40*M$40)+'[1]Summary Data'!$Y40</f>
        <v>0.93724999999999525</v>
      </c>
      <c r="N44" s="99">
        <f>('[1]Summary Data'!$V40*POWER(N$40,3))+('[1]Summary Data'!$W40*POWER(N$40,2))+('[1]Summary Data'!$X40*N$40)+'[1]Summary Data'!$Y40</f>
        <v>0.8147100000000016</v>
      </c>
      <c r="O44" s="187"/>
    </row>
    <row r="45" spans="2:16" x14ac:dyDescent="0.25">
      <c r="B45" s="197"/>
      <c r="C45" s="198"/>
      <c r="D45" s="198"/>
      <c r="E45" s="199"/>
      <c r="F45" s="56">
        <f t="shared" si="4"/>
        <v>4.5</v>
      </c>
      <c r="G45" s="97">
        <f>('[1]Summary Data'!$V39*POWER(G$40,3))+('[1]Summary Data'!$W39*POWER(G$40,2))+('[1]Summary Data'!$X39*G$40)+'[1]Summary Data'!$Y39</f>
        <v>3.3047900000000006</v>
      </c>
      <c r="H45" s="98">
        <f>('[1]Summary Data'!$V39*POWER(H$40,3))+('[1]Summary Data'!$W39*POWER(H$40,2))+('[1]Summary Data'!$X39*H$40)+'[1]Summary Data'!$Y39</f>
        <v>1.9818300000000022</v>
      </c>
      <c r="I45" s="98">
        <f>('[1]Summary Data'!$V39*POWER(I$40,3))+('[1]Summary Data'!$W39*POWER(I$40,2))+('[1]Summary Data'!$X39*I$40)+'[1]Summary Data'!$Y39</f>
        <v>1.6008500000000012</v>
      </c>
      <c r="J45" s="98">
        <f>('[1]Summary Data'!$V39*POWER(J$40,3))+('[1]Summary Data'!$W39*POWER(J$40,2))+('[1]Summary Data'!$X39*J$40)+'[1]Summary Data'!$Y39</f>
        <v>1.3514300000000006</v>
      </c>
      <c r="K45" s="98">
        <f>('[1]Summary Data'!$V39*POWER(K$40,3))+('[1]Summary Data'!$W39*POWER(K$40,2))+('[1]Summary Data'!$X39*K$40)+'[1]Summary Data'!$Y39</f>
        <v>1.1919900000000041</v>
      </c>
      <c r="L45" s="98">
        <f>('[1]Summary Data'!$V39*POWER(L$40,3))+('[1]Summary Data'!$W39*POWER(L$40,2))+('[1]Summary Data'!$X39*L$40)+'[1]Summary Data'!$Y39</f>
        <v>1.0809500000000014</v>
      </c>
      <c r="M45" s="98">
        <f>('[1]Summary Data'!$V39*POWER(M$40,3))+('[1]Summary Data'!$W39*POWER(M$40,2))+('[1]Summary Data'!$X39*M$40)+'[1]Summary Data'!$Y39</f>
        <v>0.97672999999999632</v>
      </c>
      <c r="N45" s="99">
        <f>('[1]Summary Data'!$V39*POWER(N$40,3))+('[1]Summary Data'!$W39*POWER(N$40,2))+('[1]Summary Data'!$X39*N$40)+'[1]Summary Data'!$Y39</f>
        <v>0.83774999999999977</v>
      </c>
      <c r="O45" s="187"/>
    </row>
    <row r="46" spans="2:16" x14ac:dyDescent="0.25">
      <c r="B46" s="197"/>
      <c r="C46" s="198"/>
      <c r="D46" s="198"/>
      <c r="E46" s="199"/>
      <c r="F46" s="56">
        <f t="shared" si="4"/>
        <v>5</v>
      </c>
      <c r="G46" s="97">
        <f>('[1]Summary Data'!$V38*POWER(G$40,3))+('[1]Summary Data'!$W38*POWER(G$40,2))+('[1]Summary Data'!$X38*G$40)+'[1]Summary Data'!$Y38</f>
        <v>3.7098399999999998</v>
      </c>
      <c r="H46" s="98">
        <f>('[1]Summary Data'!$V38*POWER(H$40,3))+('[1]Summary Data'!$W38*POWER(H$40,2))+('[1]Summary Data'!$X38*H$40)+'[1]Summary Data'!$Y38</f>
        <v>2.1320599999999921</v>
      </c>
      <c r="I46" s="98">
        <f>('[1]Summary Data'!$V38*POWER(I$40,3))+('[1]Summary Data'!$W38*POWER(I$40,2))+('[1]Summary Data'!$X38*I$40)+'[1]Summary Data'!$Y38</f>
        <v>1.6870299999999965</v>
      </c>
      <c r="J46" s="98">
        <f>('[1]Summary Data'!$V38*POWER(J$40,3))+('[1]Summary Data'!$W38*POWER(J$40,2))+('[1]Summary Data'!$X38*J$40)+'[1]Summary Data'!$Y38</f>
        <v>1.402199999999997</v>
      </c>
      <c r="K46" s="98">
        <f>('[1]Summary Data'!$V38*POWER(K$40,3))+('[1]Summary Data'!$W38*POWER(K$40,2))+('[1]Summary Data'!$X38*K$40)+'[1]Summary Data'!$Y38</f>
        <v>1.2257899999999928</v>
      </c>
      <c r="L46" s="98">
        <f>('[1]Summary Data'!$V38*POWER(L$40,3))+('[1]Summary Data'!$W38*POWER(L$40,2))+('[1]Summary Data'!$X38*L$40)+'[1]Summary Data'!$Y38</f>
        <v>1.1060199999999973</v>
      </c>
      <c r="M46" s="98">
        <f>('[1]Summary Data'!$V38*POWER(M$40,3))+('[1]Summary Data'!$W38*POWER(M$40,2))+('[1]Summary Data'!$X38*M$40)+'[1]Summary Data'!$Y38</f>
        <v>0.99110999999999549</v>
      </c>
      <c r="N46" s="99">
        <f>('[1]Summary Data'!$V38*POWER(N$40,3))+('[1]Summary Data'!$W38*POWER(N$40,2))+('[1]Summary Data'!$X38*N$40)+'[1]Summary Data'!$Y38</f>
        <v>0.82927999999999358</v>
      </c>
      <c r="O46" s="187"/>
    </row>
    <row r="47" spans="2:16" x14ac:dyDescent="0.25">
      <c r="B47" s="197"/>
      <c r="C47" s="198"/>
      <c r="D47" s="198"/>
      <c r="E47" s="199"/>
      <c r="F47" s="56">
        <f t="shared" si="4"/>
        <v>5.5</v>
      </c>
      <c r="G47" s="97">
        <f>('[1]Summary Data'!$V37*POWER(G$40,3))+('[1]Summary Data'!$W37*POWER(G$40,2))+('[1]Summary Data'!$X37*G$40)+'[1]Summary Data'!$Y37</f>
        <v>4.2168599999999969</v>
      </c>
      <c r="H47" s="98">
        <f>('[1]Summary Data'!$V37*POWER(H$40,3))+('[1]Summary Data'!$W37*POWER(H$40,2))+('[1]Summary Data'!$X37*H$40)+'[1]Summary Data'!$Y37</f>
        <v>2.2444399999999902</v>
      </c>
      <c r="I47" s="98">
        <f>('[1]Summary Data'!$V37*POWER(I$40,3))+('[1]Summary Data'!$W37*POWER(I$40,2))+('[1]Summary Data'!$X37*I$40)+'[1]Summary Data'!$Y37</f>
        <v>1.7282699999999949</v>
      </c>
      <c r="J47" s="98">
        <f>('[1]Summary Data'!$V37*POWER(J$40,3))+('[1]Summary Data'!$W37*POWER(J$40,2))+('[1]Summary Data'!$X37*J$40)+'[1]Summary Data'!$Y37</f>
        <v>1.425459999999994</v>
      </c>
      <c r="K47" s="98">
        <f>('[1]Summary Data'!$V37*POWER(K$40,3))+('[1]Summary Data'!$W37*POWER(K$40,2))+('[1]Summary Data'!$X37*K$40)+'[1]Summary Data'!$Y37</f>
        <v>1.2610099999999846</v>
      </c>
      <c r="L47" s="98">
        <f>('[1]Summary Data'!$V37*POWER(L$40,3))+('[1]Summary Data'!$W37*POWER(L$40,2))+('[1]Summary Data'!$X37*L$40)+'[1]Summary Data'!$Y37</f>
        <v>1.1599199999999712</v>
      </c>
      <c r="M47" s="98">
        <f>('[1]Summary Data'!$V37*POWER(M$40,3))+('[1]Summary Data'!$W37*POWER(M$40,2))+('[1]Summary Data'!$X37*M$40)+'[1]Summary Data'!$Y37</f>
        <v>1.0471900000000005</v>
      </c>
      <c r="N47" s="99">
        <f>('[1]Summary Data'!$V37*POWER(N$40,3))+('[1]Summary Data'!$W37*POWER(N$40,2))+('[1]Summary Data'!$X37*N$40)+'[1]Summary Data'!$Y37</f>
        <v>0.84781999999998447</v>
      </c>
      <c r="O47" s="187"/>
    </row>
    <row r="48" spans="2:16" ht="15.75" thickBot="1" x14ac:dyDescent="0.3">
      <c r="B48" s="200"/>
      <c r="C48" s="201"/>
      <c r="D48" s="201"/>
      <c r="E48" s="202"/>
      <c r="F48" s="58">
        <f t="shared" si="4"/>
        <v>6</v>
      </c>
      <c r="G48" s="102">
        <f>('[1]Summary Data'!$V36*POWER(G$40,3))+('[1]Summary Data'!$W36*POWER(G$40,2))+('[1]Summary Data'!$X36*G$40)+'[1]Summary Data'!$Y36</f>
        <v>4.5712400000000102</v>
      </c>
      <c r="H48" s="103">
        <f>('[1]Summary Data'!$V36*POWER(H$40,3))+('[1]Summary Data'!$W36*POWER(H$40,2))+('[1]Summary Data'!$X36*H$40)+'[1]Summary Data'!$Y36</f>
        <v>2.3983600000000038</v>
      </c>
      <c r="I48" s="103">
        <f>('[1]Summary Data'!$V36*POWER(I$40,3))+('[1]Summary Data'!$W36*POWER(I$40,2))+('[1]Summary Data'!$X36*I$40)+'[1]Summary Data'!$Y36</f>
        <v>1.8332900000000123</v>
      </c>
      <c r="J48" s="103">
        <f>('[1]Summary Data'!$V36*POWER(J$40,3))+('[1]Summary Data'!$W36*POWER(J$40,2))+('[1]Summary Data'!$X36*J$40)+'[1]Summary Data'!$Y36</f>
        <v>1.5030800000000042</v>
      </c>
      <c r="K48" s="103">
        <f>('[1]Summary Data'!$V36*POWER(K$40,3))+('[1]Summary Data'!$W36*POWER(K$40,2))+('[1]Summary Data'!$X36*K$40)+'[1]Summary Data'!$Y36</f>
        <v>1.3231900000000039</v>
      </c>
      <c r="L48" s="103">
        <f>('[1]Summary Data'!$V36*POWER(L$40,3))+('[1]Summary Data'!$W36*POWER(L$40,2))+('[1]Summary Data'!$X36*L$40)+'[1]Summary Data'!$Y36</f>
        <v>1.2090800000000215</v>
      </c>
      <c r="M48" s="103">
        <f>('[1]Summary Data'!$V36*POWER(M$40,3))+('[1]Summary Data'!$W36*POWER(M$40,2))+('[1]Summary Data'!$X36*M$40)+'[1]Summary Data'!$Y36</f>
        <v>1.0762100000000245</v>
      </c>
      <c r="N48" s="104">
        <f>('[1]Summary Data'!$V36*POWER(N$40,3))+('[1]Summary Data'!$W36*POWER(N$40,2))+('[1]Summary Data'!$X36*N$40)+'[1]Summary Data'!$Y36</f>
        <v>0.84004000000002321</v>
      </c>
      <c r="O48" s="188"/>
    </row>
    <row r="60" spans="2:95" ht="15.75" thickBot="1" x14ac:dyDescent="0.3">
      <c r="CA60" s="43" t="s">
        <v>59</v>
      </c>
    </row>
    <row r="61" spans="2:95" ht="15.75" thickBot="1" x14ac:dyDescent="0.3">
      <c r="B61" s="203" t="s">
        <v>63</v>
      </c>
      <c r="C61" s="204"/>
      <c r="D61" s="204"/>
      <c r="E61" s="204"/>
      <c r="F61" s="169"/>
      <c r="G61" s="174" t="s">
        <v>61</v>
      </c>
      <c r="H61" s="175"/>
      <c r="I61" s="175"/>
      <c r="J61" s="175"/>
      <c r="K61" s="175"/>
      <c r="L61" s="175"/>
      <c r="M61" s="175"/>
      <c r="N61" s="175"/>
      <c r="O61" s="175"/>
      <c r="P61" s="175"/>
      <c r="Q61" s="175"/>
      <c r="R61" s="175"/>
      <c r="S61" s="175"/>
      <c r="T61" s="175"/>
      <c r="U61" s="175"/>
      <c r="V61" s="176"/>
      <c r="CA61" s="107"/>
      <c r="CB61" s="174" t="s">
        <v>61</v>
      </c>
      <c r="CC61" s="175"/>
      <c r="CD61" s="175"/>
      <c r="CE61" s="175"/>
      <c r="CF61" s="175"/>
      <c r="CG61" s="175"/>
      <c r="CH61" s="175"/>
      <c r="CI61" s="175"/>
      <c r="CJ61" s="175"/>
      <c r="CK61" s="175"/>
      <c r="CL61" s="175"/>
      <c r="CM61" s="175"/>
      <c r="CN61" s="175"/>
      <c r="CO61" s="175"/>
      <c r="CP61" s="175"/>
      <c r="CQ61" s="176"/>
    </row>
    <row r="62" spans="2:95" ht="15.75" customHeight="1" thickBot="1" x14ac:dyDescent="0.3">
      <c r="B62" s="177" t="s">
        <v>43</v>
      </c>
      <c r="C62" s="178"/>
      <c r="D62" s="178"/>
      <c r="E62" s="179"/>
      <c r="F62" s="47" t="str">
        <f>$E$5</f>
        <v>bar</v>
      </c>
      <c r="G62" s="121">
        <f>'[1]Summary Data'!$C$149</f>
        <v>0.16</v>
      </c>
      <c r="H62" s="122">
        <f>'[1]Summary Data'!$C$148</f>
        <v>0.22</v>
      </c>
      <c r="I62" s="122">
        <f>'[1]Summary Data'!$C$147</f>
        <v>0.28000000000000003</v>
      </c>
      <c r="J62" s="122">
        <f>'[1]Summary Data'!$C$146</f>
        <v>0.34</v>
      </c>
      <c r="K62" s="122">
        <f>'[1]Summary Data'!$C$145</f>
        <v>0.4</v>
      </c>
      <c r="L62" s="122">
        <f>'[1]Summary Data'!$C$144</f>
        <v>0.46</v>
      </c>
      <c r="M62" s="122">
        <f>'[1]Summary Data'!$C$143</f>
        <v>0.52</v>
      </c>
      <c r="N62" s="122">
        <f>'[1]Summary Data'!$C$142</f>
        <v>0.57999999999999996</v>
      </c>
      <c r="O62" s="122">
        <f>'[1]Summary Data'!$C$141</f>
        <v>0.64</v>
      </c>
      <c r="P62" s="122">
        <f>'[1]Summary Data'!$C$140</f>
        <v>0.7</v>
      </c>
      <c r="Q62" s="122">
        <f>'[1]Summary Data'!$C$139</f>
        <v>0.76</v>
      </c>
      <c r="R62" s="122">
        <f>'[1]Summary Data'!$C$138</f>
        <v>0.82</v>
      </c>
      <c r="S62" s="122">
        <f>'[1]Summary Data'!$C$137</f>
        <v>0.88</v>
      </c>
      <c r="T62" s="122">
        <f>'[1]Summary Data'!$C$136</f>
        <v>0.94</v>
      </c>
      <c r="U62" s="122">
        <f>'[1]Summary Data'!$C$135</f>
        <v>1</v>
      </c>
      <c r="V62" s="123">
        <f>'[1]Summary Data'!$C$134</f>
        <v>2</v>
      </c>
      <c r="CA62" s="111" t="str">
        <f t="shared" ref="CA62:CQ62" si="5">F62</f>
        <v>bar</v>
      </c>
      <c r="CB62" s="108">
        <f t="shared" si="5"/>
        <v>0.16</v>
      </c>
      <c r="CC62" s="109">
        <f t="shared" si="5"/>
        <v>0.22</v>
      </c>
      <c r="CD62" s="109">
        <f t="shared" si="5"/>
        <v>0.28000000000000003</v>
      </c>
      <c r="CE62" s="109">
        <f t="shared" si="5"/>
        <v>0.34</v>
      </c>
      <c r="CF62" s="109">
        <f t="shared" si="5"/>
        <v>0.4</v>
      </c>
      <c r="CG62" s="109">
        <f t="shared" si="5"/>
        <v>0.46</v>
      </c>
      <c r="CH62" s="109">
        <f t="shared" si="5"/>
        <v>0.52</v>
      </c>
      <c r="CI62" s="109">
        <f t="shared" si="5"/>
        <v>0.57999999999999996</v>
      </c>
      <c r="CJ62" s="109">
        <f t="shared" si="5"/>
        <v>0.64</v>
      </c>
      <c r="CK62" s="109">
        <f t="shared" si="5"/>
        <v>0.7</v>
      </c>
      <c r="CL62" s="109">
        <f t="shared" si="5"/>
        <v>0.76</v>
      </c>
      <c r="CM62" s="109">
        <f t="shared" si="5"/>
        <v>0.82</v>
      </c>
      <c r="CN62" s="109">
        <f t="shared" si="5"/>
        <v>0.88</v>
      </c>
      <c r="CO62" s="109">
        <f t="shared" si="5"/>
        <v>0.94</v>
      </c>
      <c r="CP62" s="109">
        <f t="shared" si="5"/>
        <v>1</v>
      </c>
      <c r="CQ62" s="110">
        <f t="shared" si="5"/>
        <v>2</v>
      </c>
    </row>
    <row r="63" spans="2:95" ht="15" customHeight="1" thickBot="1" x14ac:dyDescent="0.3">
      <c r="B63" s="180"/>
      <c r="C63" s="181"/>
      <c r="D63" s="181"/>
      <c r="E63" s="182"/>
      <c r="F63" s="49">
        <f t="shared" ref="F63:F70" si="6">F15</f>
        <v>2.5</v>
      </c>
      <c r="G63" s="124">
        <f t="shared" ref="G63:U70" si="7">IF(CB63&gt;H63,MAX(CB63,0),H63)</f>
        <v>165.93627129599997</v>
      </c>
      <c r="H63" s="125">
        <f t="shared" si="7"/>
        <v>145.15475849399996</v>
      </c>
      <c r="I63" s="125">
        <f t="shared" si="7"/>
        <v>128.95744094399996</v>
      </c>
      <c r="J63" s="125">
        <f t="shared" si="7"/>
        <v>116.81113614599997</v>
      </c>
      <c r="K63" s="125">
        <f t="shared" si="7"/>
        <v>108.18266159999999</v>
      </c>
      <c r="L63" s="125">
        <f t="shared" si="7"/>
        <v>102.53883480599998</v>
      </c>
      <c r="M63" s="125">
        <f t="shared" si="7"/>
        <v>101.81485430399991</v>
      </c>
      <c r="N63" s="125">
        <f t="shared" si="7"/>
        <v>101.81485430399991</v>
      </c>
      <c r="O63" s="125">
        <f t="shared" si="7"/>
        <v>101.81485430399991</v>
      </c>
      <c r="P63" s="125">
        <f t="shared" si="7"/>
        <v>101.81485430399991</v>
      </c>
      <c r="Q63" s="125">
        <f t="shared" si="7"/>
        <v>101.81485430399991</v>
      </c>
      <c r="R63" s="125">
        <f t="shared" si="7"/>
        <v>101.81485430399991</v>
      </c>
      <c r="S63" s="125">
        <f t="shared" si="7"/>
        <v>101.81485430399991</v>
      </c>
      <c r="T63" s="125">
        <f t="shared" si="7"/>
        <v>100.85363952600002</v>
      </c>
      <c r="U63" s="125">
        <f t="shared" si="7"/>
        <v>100</v>
      </c>
      <c r="V63" s="126">
        <v>100</v>
      </c>
      <c r="W63" s="186" t="s">
        <v>64</v>
      </c>
      <c r="CA63" s="116">
        <f>F63</f>
        <v>2.5</v>
      </c>
      <c r="CB63" s="124">
        <f>('[1]Summary Data'!$V163*POWER(CB$62,3))+('[1]Summary Data'!$W163*POWER(CB$62,2))+('[1]Summary Data'!$X163*CB$62)+'[1]Summary Data'!$Y163</f>
        <v>165.93627129599997</v>
      </c>
      <c r="CC63" s="125">
        <f>('[1]Summary Data'!$V163*POWER(CC$62,3))+('[1]Summary Data'!$W163*POWER(CC$62,2))+('[1]Summary Data'!$X163*CC$62)+'[1]Summary Data'!$Y163</f>
        <v>145.15475849399996</v>
      </c>
      <c r="CD63" s="125">
        <f>('[1]Summary Data'!$V163*POWER(CD$62,3))+('[1]Summary Data'!$W163*POWER(CD$62,2))+('[1]Summary Data'!$X163*CD$62)+'[1]Summary Data'!$Y163</f>
        <v>128.95744094399996</v>
      </c>
      <c r="CE63" s="125">
        <f>('[1]Summary Data'!$V163*POWER(CE$62,3))+('[1]Summary Data'!$W163*POWER(CE$62,2))+('[1]Summary Data'!$X163*CE$62)+'[1]Summary Data'!$Y163</f>
        <v>116.81113614599997</v>
      </c>
      <c r="CF63" s="125">
        <f>('[1]Summary Data'!$V163*POWER(CF$62,3))+('[1]Summary Data'!$W163*POWER(CF$62,2))+('[1]Summary Data'!$X163*CF$62)+'[1]Summary Data'!$Y163</f>
        <v>108.18266159999999</v>
      </c>
      <c r="CG63" s="125">
        <f>('[1]Summary Data'!$V163*POWER(CG$62,3))+('[1]Summary Data'!$W163*POWER(CG$62,2))+('[1]Summary Data'!$X163*CG$62)+'[1]Summary Data'!$Y163</f>
        <v>102.53883480599998</v>
      </c>
      <c r="CH63" s="125">
        <f>('[1]Summary Data'!$V163*POWER(CH$62,3))+('[1]Summary Data'!$W163*POWER(CH$62,2))+('[1]Summary Data'!$X163*CH$62)+'[1]Summary Data'!$Y163</f>
        <v>99.346473263999997</v>
      </c>
      <c r="CI63" s="125">
        <f>('[1]Summary Data'!$V163*POWER(CI$62,3))+('[1]Summary Data'!$W163*POWER(CI$62,2))+('[1]Summary Data'!$X163*CI$62)+'[1]Summary Data'!$Y163</f>
        <v>98.072394473999935</v>
      </c>
      <c r="CJ63" s="125">
        <f>('[1]Summary Data'!$V163*POWER(CJ$62,3))+('[1]Summary Data'!$W163*POWER(CJ$62,2))+('[1]Summary Data'!$X163*CJ$62)+'[1]Summary Data'!$Y163</f>
        <v>98.183415935999932</v>
      </c>
      <c r="CK63" s="125">
        <f>('[1]Summary Data'!$V163*POWER(CK$62,3))+('[1]Summary Data'!$W163*POWER(CK$62,2))+('[1]Summary Data'!$X163*CK$62)+'[1]Summary Data'!$Y163</f>
        <v>99.146355150000005</v>
      </c>
      <c r="CL63" s="125">
        <f>('[1]Summary Data'!$V163*POWER(CL$62,3))+('[1]Summary Data'!$W163*POWER(CL$62,2))+('[1]Summary Data'!$X163*CL$62)+'[1]Summary Data'!$Y163</f>
        <v>100.42802961599992</v>
      </c>
      <c r="CM63" s="125">
        <f>('[1]Summary Data'!$V163*POWER(CM$62,3))+('[1]Summary Data'!$W163*POWER(CM$62,2))+('[1]Summary Data'!$X163*CM$62)+'[1]Summary Data'!$Y163</f>
        <v>101.495256834</v>
      </c>
      <c r="CN63" s="125">
        <f>('[1]Summary Data'!$V163*POWER(CN$62,3))+('[1]Summary Data'!$W163*POWER(CN$62,2))+('[1]Summary Data'!$X163*CN$62)+'[1]Summary Data'!$Y163</f>
        <v>101.81485430399991</v>
      </c>
      <c r="CO63" s="125">
        <f>('[1]Summary Data'!$V163*POWER(CO$62,3))+('[1]Summary Data'!$W163*POWER(CO$62,2))+('[1]Summary Data'!$X163*CO$62)+'[1]Summary Data'!$Y163</f>
        <v>100.85363952600002</v>
      </c>
      <c r="CP63" s="125">
        <f>('[1]Summary Data'!$V163*POWER(CP$62,3))+('[1]Summary Data'!$W163*POWER(CP$62,2))+('[1]Summary Data'!$X163*CP$62)+'[1]Summary Data'!$Y163</f>
        <v>98.07842999999994</v>
      </c>
      <c r="CQ63" s="126">
        <f>('[1]Summary Data'!$V163*POWER(CQ$62,3))+('[1]Summary Data'!$W163*POWER(CQ$62,2))+('[1]Summary Data'!$X163*CQ$62)+'[1]Summary Data'!$Y163</f>
        <v>-703.65690000000018</v>
      </c>
    </row>
    <row r="64" spans="2:95" ht="15.75" thickBot="1" x14ac:dyDescent="0.3">
      <c r="B64" s="180"/>
      <c r="C64" s="181"/>
      <c r="D64" s="181"/>
      <c r="E64" s="182"/>
      <c r="F64" s="51">
        <f t="shared" si="6"/>
        <v>3</v>
      </c>
      <c r="G64" s="127">
        <f t="shared" si="7"/>
        <v>169.86765195775999</v>
      </c>
      <c r="H64" s="128">
        <f t="shared" si="7"/>
        <v>148.38445888688</v>
      </c>
      <c r="I64" s="128">
        <f t="shared" si="7"/>
        <v>131.54622384511998</v>
      </c>
      <c r="J64" s="128">
        <f t="shared" si="7"/>
        <v>118.82127263023997</v>
      </c>
      <c r="K64" s="128">
        <f t="shared" si="7"/>
        <v>109.67793103999998</v>
      </c>
      <c r="L64" s="128">
        <f t="shared" si="7"/>
        <v>103.58452487215996</v>
      </c>
      <c r="M64" s="128">
        <f t="shared" si="7"/>
        <v>101.66824053631993</v>
      </c>
      <c r="N64" s="128">
        <f t="shared" si="7"/>
        <v>101.66824053631993</v>
      </c>
      <c r="O64" s="128">
        <f t="shared" si="7"/>
        <v>101.66824053631993</v>
      </c>
      <c r="P64" s="128">
        <f t="shared" si="7"/>
        <v>101.66824053631993</v>
      </c>
      <c r="Q64" s="128">
        <f t="shared" si="7"/>
        <v>101.66824053631993</v>
      </c>
      <c r="R64" s="128">
        <f t="shared" si="7"/>
        <v>101.66824053631993</v>
      </c>
      <c r="S64" s="128">
        <f t="shared" si="7"/>
        <v>101.66824053631993</v>
      </c>
      <c r="T64" s="128">
        <f t="shared" si="7"/>
        <v>100.83404646703988</v>
      </c>
      <c r="U64" s="128">
        <f t="shared" si="7"/>
        <v>100</v>
      </c>
      <c r="V64" s="129">
        <v>100</v>
      </c>
      <c r="W64" s="187"/>
      <c r="X64" s="53" t="s">
        <v>46</v>
      </c>
      <c r="CA64" s="117">
        <f t="shared" ref="CA64:CA70" si="8">F64</f>
        <v>3</v>
      </c>
      <c r="CB64" s="127">
        <f>('[1]Summary Data'!$V162*POWER(CB$62,3))+('[1]Summary Data'!$W162*POWER(CB$62,2))+('[1]Summary Data'!$X162*CB$62)+'[1]Summary Data'!$Y162</f>
        <v>169.86765195775999</v>
      </c>
      <c r="CC64" s="128">
        <f>('[1]Summary Data'!$V162*POWER(CC$62,3))+('[1]Summary Data'!$W162*POWER(CC$62,2))+('[1]Summary Data'!$X162*CC$62)+'[1]Summary Data'!$Y162</f>
        <v>148.38445888688</v>
      </c>
      <c r="CD64" s="128">
        <f>('[1]Summary Data'!$V162*POWER(CD$62,3))+('[1]Summary Data'!$W162*POWER(CD$62,2))+('[1]Summary Data'!$X162*CD$62)+'[1]Summary Data'!$Y162</f>
        <v>131.54622384511998</v>
      </c>
      <c r="CE64" s="128">
        <f>('[1]Summary Data'!$V162*POWER(CE$62,3))+('[1]Summary Data'!$W162*POWER(CE$62,2))+('[1]Summary Data'!$X162*CE$62)+'[1]Summary Data'!$Y162</f>
        <v>118.82127263023997</v>
      </c>
      <c r="CF64" s="128">
        <f>('[1]Summary Data'!$V162*POWER(CF$62,3))+('[1]Summary Data'!$W162*POWER(CF$62,2))+('[1]Summary Data'!$X162*CF$62)+'[1]Summary Data'!$Y162</f>
        <v>109.67793103999998</v>
      </c>
      <c r="CG64" s="128">
        <f>('[1]Summary Data'!$V162*POWER(CG$62,3))+('[1]Summary Data'!$W162*POWER(CG$62,2))+('[1]Summary Data'!$X162*CG$62)+'[1]Summary Data'!$Y162</f>
        <v>103.58452487215996</v>
      </c>
      <c r="CH64" s="128">
        <f>('[1]Summary Data'!$V162*POWER(CH$62,3))+('[1]Summary Data'!$W162*POWER(CH$62,2))+('[1]Summary Data'!$X162*CH$62)+'[1]Summary Data'!$Y162</f>
        <v>100.00937992447999</v>
      </c>
      <c r="CI64" s="128">
        <f>('[1]Summary Data'!$V162*POWER(CI$62,3))+('[1]Summary Data'!$W162*POWER(CI$62,2))+('[1]Summary Data'!$X162*CI$62)+'[1]Summary Data'!$Y162</f>
        <v>98.420821994719944</v>
      </c>
      <c r="CJ64" s="128">
        <f>('[1]Summary Data'!$V162*POWER(CJ$62,3))+('[1]Summary Data'!$W162*POWER(CJ$62,2))+('[1]Summary Data'!$X162*CJ$62)+'[1]Summary Data'!$Y162</f>
        <v>98.287176880639919</v>
      </c>
      <c r="CK64" s="128">
        <f>('[1]Summary Data'!$V162*POWER(CK$62,3))+('[1]Summary Data'!$W162*POWER(CK$62,2))+('[1]Summary Data'!$X162*CK$62)+'[1]Summary Data'!$Y162</f>
        <v>99.076770379999999</v>
      </c>
      <c r="CL64" s="128">
        <f>('[1]Summary Data'!$V162*POWER(CL$62,3))+('[1]Summary Data'!$W162*POWER(CL$62,2))+('[1]Summary Data'!$X162*CL$62)+'[1]Summary Data'!$Y162</f>
        <v>100.25792829055993</v>
      </c>
      <c r="CM64" s="128">
        <f>('[1]Summary Data'!$V162*POWER(CM$62,3))+('[1]Summary Data'!$W162*POWER(CM$62,2))+('[1]Summary Data'!$X162*CM$62)+'[1]Summary Data'!$Y162</f>
        <v>101.29897641007992</v>
      </c>
      <c r="CN64" s="128">
        <f>('[1]Summary Data'!$V162*POWER(CN$62,3))+('[1]Summary Data'!$W162*POWER(CN$62,2))+('[1]Summary Data'!$X162*CN$62)+'[1]Summary Data'!$Y162</f>
        <v>101.66824053631993</v>
      </c>
      <c r="CO64" s="128">
        <f>('[1]Summary Data'!$V162*POWER(CO$62,3))+('[1]Summary Data'!$W162*POWER(CO$62,2))+('[1]Summary Data'!$X162*CO$62)+'[1]Summary Data'!$Y162</f>
        <v>100.83404646703988</v>
      </c>
      <c r="CP64" s="128">
        <f>('[1]Summary Data'!$V162*POWER(CP$62,3))+('[1]Summary Data'!$W162*POWER(CP$62,2))+('[1]Summary Data'!$X162*CP$62)+'[1]Summary Data'!$Y162</f>
        <v>98.264719999999926</v>
      </c>
      <c r="CQ64" s="129">
        <f>('[1]Summary Data'!$V162*POWER(CQ$62,3))+('[1]Summary Data'!$W162*POWER(CQ$62,2))+('[1]Summary Data'!$X162*CQ$62)+'[1]Summary Data'!$Y162</f>
        <v>-687.04726000000016</v>
      </c>
    </row>
    <row r="65" spans="2:95" x14ac:dyDescent="0.25">
      <c r="B65" s="180"/>
      <c r="C65" s="181"/>
      <c r="D65" s="181"/>
      <c r="E65" s="182"/>
      <c r="F65" s="54">
        <f t="shared" si="6"/>
        <v>3.5</v>
      </c>
      <c r="G65" s="130">
        <f t="shared" si="7"/>
        <v>160.75980090496</v>
      </c>
      <c r="H65" s="131">
        <f t="shared" si="7"/>
        <v>141.40475865447999</v>
      </c>
      <c r="I65" s="131">
        <f t="shared" si="7"/>
        <v>126.35417661951999</v>
      </c>
      <c r="J65" s="131">
        <f t="shared" si="7"/>
        <v>115.10428406103999</v>
      </c>
      <c r="K65" s="131">
        <f t="shared" si="7"/>
        <v>107.15131024000002</v>
      </c>
      <c r="L65" s="131">
        <f t="shared" si="7"/>
        <v>101.99148441735997</v>
      </c>
      <c r="M65" s="131">
        <f t="shared" si="7"/>
        <v>101.76410553471987</v>
      </c>
      <c r="N65" s="131">
        <f t="shared" si="7"/>
        <v>101.76410553471987</v>
      </c>
      <c r="O65" s="131">
        <f t="shared" si="7"/>
        <v>101.76410553471987</v>
      </c>
      <c r="P65" s="131">
        <f t="shared" si="7"/>
        <v>101.76410553471987</v>
      </c>
      <c r="Q65" s="131">
        <f t="shared" si="7"/>
        <v>101.76410553471987</v>
      </c>
      <c r="R65" s="131">
        <f t="shared" si="7"/>
        <v>101.76410553471987</v>
      </c>
      <c r="S65" s="131">
        <f t="shared" si="7"/>
        <v>101.76410553471987</v>
      </c>
      <c r="T65" s="131">
        <f t="shared" si="7"/>
        <v>100.81371709384001</v>
      </c>
      <c r="U65" s="131">
        <f t="shared" si="7"/>
        <v>100</v>
      </c>
      <c r="V65" s="132">
        <v>100</v>
      </c>
      <c r="W65" s="187"/>
      <c r="CA65" s="118">
        <f t="shared" si="8"/>
        <v>3.5</v>
      </c>
      <c r="CB65" s="130">
        <f>('[1]Summary Data'!$V161*POWER(CB$62,3))+('[1]Summary Data'!$W161*POWER(CB$62,2))+('[1]Summary Data'!$X161*CB$62)+'[1]Summary Data'!$Y161</f>
        <v>160.75980090496</v>
      </c>
      <c r="CC65" s="131">
        <f>('[1]Summary Data'!$V161*POWER(CC$62,3))+('[1]Summary Data'!$W161*POWER(CC$62,2))+('[1]Summary Data'!$X161*CC$62)+'[1]Summary Data'!$Y161</f>
        <v>141.40475865447999</v>
      </c>
      <c r="CD65" s="131">
        <f>('[1]Summary Data'!$V161*POWER(CD$62,3))+('[1]Summary Data'!$W161*POWER(CD$62,2))+('[1]Summary Data'!$X161*CD$62)+'[1]Summary Data'!$Y161</f>
        <v>126.35417661951999</v>
      </c>
      <c r="CE65" s="131">
        <f>('[1]Summary Data'!$V161*POWER(CE$62,3))+('[1]Summary Data'!$W161*POWER(CE$62,2))+('[1]Summary Data'!$X161*CE$62)+'[1]Summary Data'!$Y161</f>
        <v>115.10428406103999</v>
      </c>
      <c r="CF65" s="131">
        <f>('[1]Summary Data'!$V161*POWER(CF$62,3))+('[1]Summary Data'!$W161*POWER(CF$62,2))+('[1]Summary Data'!$X161*CF$62)+'[1]Summary Data'!$Y161</f>
        <v>107.15131024000002</v>
      </c>
      <c r="CG65" s="131">
        <f>('[1]Summary Data'!$V161*POWER(CG$62,3))+('[1]Summary Data'!$W161*POWER(CG$62,2))+('[1]Summary Data'!$X161*CG$62)+'[1]Summary Data'!$Y161</f>
        <v>101.99148441735997</v>
      </c>
      <c r="CH65" s="131">
        <f>('[1]Summary Data'!$V161*POWER(CH$62,3))+('[1]Summary Data'!$W161*POWER(CH$62,2))+('[1]Summary Data'!$X161*CH$62)+'[1]Summary Data'!$Y161</f>
        <v>99.121035854079992</v>
      </c>
      <c r="CI65" s="131">
        <f>('[1]Summary Data'!$V161*POWER(CI$62,3))+('[1]Summary Data'!$W161*POWER(CI$62,2))+('[1]Summary Data'!$X161*CI$62)+'[1]Summary Data'!$Y161</f>
        <v>98.036193811120029</v>
      </c>
      <c r="CJ65" s="131">
        <f>('[1]Summary Data'!$V161*POWER(CJ$62,3))+('[1]Summary Data'!$W161*POWER(CJ$62,2))+('[1]Summary Data'!$X161*CJ$62)+'[1]Summary Data'!$Y161</f>
        <v>98.233187549439947</v>
      </c>
      <c r="CK65" s="131">
        <f>('[1]Summary Data'!$V161*POWER(CK$62,3))+('[1]Summary Data'!$W161*POWER(CK$62,2))+('[1]Summary Data'!$X161*CK$62)+'[1]Summary Data'!$Y161</f>
        <v>99.208246330000009</v>
      </c>
      <c r="CL65" s="131">
        <f>('[1]Summary Data'!$V161*POWER(CL$62,3))+('[1]Summary Data'!$W161*POWER(CL$62,2))+('[1]Summary Data'!$X161*CL$62)+'[1]Summary Data'!$Y161</f>
        <v>100.45759941375997</v>
      </c>
      <c r="CM65" s="131">
        <f>('[1]Summary Data'!$V161*POWER(CM$62,3))+('[1]Summary Data'!$W161*POWER(CM$62,2))+('[1]Summary Data'!$X161*CM$62)+'[1]Summary Data'!$Y161</f>
        <v>101.47747606167991</v>
      </c>
      <c r="CN65" s="131">
        <f>('[1]Summary Data'!$V161*POWER(CN$62,3))+('[1]Summary Data'!$W161*POWER(CN$62,2))+('[1]Summary Data'!$X161*CN$62)+'[1]Summary Data'!$Y161</f>
        <v>101.76410553471987</v>
      </c>
      <c r="CO65" s="131">
        <f>('[1]Summary Data'!$V161*POWER(CO$62,3))+('[1]Summary Data'!$W161*POWER(CO$62,2))+('[1]Summary Data'!$X161*CO$62)+'[1]Summary Data'!$Y161</f>
        <v>100.81371709384001</v>
      </c>
      <c r="CP65" s="131">
        <f>('[1]Summary Data'!$V161*POWER(CP$62,3))+('[1]Summary Data'!$W161*POWER(CP$62,2))+('[1]Summary Data'!$X161*CP$62)+'[1]Summary Data'!$Y161</f>
        <v>98.122539999999958</v>
      </c>
      <c r="CQ65" s="132">
        <f>('[1]Summary Data'!$V161*POWER(CQ$62,3))+('[1]Summary Data'!$W161*POWER(CQ$62,2))+('[1]Summary Data'!$X161*CQ$62)+'[1]Summary Data'!$Y161</f>
        <v>-664.49206000000015</v>
      </c>
    </row>
    <row r="66" spans="2:95" x14ac:dyDescent="0.25">
      <c r="B66" s="180"/>
      <c r="C66" s="181"/>
      <c r="D66" s="181"/>
      <c r="E66" s="182"/>
      <c r="F66" s="56">
        <f t="shared" si="6"/>
        <v>4</v>
      </c>
      <c r="G66" s="130">
        <f t="shared" si="7"/>
        <v>153.84934443967998</v>
      </c>
      <c r="H66" s="131">
        <f t="shared" si="7"/>
        <v>136.51250949583999</v>
      </c>
      <c r="I66" s="131">
        <f t="shared" si="7"/>
        <v>123.06055927615998</v>
      </c>
      <c r="J66" s="131">
        <f t="shared" si="7"/>
        <v>113.03635450831999</v>
      </c>
      <c r="K66" s="131">
        <f t="shared" si="7"/>
        <v>105.98275591999997</v>
      </c>
      <c r="L66" s="131">
        <f t="shared" si="7"/>
        <v>101.63907699775996</v>
      </c>
      <c r="M66" s="131">
        <f t="shared" si="7"/>
        <v>101.63907699775996</v>
      </c>
      <c r="N66" s="131">
        <f t="shared" si="7"/>
        <v>101.63907699775996</v>
      </c>
      <c r="O66" s="131">
        <f t="shared" si="7"/>
        <v>101.63907699775996</v>
      </c>
      <c r="P66" s="131">
        <f t="shared" si="7"/>
        <v>101.63907699775996</v>
      </c>
      <c r="Q66" s="131">
        <f t="shared" si="7"/>
        <v>101.63907699775996</v>
      </c>
      <c r="R66" s="131">
        <f t="shared" si="7"/>
        <v>101.63907699775996</v>
      </c>
      <c r="S66" s="131">
        <f t="shared" si="7"/>
        <v>101.63907699775996</v>
      </c>
      <c r="T66" s="131">
        <f t="shared" si="7"/>
        <v>100.74966677072001</v>
      </c>
      <c r="U66" s="131">
        <f t="shared" si="7"/>
        <v>100</v>
      </c>
      <c r="V66" s="132">
        <v>100</v>
      </c>
      <c r="W66" s="187"/>
      <c r="CA66" s="119">
        <f t="shared" si="8"/>
        <v>4</v>
      </c>
      <c r="CB66" s="130">
        <f>('[1]Summary Data'!$V160*POWER(CB$62,3))+('[1]Summary Data'!$W160*POWER(CB$62,2))+('[1]Summary Data'!$X160*CB$62)+'[1]Summary Data'!$Y160</f>
        <v>153.84934443967998</v>
      </c>
      <c r="CC66" s="131">
        <f>('[1]Summary Data'!$V160*POWER(CC$62,3))+('[1]Summary Data'!$W160*POWER(CC$62,2))+('[1]Summary Data'!$X160*CC$62)+'[1]Summary Data'!$Y160</f>
        <v>136.51250949583999</v>
      </c>
      <c r="CD66" s="131">
        <f>('[1]Summary Data'!$V160*POWER(CD$62,3))+('[1]Summary Data'!$W160*POWER(CD$62,2))+('[1]Summary Data'!$X160*CD$62)+'[1]Summary Data'!$Y160</f>
        <v>123.06055927615998</v>
      </c>
      <c r="CE66" s="131">
        <f>('[1]Summary Data'!$V160*POWER(CE$62,3))+('[1]Summary Data'!$W160*POWER(CE$62,2))+('[1]Summary Data'!$X160*CE$62)+'[1]Summary Data'!$Y160</f>
        <v>113.03635450831999</v>
      </c>
      <c r="CF66" s="131">
        <f>('[1]Summary Data'!$V160*POWER(CF$62,3))+('[1]Summary Data'!$W160*POWER(CF$62,2))+('[1]Summary Data'!$X160*CF$62)+'[1]Summary Data'!$Y160</f>
        <v>105.98275591999997</v>
      </c>
      <c r="CG66" s="131">
        <f>('[1]Summary Data'!$V160*POWER(CG$62,3))+('[1]Summary Data'!$W160*POWER(CG$62,2))+('[1]Summary Data'!$X160*CG$62)+'[1]Summary Data'!$Y160</f>
        <v>101.44262423887997</v>
      </c>
      <c r="CH66" s="131">
        <f>('[1]Summary Data'!$V160*POWER(CH$62,3))+('[1]Summary Data'!$W160*POWER(CH$62,2))+('[1]Summary Data'!$X160*CH$62)+'[1]Summary Data'!$Y160</f>
        <v>98.95882019263999</v>
      </c>
      <c r="CI66" s="131">
        <f>('[1]Summary Data'!$V160*POWER(CI$62,3))+('[1]Summary Data'!$W160*POWER(CI$62,2))+('[1]Summary Data'!$X160*CI$62)+'[1]Summary Data'!$Y160</f>
        <v>98.074204508960008</v>
      </c>
      <c r="CJ66" s="131">
        <f>('[1]Summary Data'!$V160*POWER(CJ$62,3))+('[1]Summary Data'!$W160*POWER(CJ$62,2))+('[1]Summary Data'!$X160*CJ$62)+'[1]Summary Data'!$Y160</f>
        <v>98.331637915519934</v>
      </c>
      <c r="CK66" s="131">
        <f>('[1]Summary Data'!$V160*POWER(CK$62,3))+('[1]Summary Data'!$W160*POWER(CK$62,2))+('[1]Summary Data'!$X160*CK$62)+'[1]Summary Data'!$Y160</f>
        <v>99.273981140000046</v>
      </c>
      <c r="CL66" s="131">
        <f>('[1]Summary Data'!$V160*POWER(CL$62,3))+('[1]Summary Data'!$W160*POWER(CL$62,2))+('[1]Summary Data'!$X160*CL$62)+'[1]Summary Data'!$Y160</f>
        <v>100.44409491008003</v>
      </c>
      <c r="CM66" s="131">
        <f>('[1]Summary Data'!$V160*POWER(CM$62,3))+('[1]Summary Data'!$W160*POWER(CM$62,2))+('[1]Summary Data'!$X160*CM$62)+'[1]Summary Data'!$Y160</f>
        <v>101.38483995343989</v>
      </c>
      <c r="CN66" s="131">
        <f>('[1]Summary Data'!$V160*POWER(CN$62,3))+('[1]Summary Data'!$W160*POWER(CN$62,2))+('[1]Summary Data'!$X160*CN$62)+'[1]Summary Data'!$Y160</f>
        <v>101.63907699775996</v>
      </c>
      <c r="CO66" s="131">
        <f>('[1]Summary Data'!$V160*POWER(CO$62,3))+('[1]Summary Data'!$W160*POWER(CO$62,2))+('[1]Summary Data'!$X160*CO$62)+'[1]Summary Data'!$Y160</f>
        <v>100.74966677072001</v>
      </c>
      <c r="CP66" s="131">
        <f>('[1]Summary Data'!$V160*POWER(CP$62,3))+('[1]Summary Data'!$W160*POWER(CP$62,2))+('[1]Summary Data'!$X160*CP$62)+'[1]Summary Data'!$Y160</f>
        <v>98.259469999999965</v>
      </c>
      <c r="CQ66" s="132">
        <f>('[1]Summary Data'!$V160*POWER(CQ$62,3))+('[1]Summary Data'!$W160*POWER(CQ$62,2))+('[1]Summary Data'!$X160*CQ$62)+'[1]Summary Data'!$Y160</f>
        <v>-597.67731000000026</v>
      </c>
    </row>
    <row r="67" spans="2:95" x14ac:dyDescent="0.25">
      <c r="B67" s="180"/>
      <c r="C67" s="181"/>
      <c r="D67" s="181"/>
      <c r="E67" s="182"/>
      <c r="F67" s="56">
        <f t="shared" si="6"/>
        <v>4.5</v>
      </c>
      <c r="G67" s="130">
        <f t="shared" si="7"/>
        <v>161.80685971328001</v>
      </c>
      <c r="H67" s="131">
        <f t="shared" si="7"/>
        <v>142.46442296264001</v>
      </c>
      <c r="I67" s="131">
        <f t="shared" si="7"/>
        <v>127.36487567935998</v>
      </c>
      <c r="J67" s="131">
        <f t="shared" si="7"/>
        <v>116.01689056472001</v>
      </c>
      <c r="K67" s="131">
        <f t="shared" si="7"/>
        <v>107.92914032000004</v>
      </c>
      <c r="L67" s="131">
        <f t="shared" si="7"/>
        <v>102.61029764648003</v>
      </c>
      <c r="M67" s="131">
        <f t="shared" si="7"/>
        <v>101.63631783296</v>
      </c>
      <c r="N67" s="131">
        <f t="shared" si="7"/>
        <v>101.63631783296</v>
      </c>
      <c r="O67" s="131">
        <f t="shared" si="7"/>
        <v>101.63631783296</v>
      </c>
      <c r="P67" s="131">
        <f t="shared" si="7"/>
        <v>101.63631783296</v>
      </c>
      <c r="Q67" s="131">
        <f t="shared" si="7"/>
        <v>101.63631783296</v>
      </c>
      <c r="R67" s="131">
        <f t="shared" si="7"/>
        <v>101.63631783296</v>
      </c>
      <c r="S67" s="131">
        <f t="shared" si="7"/>
        <v>101.63631783296</v>
      </c>
      <c r="T67" s="131">
        <f t="shared" si="7"/>
        <v>100.78095297512004</v>
      </c>
      <c r="U67" s="131">
        <f t="shared" si="7"/>
        <v>100</v>
      </c>
      <c r="V67" s="132">
        <v>100</v>
      </c>
      <c r="W67" s="187"/>
      <c r="CA67" s="119">
        <f t="shared" si="8"/>
        <v>4.5</v>
      </c>
      <c r="CB67" s="130">
        <f>('[1]Summary Data'!$V159*POWER(CB$62,3))+('[1]Summary Data'!$W159*POWER(CB$62,2))+('[1]Summary Data'!$X159*CB$62)+'[1]Summary Data'!$Y159</f>
        <v>161.80685971328001</v>
      </c>
      <c r="CC67" s="131">
        <f>('[1]Summary Data'!$V159*POWER(CC$62,3))+('[1]Summary Data'!$W159*POWER(CC$62,2))+('[1]Summary Data'!$X159*CC$62)+'[1]Summary Data'!$Y159</f>
        <v>142.46442296264001</v>
      </c>
      <c r="CD67" s="131">
        <f>('[1]Summary Data'!$V159*POWER(CD$62,3))+('[1]Summary Data'!$W159*POWER(CD$62,2))+('[1]Summary Data'!$X159*CD$62)+'[1]Summary Data'!$Y159</f>
        <v>127.36487567935998</v>
      </c>
      <c r="CE67" s="131">
        <f>('[1]Summary Data'!$V159*POWER(CE$62,3))+('[1]Summary Data'!$W159*POWER(CE$62,2))+('[1]Summary Data'!$X159*CE$62)+'[1]Summary Data'!$Y159</f>
        <v>116.01689056472001</v>
      </c>
      <c r="CF67" s="131">
        <f>('[1]Summary Data'!$V159*POWER(CF$62,3))+('[1]Summary Data'!$W159*POWER(CF$62,2))+('[1]Summary Data'!$X159*CF$62)+'[1]Summary Data'!$Y159</f>
        <v>107.92914032000004</v>
      </c>
      <c r="CG67" s="131">
        <f>('[1]Summary Data'!$V159*POWER(CG$62,3))+('[1]Summary Data'!$W159*POWER(CG$62,2))+('[1]Summary Data'!$X159*CG$62)+'[1]Summary Data'!$Y159</f>
        <v>102.61029764648003</v>
      </c>
      <c r="CH67" s="131">
        <f>('[1]Summary Data'!$V159*POWER(CH$62,3))+('[1]Summary Data'!$W159*POWER(CH$62,2))+('[1]Summary Data'!$X159*CH$62)+'[1]Summary Data'!$Y159</f>
        <v>99.569035245440006</v>
      </c>
      <c r="CI67" s="131">
        <f>('[1]Summary Data'!$V159*POWER(CI$62,3))+('[1]Summary Data'!$W159*POWER(CI$62,2))+('[1]Summary Data'!$X159*CI$62)+'[1]Summary Data'!$Y159</f>
        <v>98.314025818160047</v>
      </c>
      <c r="CJ67" s="131">
        <f>('[1]Summary Data'!$V159*POWER(CJ$62,3))+('[1]Summary Data'!$W159*POWER(CJ$62,2))+('[1]Summary Data'!$X159*CJ$62)+'[1]Summary Data'!$Y159</f>
        <v>98.353942065920023</v>
      </c>
      <c r="CK67" s="131">
        <f>('[1]Summary Data'!$V159*POWER(CK$62,3))+('[1]Summary Data'!$W159*POWER(CK$62,2))+('[1]Summary Data'!$X159*CK$62)+'[1]Summary Data'!$Y159</f>
        <v>99.197456690000024</v>
      </c>
      <c r="CL67" s="131">
        <f>('[1]Summary Data'!$V159*POWER(CL$62,3))+('[1]Summary Data'!$W159*POWER(CL$62,2))+('[1]Summary Data'!$X159*CL$62)+'[1]Summary Data'!$Y159</f>
        <v>100.35324239168006</v>
      </c>
      <c r="CM67" s="131">
        <f>('[1]Summary Data'!$V159*POWER(CM$62,3))+('[1]Summary Data'!$W159*POWER(CM$62,2))+('[1]Summary Data'!$X159*CM$62)+'[1]Summary Data'!$Y159</f>
        <v>101.32997187224004</v>
      </c>
      <c r="CN67" s="131">
        <f>('[1]Summary Data'!$V159*POWER(CN$62,3))+('[1]Summary Data'!$W159*POWER(CN$62,2))+('[1]Summary Data'!$X159*CN$62)+'[1]Summary Data'!$Y159</f>
        <v>101.63631783296</v>
      </c>
      <c r="CO67" s="131">
        <f>('[1]Summary Data'!$V159*POWER(CO$62,3))+('[1]Summary Data'!$W159*POWER(CO$62,2))+('[1]Summary Data'!$X159*CO$62)+'[1]Summary Data'!$Y159</f>
        <v>100.78095297512004</v>
      </c>
      <c r="CP67" s="131">
        <f>('[1]Summary Data'!$V159*POWER(CP$62,3))+('[1]Summary Data'!$W159*POWER(CP$62,2))+('[1]Summary Data'!$X159*CP$62)+'[1]Summary Data'!$Y159</f>
        <v>98.272550000000081</v>
      </c>
      <c r="CQ67" s="132">
        <f>('[1]Summary Data'!$V159*POWER(CQ$62,3))+('[1]Summary Data'!$W159*POWER(CQ$62,2))+('[1]Summary Data'!$X159*CQ$62)+'[1]Summary Data'!$Y159</f>
        <v>-636.97817999999972</v>
      </c>
    </row>
    <row r="68" spans="2:95" x14ac:dyDescent="0.25">
      <c r="B68" s="180"/>
      <c r="C68" s="181"/>
      <c r="D68" s="181"/>
      <c r="E68" s="182"/>
      <c r="F68" s="56">
        <f t="shared" si="6"/>
        <v>5</v>
      </c>
      <c r="G68" s="130">
        <f t="shared" si="7"/>
        <v>164.84804392000001</v>
      </c>
      <c r="H68" s="131">
        <f t="shared" si="7"/>
        <v>145.64846415400001</v>
      </c>
      <c r="I68" s="131">
        <f t="shared" si="7"/>
        <v>130.478134528</v>
      </c>
      <c r="J68" s="131">
        <f t="shared" si="7"/>
        <v>118.886451718</v>
      </c>
      <c r="K68" s="131">
        <f t="shared" si="7"/>
        <v>110.42281240000003</v>
      </c>
      <c r="L68" s="131">
        <f t="shared" si="7"/>
        <v>104.63661325000001</v>
      </c>
      <c r="M68" s="131">
        <f t="shared" si="7"/>
        <v>101.25086468800001</v>
      </c>
      <c r="N68" s="131">
        <f t="shared" si="7"/>
        <v>101.25086468800001</v>
      </c>
      <c r="O68" s="131">
        <f t="shared" si="7"/>
        <v>101.25086468800001</v>
      </c>
      <c r="P68" s="131">
        <f t="shared" si="7"/>
        <v>101.25086468800001</v>
      </c>
      <c r="Q68" s="131">
        <f t="shared" si="7"/>
        <v>101.25086468800001</v>
      </c>
      <c r="R68" s="131">
        <f t="shared" si="7"/>
        <v>101.25086468800001</v>
      </c>
      <c r="S68" s="131">
        <f t="shared" si="7"/>
        <v>101.25086468800001</v>
      </c>
      <c r="T68" s="131">
        <f t="shared" si="7"/>
        <v>100.66246721800005</v>
      </c>
      <c r="U68" s="131">
        <f t="shared" si="7"/>
        <v>100</v>
      </c>
      <c r="V68" s="132">
        <v>100</v>
      </c>
      <c r="W68" s="187"/>
      <c r="CA68" s="119">
        <f t="shared" si="8"/>
        <v>5</v>
      </c>
      <c r="CB68" s="130">
        <f>('[1]Summary Data'!$V158*POWER(CB$62,3))+('[1]Summary Data'!$W158*POWER(CB$62,2))+('[1]Summary Data'!$X158*CB$62)+'[1]Summary Data'!$Y158</f>
        <v>164.84804392000001</v>
      </c>
      <c r="CC68" s="131">
        <f>('[1]Summary Data'!$V158*POWER(CC$62,3))+('[1]Summary Data'!$W158*POWER(CC$62,2))+('[1]Summary Data'!$X158*CC$62)+'[1]Summary Data'!$Y158</f>
        <v>145.64846415400001</v>
      </c>
      <c r="CD68" s="131">
        <f>('[1]Summary Data'!$V158*POWER(CD$62,3))+('[1]Summary Data'!$W158*POWER(CD$62,2))+('[1]Summary Data'!$X158*CD$62)+'[1]Summary Data'!$Y158</f>
        <v>130.478134528</v>
      </c>
      <c r="CE68" s="131">
        <f>('[1]Summary Data'!$V158*POWER(CE$62,3))+('[1]Summary Data'!$W158*POWER(CE$62,2))+('[1]Summary Data'!$X158*CE$62)+'[1]Summary Data'!$Y158</f>
        <v>118.886451718</v>
      </c>
      <c r="CF68" s="131">
        <f>('[1]Summary Data'!$V158*POWER(CF$62,3))+('[1]Summary Data'!$W158*POWER(CF$62,2))+('[1]Summary Data'!$X158*CF$62)+'[1]Summary Data'!$Y158</f>
        <v>110.42281240000003</v>
      </c>
      <c r="CG68" s="131">
        <f>('[1]Summary Data'!$V158*POWER(CG$62,3))+('[1]Summary Data'!$W158*POWER(CG$62,2))+('[1]Summary Data'!$X158*CG$62)+'[1]Summary Data'!$Y158</f>
        <v>104.63661325000001</v>
      </c>
      <c r="CH68" s="131">
        <f>('[1]Summary Data'!$V158*POWER(CH$62,3))+('[1]Summary Data'!$W158*POWER(CH$62,2))+('[1]Summary Data'!$X158*CH$62)+'[1]Summary Data'!$Y158</f>
        <v>101.07725094400004</v>
      </c>
      <c r="CI68" s="131">
        <f>('[1]Summary Data'!$V158*POWER(CI$62,3))+('[1]Summary Data'!$W158*POWER(CI$62,2))+('[1]Summary Data'!$X158*CI$62)+'[1]Summary Data'!$Y158</f>
        <v>99.294122157999993</v>
      </c>
      <c r="CJ68" s="131">
        <f>('[1]Summary Data'!$V158*POWER(CJ$62,3))+('[1]Summary Data'!$W158*POWER(CJ$62,2))+('[1]Summary Data'!$X158*CJ$62)+'[1]Summary Data'!$Y158</f>
        <v>98.836623568000022</v>
      </c>
      <c r="CK68" s="131">
        <f>('[1]Summary Data'!$V158*POWER(CK$62,3))+('[1]Summary Data'!$W158*POWER(CK$62,2))+('[1]Summary Data'!$X158*CK$62)+'[1]Summary Data'!$Y158</f>
        <v>99.254151850000056</v>
      </c>
      <c r="CL68" s="131">
        <f>('[1]Summary Data'!$V158*POWER(CL$62,3))+('[1]Summary Data'!$W158*POWER(CL$62,2))+('[1]Summary Data'!$X158*CL$62)+'[1]Summary Data'!$Y158</f>
        <v>100.09610367999997</v>
      </c>
      <c r="CM68" s="131">
        <f>('[1]Summary Data'!$V158*POWER(CM$62,3))+('[1]Summary Data'!$W158*POWER(CM$62,2))+('[1]Summary Data'!$X158*CM$62)+'[1]Summary Data'!$Y158</f>
        <v>100.91187573400001</v>
      </c>
      <c r="CN68" s="131">
        <f>('[1]Summary Data'!$V158*POWER(CN$62,3))+('[1]Summary Data'!$W158*POWER(CN$62,2))+('[1]Summary Data'!$X158*CN$62)+'[1]Summary Data'!$Y158</f>
        <v>101.25086468800001</v>
      </c>
      <c r="CO68" s="131">
        <f>('[1]Summary Data'!$V158*POWER(CO$62,3))+('[1]Summary Data'!$W158*POWER(CO$62,2))+('[1]Summary Data'!$X158*CO$62)+'[1]Summary Data'!$Y158</f>
        <v>100.66246721800005</v>
      </c>
      <c r="CP68" s="131">
        <f>('[1]Summary Data'!$V158*POWER(CP$62,3))+('[1]Summary Data'!$W158*POWER(CP$62,2))+('[1]Summary Data'!$X158*CP$62)+'[1]Summary Data'!$Y158</f>
        <v>98.696080000000023</v>
      </c>
      <c r="CQ68" s="132">
        <f>('[1]Summary Data'!$V158*POWER(CQ$62,3))+('[1]Summary Data'!$W158*POWER(CQ$62,2))+('[1]Summary Data'!$X158*CQ$62)+'[1]Summary Data'!$Y158</f>
        <v>-549.72264999999993</v>
      </c>
    </row>
    <row r="69" spans="2:95" x14ac:dyDescent="0.25">
      <c r="B69" s="180"/>
      <c r="C69" s="181"/>
      <c r="D69" s="181"/>
      <c r="E69" s="182"/>
      <c r="F69" s="56">
        <f t="shared" si="6"/>
        <v>5.5</v>
      </c>
      <c r="G69" s="130">
        <f t="shared" si="7"/>
        <v>174.96078873983998</v>
      </c>
      <c r="H69" s="131">
        <f t="shared" si="7"/>
        <v>153.47339409791999</v>
      </c>
      <c r="I69" s="131">
        <f t="shared" si="7"/>
        <v>136.37610935807999</v>
      </c>
      <c r="J69" s="131">
        <f t="shared" si="7"/>
        <v>123.18854236415999</v>
      </c>
      <c r="K69" s="131">
        <f t="shared" si="7"/>
        <v>113.43030095999995</v>
      </c>
      <c r="L69" s="131">
        <f t="shared" si="7"/>
        <v>106.62099298943997</v>
      </c>
      <c r="M69" s="131">
        <f t="shared" si="7"/>
        <v>102.28022629632002</v>
      </c>
      <c r="N69" s="131">
        <f t="shared" si="7"/>
        <v>101.17303221887994</v>
      </c>
      <c r="O69" s="131">
        <f t="shared" si="7"/>
        <v>101.17303221887994</v>
      </c>
      <c r="P69" s="131">
        <f t="shared" si="7"/>
        <v>101.17303221887994</v>
      </c>
      <c r="Q69" s="131">
        <f t="shared" si="7"/>
        <v>101.17303221887994</v>
      </c>
      <c r="R69" s="131">
        <f t="shared" si="7"/>
        <v>101.17303221887994</v>
      </c>
      <c r="S69" s="131">
        <f t="shared" si="7"/>
        <v>101.17303221887994</v>
      </c>
      <c r="T69" s="131">
        <f t="shared" si="7"/>
        <v>100.66107409535994</v>
      </c>
      <c r="U69" s="131">
        <f t="shared" si="7"/>
        <v>100</v>
      </c>
      <c r="V69" s="132">
        <v>100</v>
      </c>
      <c r="W69" s="187"/>
      <c r="CA69" s="119">
        <f t="shared" si="8"/>
        <v>5.5</v>
      </c>
      <c r="CB69" s="130">
        <f>('[1]Summary Data'!$V157*POWER(CB$62,3))+('[1]Summary Data'!$W157*POWER(CB$62,2))+('[1]Summary Data'!$X157*CB$62)+'[1]Summary Data'!$Y157</f>
        <v>174.96078873983998</v>
      </c>
      <c r="CC69" s="131">
        <f>('[1]Summary Data'!$V157*POWER(CC$62,3))+('[1]Summary Data'!$W157*POWER(CC$62,2))+('[1]Summary Data'!$X157*CC$62)+'[1]Summary Data'!$Y157</f>
        <v>153.47339409791999</v>
      </c>
      <c r="CD69" s="131">
        <f>('[1]Summary Data'!$V157*POWER(CD$62,3))+('[1]Summary Data'!$W157*POWER(CD$62,2))+('[1]Summary Data'!$X157*CD$62)+'[1]Summary Data'!$Y157</f>
        <v>136.37610935807999</v>
      </c>
      <c r="CE69" s="131">
        <f>('[1]Summary Data'!$V157*POWER(CE$62,3))+('[1]Summary Data'!$W157*POWER(CE$62,2))+('[1]Summary Data'!$X157*CE$62)+'[1]Summary Data'!$Y157</f>
        <v>123.18854236415999</v>
      </c>
      <c r="CF69" s="131">
        <f>('[1]Summary Data'!$V157*POWER(CF$62,3))+('[1]Summary Data'!$W157*POWER(CF$62,2))+('[1]Summary Data'!$X157*CF$62)+'[1]Summary Data'!$Y157</f>
        <v>113.43030095999995</v>
      </c>
      <c r="CG69" s="131">
        <f>('[1]Summary Data'!$V157*POWER(CG$62,3))+('[1]Summary Data'!$W157*POWER(CG$62,2))+('[1]Summary Data'!$X157*CG$62)+'[1]Summary Data'!$Y157</f>
        <v>106.62099298943997</v>
      </c>
      <c r="CH69" s="131">
        <f>('[1]Summary Data'!$V157*POWER(CH$62,3))+('[1]Summary Data'!$W157*POWER(CH$62,2))+('[1]Summary Data'!$X157*CH$62)+'[1]Summary Data'!$Y157</f>
        <v>102.28022629632002</v>
      </c>
      <c r="CI69" s="131">
        <f>('[1]Summary Data'!$V157*POWER(CI$62,3))+('[1]Summary Data'!$W157*POWER(CI$62,2))+('[1]Summary Data'!$X157*CI$62)+'[1]Summary Data'!$Y157</f>
        <v>99.927608724479967</v>
      </c>
      <c r="CJ69" s="131">
        <f>('[1]Summary Data'!$V157*POWER(CJ$62,3))+('[1]Summary Data'!$W157*POWER(CJ$62,2))+('[1]Summary Data'!$X157*CJ$62)+'[1]Summary Data'!$Y157</f>
        <v>99.082748117759934</v>
      </c>
      <c r="CK69" s="131">
        <f>('[1]Summary Data'!$V157*POWER(CK$62,3))+('[1]Summary Data'!$W157*POWER(CK$62,2))+('[1]Summary Data'!$X157*CK$62)+'[1]Summary Data'!$Y157</f>
        <v>99.265252319999945</v>
      </c>
      <c r="CL69" s="131">
        <f>('[1]Summary Data'!$V157*POWER(CL$62,3))+('[1]Summary Data'!$W157*POWER(CL$62,2))+('[1]Summary Data'!$X157*CL$62)+'[1]Summary Data'!$Y157</f>
        <v>99.994729175039936</v>
      </c>
      <c r="CM69" s="131">
        <f>('[1]Summary Data'!$V157*POWER(CM$62,3))+('[1]Summary Data'!$W157*POWER(CM$62,2))+('[1]Summary Data'!$X157*CM$62)+'[1]Summary Data'!$Y157</f>
        <v>100.7907865267199</v>
      </c>
      <c r="CN69" s="131">
        <f>('[1]Summary Data'!$V157*POWER(CN$62,3))+('[1]Summary Data'!$W157*POWER(CN$62,2))+('[1]Summary Data'!$X157*CN$62)+'[1]Summary Data'!$Y157</f>
        <v>101.17303221887994</v>
      </c>
      <c r="CO69" s="131">
        <f>('[1]Summary Data'!$V157*POWER(CO$62,3))+('[1]Summary Data'!$W157*POWER(CO$62,2))+('[1]Summary Data'!$X157*CO$62)+'[1]Summary Data'!$Y157</f>
        <v>100.66107409535994</v>
      </c>
      <c r="CP69" s="131">
        <f>('[1]Summary Data'!$V157*POWER(CP$62,3))+('[1]Summary Data'!$W157*POWER(CP$62,2))+('[1]Summary Data'!$X157*CP$62)+'[1]Summary Data'!$Y157</f>
        <v>98.774519999999939</v>
      </c>
      <c r="CQ69" s="132">
        <f>('[1]Summary Data'!$V157*POWER(CQ$62,3))+('[1]Summary Data'!$W157*POWER(CQ$62,2))+('[1]Summary Data'!$X157*CQ$62)+'[1]Summary Data'!$Y157</f>
        <v>-575.10206000000017</v>
      </c>
    </row>
    <row r="70" spans="2:95" ht="15.75" thickBot="1" x14ac:dyDescent="0.3">
      <c r="B70" s="183"/>
      <c r="C70" s="184"/>
      <c r="D70" s="184"/>
      <c r="E70" s="185"/>
      <c r="F70" s="58">
        <f t="shared" si="6"/>
        <v>6</v>
      </c>
      <c r="G70" s="133">
        <f t="shared" si="7"/>
        <v>189.16895415936</v>
      </c>
      <c r="H70" s="134">
        <f t="shared" si="7"/>
        <v>166.69346406768005</v>
      </c>
      <c r="I70" s="134">
        <f t="shared" si="7"/>
        <v>148.38760338432002</v>
      </c>
      <c r="J70" s="134">
        <f t="shared" si="7"/>
        <v>133.82515290864004</v>
      </c>
      <c r="K70" s="134">
        <f t="shared" si="7"/>
        <v>122.57989344000006</v>
      </c>
      <c r="L70" s="134">
        <f t="shared" si="7"/>
        <v>114.22560577776002</v>
      </c>
      <c r="M70" s="134">
        <f t="shared" si="7"/>
        <v>108.33607072128009</v>
      </c>
      <c r="N70" s="134">
        <f t="shared" si="7"/>
        <v>104.48506906992009</v>
      </c>
      <c r="O70" s="134">
        <f t="shared" si="7"/>
        <v>102.24638162304001</v>
      </c>
      <c r="P70" s="134">
        <f t="shared" si="7"/>
        <v>101.19378918000007</v>
      </c>
      <c r="Q70" s="134">
        <f t="shared" si="7"/>
        <v>100.94201250288006</v>
      </c>
      <c r="R70" s="134">
        <f t="shared" si="7"/>
        <v>100.94201250288006</v>
      </c>
      <c r="S70" s="134">
        <f t="shared" si="7"/>
        <v>100.89038986752018</v>
      </c>
      <c r="T70" s="134">
        <f t="shared" si="7"/>
        <v>100.31998543344019</v>
      </c>
      <c r="U70" s="134">
        <f t="shared" si="7"/>
        <v>100</v>
      </c>
      <c r="V70" s="135">
        <v>100</v>
      </c>
      <c r="W70" s="188"/>
      <c r="CA70" s="120">
        <f t="shared" si="8"/>
        <v>6</v>
      </c>
      <c r="CB70" s="133">
        <f>('[1]Summary Data'!$V156*POWER(CB$62,3))+('[1]Summary Data'!$W156*POWER(CB$62,2))+('[1]Summary Data'!$X156*CB$62)+'[1]Summary Data'!$Y156</f>
        <v>189.16895415936</v>
      </c>
      <c r="CC70" s="134">
        <f>('[1]Summary Data'!$V156*POWER(CC$62,3))+('[1]Summary Data'!$W156*POWER(CC$62,2))+('[1]Summary Data'!$X156*CC$62)+'[1]Summary Data'!$Y156</f>
        <v>166.69346406768005</v>
      </c>
      <c r="CD70" s="134">
        <f>('[1]Summary Data'!$V156*POWER(CD$62,3))+('[1]Summary Data'!$W156*POWER(CD$62,2))+('[1]Summary Data'!$X156*CD$62)+'[1]Summary Data'!$Y156</f>
        <v>148.38760338432002</v>
      </c>
      <c r="CE70" s="134">
        <f>('[1]Summary Data'!$V156*POWER(CE$62,3))+('[1]Summary Data'!$W156*POWER(CE$62,2))+('[1]Summary Data'!$X156*CE$62)+'[1]Summary Data'!$Y156</f>
        <v>133.82515290864004</v>
      </c>
      <c r="CF70" s="134">
        <f>('[1]Summary Data'!$V156*POWER(CF$62,3))+('[1]Summary Data'!$W156*POWER(CF$62,2))+('[1]Summary Data'!$X156*CF$62)+'[1]Summary Data'!$Y156</f>
        <v>122.57989344000006</v>
      </c>
      <c r="CG70" s="134">
        <f>('[1]Summary Data'!$V156*POWER(CG$62,3))+('[1]Summary Data'!$W156*POWER(CG$62,2))+('[1]Summary Data'!$X156*CG$62)+'[1]Summary Data'!$Y156</f>
        <v>114.22560577776002</v>
      </c>
      <c r="CH70" s="134">
        <f>('[1]Summary Data'!$V156*POWER(CH$62,3))+('[1]Summary Data'!$W156*POWER(CH$62,2))+('[1]Summary Data'!$X156*CH$62)+'[1]Summary Data'!$Y156</f>
        <v>108.33607072128009</v>
      </c>
      <c r="CI70" s="134">
        <f>('[1]Summary Data'!$V156*POWER(CI$62,3))+('[1]Summary Data'!$W156*POWER(CI$62,2))+('[1]Summary Data'!$X156*CI$62)+'[1]Summary Data'!$Y156</f>
        <v>104.48506906992009</v>
      </c>
      <c r="CJ70" s="134">
        <f>('[1]Summary Data'!$V156*POWER(CJ$62,3))+('[1]Summary Data'!$W156*POWER(CJ$62,2))+('[1]Summary Data'!$X156*CJ$62)+'[1]Summary Data'!$Y156</f>
        <v>102.24638162304001</v>
      </c>
      <c r="CK70" s="134">
        <f>('[1]Summary Data'!$V156*POWER(CK$62,3))+('[1]Summary Data'!$W156*POWER(CK$62,2))+('[1]Summary Data'!$X156*CK$62)+'[1]Summary Data'!$Y156</f>
        <v>101.19378918000007</v>
      </c>
      <c r="CL70" s="134">
        <f>('[1]Summary Data'!$V156*POWER(CL$62,3))+('[1]Summary Data'!$W156*POWER(CL$62,2))+('[1]Summary Data'!$X156*CL$62)+'[1]Summary Data'!$Y156</f>
        <v>100.90107254016004</v>
      </c>
      <c r="CM70" s="134">
        <f>('[1]Summary Data'!$V156*POWER(CM$62,3))+('[1]Summary Data'!$W156*POWER(CM$62,2))+('[1]Summary Data'!$X156*CM$62)+'[1]Summary Data'!$Y156</f>
        <v>100.94201250288006</v>
      </c>
      <c r="CN70" s="134">
        <f>('[1]Summary Data'!$V156*POWER(CN$62,3))+('[1]Summary Data'!$W156*POWER(CN$62,2))+('[1]Summary Data'!$X156*CN$62)+'[1]Summary Data'!$Y156</f>
        <v>100.89038986752018</v>
      </c>
      <c r="CO70" s="134">
        <f>('[1]Summary Data'!$V156*POWER(CO$62,3))+('[1]Summary Data'!$W156*POWER(CO$62,2))+('[1]Summary Data'!$X156*CO$62)+'[1]Summary Data'!$Y156</f>
        <v>100.31998543344019</v>
      </c>
      <c r="CP70" s="134">
        <f>('[1]Summary Data'!$V156*POWER(CP$62,3))+('[1]Summary Data'!$W156*POWER(CP$62,2))+('[1]Summary Data'!$X156*CP$62)+'[1]Summary Data'!$Y156</f>
        <v>98.804580000000101</v>
      </c>
      <c r="CQ70" s="135">
        <f>('[1]Summary Data'!$V156*POWER(CQ$62,3))+('[1]Summary Data'!$W156*POWER(CQ$62,2))+('[1]Summary Data'!$X156*CQ$62)+'[1]Summary Data'!$Y156</f>
        <v>-456.0151599999997</v>
      </c>
    </row>
  </sheetData>
  <sheetProtection password="C163" sheet="1" objects="1" scenarios="1"/>
  <mergeCells count="23">
    <mergeCell ref="B61:F61"/>
    <mergeCell ref="G61:V61"/>
    <mergeCell ref="CB61:CQ61"/>
    <mergeCell ref="B62:E70"/>
    <mergeCell ref="W63:W70"/>
    <mergeCell ref="O41:O48"/>
    <mergeCell ref="B13:G13"/>
    <mergeCell ref="B14:E22"/>
    <mergeCell ref="H15:H22"/>
    <mergeCell ref="B24:F24"/>
    <mergeCell ref="G24:N24"/>
    <mergeCell ref="B25:F26"/>
    <mergeCell ref="B28:F28"/>
    <mergeCell ref="B29:E37"/>
    <mergeCell ref="B39:F39"/>
    <mergeCell ref="G39:N39"/>
    <mergeCell ref="B40:E48"/>
    <mergeCell ref="B10:H10"/>
    <mergeCell ref="A1:T1"/>
    <mergeCell ref="J2:R2"/>
    <mergeCell ref="B5:D5"/>
    <mergeCell ref="P5:S5"/>
    <mergeCell ref="B7:D7"/>
  </mergeCells>
  <dataValidations count="1">
    <dataValidation type="list" allowBlank="1" showInputMessage="1" showErrorMessage="1" sqref="E5" xr:uid="{00000000-0002-0000-0300-000000000000}">
      <formula1>PressureUnits</formula1>
    </dataValidation>
  </dataValidations>
  <pageMargins left="0.70866141732283472" right="0.70866141732283472" top="0.74803149606299213" bottom="0.74803149606299213" header="0.31496062992125984" footer="0.31496062992125984"/>
  <pageSetup paperSize="9" scale="53" fitToHeight="2" orientation="landscape" horizontalDpi="30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CQ70"/>
  <sheetViews>
    <sheetView showGridLines="0" workbookViewId="0">
      <selection sqref="A1:T1"/>
    </sheetView>
  </sheetViews>
  <sheetFormatPr defaultRowHeight="15" x14ac:dyDescent="0.25"/>
  <cols>
    <col min="1" max="2" width="9.140625" style="7"/>
    <col min="3" max="3" width="13.140625" style="7" customWidth="1"/>
    <col min="4" max="6" width="9.140625" style="7"/>
    <col min="7" max="8" width="9.140625" style="7" customWidth="1"/>
    <col min="9" max="10" width="9.140625" style="7"/>
    <col min="11" max="11" width="9.140625" style="7" customWidth="1"/>
    <col min="12" max="16" width="9.140625" style="7"/>
    <col min="17" max="17" width="9.140625" style="7" customWidth="1"/>
    <col min="18" max="18" width="9.140625" style="7"/>
    <col min="19" max="19" width="9.28515625" style="7" bestFit="1" customWidth="1"/>
    <col min="20" max="78" width="9.140625" style="7"/>
    <col min="79" max="95" width="9.140625" style="7" hidden="1" customWidth="1"/>
    <col min="96" max="16384" width="9.140625" style="7"/>
  </cols>
  <sheetData>
    <row r="1" spans="1:81" ht="27" thickBot="1" x14ac:dyDescent="0.4">
      <c r="A1" s="161" t="str">
        <f ca="1">MID(CELL("filename",A1),FIND("]",CELL("filename",A1))+1,255)</f>
        <v>Nissan GTR COBB</v>
      </c>
      <c r="B1" s="162"/>
      <c r="C1" s="162"/>
      <c r="D1" s="162"/>
      <c r="E1" s="162"/>
      <c r="F1" s="162"/>
      <c r="G1" s="162"/>
      <c r="H1" s="162"/>
      <c r="I1" s="162"/>
      <c r="J1" s="162" t="s">
        <v>67</v>
      </c>
      <c r="K1" s="162"/>
      <c r="L1" s="162"/>
      <c r="M1" s="162"/>
      <c r="N1" s="162"/>
      <c r="O1" s="162"/>
      <c r="P1" s="162"/>
      <c r="Q1" s="162"/>
      <c r="R1" s="162"/>
      <c r="S1" s="162">
        <f>'[1]Summary Data'!$D$69</f>
        <v>991.79200000000003</v>
      </c>
      <c r="T1" s="163" t="s">
        <v>28</v>
      </c>
      <c r="U1" s="38"/>
      <c r="V1" s="38"/>
      <c r="W1" s="38"/>
      <c r="X1" s="38"/>
      <c r="Y1" s="145"/>
      <c r="Z1" s="145"/>
      <c r="AA1" s="145"/>
      <c r="AB1" s="145"/>
      <c r="AC1" s="145"/>
      <c r="AD1" s="145"/>
      <c r="AE1" s="145"/>
      <c r="AF1" s="145"/>
      <c r="AG1" s="145"/>
      <c r="AH1" s="145"/>
      <c r="AI1" s="145"/>
      <c r="AJ1" s="145"/>
      <c r="AK1" s="145"/>
      <c r="AL1" s="145"/>
      <c r="AM1" s="145"/>
      <c r="AN1" s="145"/>
      <c r="AO1" s="145"/>
      <c r="AP1" s="145"/>
      <c r="AQ1" s="145"/>
      <c r="AR1" s="145"/>
      <c r="AS1" s="145"/>
      <c r="AT1" s="145"/>
      <c r="AU1" s="145"/>
      <c r="AV1" s="145"/>
      <c r="AW1" s="145"/>
      <c r="AX1" s="145"/>
      <c r="AY1" s="145"/>
      <c r="AZ1" s="145"/>
      <c r="BA1" s="145"/>
      <c r="BB1" s="145"/>
      <c r="BC1" s="145"/>
      <c r="BD1" s="145"/>
      <c r="BE1" s="145"/>
      <c r="BF1" s="145"/>
      <c r="BG1" s="145"/>
      <c r="BH1" s="145"/>
      <c r="BI1" s="145"/>
      <c r="BJ1" s="145"/>
      <c r="BK1" s="145"/>
      <c r="BL1" s="145"/>
      <c r="BM1" s="145"/>
      <c r="BN1" s="145"/>
      <c r="BO1" s="145"/>
      <c r="BP1" s="145"/>
      <c r="BQ1" s="145"/>
      <c r="BR1" s="145"/>
      <c r="BS1" s="145"/>
      <c r="BT1" s="145"/>
      <c r="BU1" s="145"/>
      <c r="BV1" s="145"/>
      <c r="BW1" s="145"/>
      <c r="BX1" s="145"/>
      <c r="BY1" s="145"/>
      <c r="BZ1" s="145"/>
      <c r="CA1" s="38"/>
      <c r="CB1" s="38"/>
      <c r="CC1" s="39"/>
    </row>
    <row r="2" spans="1:81" ht="15.75" thickBot="1" x14ac:dyDescent="0.3">
      <c r="A2" s="6" t="s">
        <v>0</v>
      </c>
      <c r="J2" s="170" t="s">
        <v>35</v>
      </c>
      <c r="K2" s="171"/>
      <c r="L2" s="171"/>
      <c r="M2" s="171"/>
      <c r="N2" s="171"/>
      <c r="O2" s="171"/>
      <c r="P2" s="171"/>
      <c r="Q2" s="171"/>
      <c r="R2" s="172"/>
      <c r="S2" s="40">
        <f>'[1]Summary Data'!$D$69</f>
        <v>991.79200000000003</v>
      </c>
      <c r="T2" s="41" t="s">
        <v>28</v>
      </c>
    </row>
    <row r="3" spans="1:81" x14ac:dyDescent="0.25">
      <c r="A3" s="8" t="s">
        <v>1</v>
      </c>
      <c r="B3" s="7" t="str">
        <f>[1]Versions!C4</f>
        <v>19.02.28</v>
      </c>
    </row>
    <row r="4" spans="1:81" ht="15.75" thickBot="1" x14ac:dyDescent="0.3"/>
    <row r="5" spans="1:81" ht="15.75" thickBot="1" x14ac:dyDescent="0.3">
      <c r="B5" s="167" t="s">
        <v>36</v>
      </c>
      <c r="C5" s="168"/>
      <c r="D5" s="169"/>
      <c r="E5" s="42" t="s">
        <v>32</v>
      </c>
      <c r="F5" s="43" t="s">
        <v>37</v>
      </c>
      <c r="P5" s="173" t="s">
        <v>38</v>
      </c>
      <c r="Q5" s="173"/>
      <c r="R5" s="173"/>
      <c r="S5" s="173"/>
      <c r="T5" s="44">
        <v>1</v>
      </c>
    </row>
    <row r="6" spans="1:81" ht="15.75" thickBot="1" x14ac:dyDescent="0.3"/>
    <row r="7" spans="1:81" ht="15.75" thickBot="1" x14ac:dyDescent="0.3">
      <c r="B7" s="167" t="s">
        <v>39</v>
      </c>
      <c r="C7" s="168"/>
      <c r="D7" s="169"/>
    </row>
    <row r="8" spans="1:81" ht="15.75" thickBot="1" x14ac:dyDescent="0.3">
      <c r="B8" s="45">
        <f>MIN(G62:V62)</f>
        <v>0.16</v>
      </c>
      <c r="C8" s="46" t="s">
        <v>40</v>
      </c>
    </row>
    <row r="9" spans="1:81" ht="15.75" thickBot="1" x14ac:dyDescent="0.3"/>
    <row r="10" spans="1:81" ht="15.75" thickBot="1" x14ac:dyDescent="0.3">
      <c r="B10" s="167" t="s">
        <v>41</v>
      </c>
      <c r="C10" s="168"/>
      <c r="D10" s="168"/>
      <c r="E10" s="168"/>
      <c r="F10" s="168"/>
      <c r="G10" s="168"/>
      <c r="H10" s="169"/>
    </row>
    <row r="11" spans="1:81" ht="15.75" thickBot="1" x14ac:dyDescent="0.3">
      <c r="B11" s="45">
        <f>MAX(G62:V62)</f>
        <v>2</v>
      </c>
      <c r="C11" s="46" t="s">
        <v>40</v>
      </c>
    </row>
    <row r="12" spans="1:81" ht="15.75" thickBot="1" x14ac:dyDescent="0.3">
      <c r="I12" s="43"/>
    </row>
    <row r="13" spans="1:81" ht="15.75" thickBot="1" x14ac:dyDescent="0.3">
      <c r="B13" s="167" t="s">
        <v>42</v>
      </c>
      <c r="C13" s="168"/>
      <c r="D13" s="168"/>
      <c r="E13" s="168"/>
      <c r="F13" s="168"/>
      <c r="G13" s="169"/>
      <c r="H13" s="43"/>
      <c r="I13" s="43"/>
    </row>
    <row r="14" spans="1:81" ht="15.75" thickBot="1" x14ac:dyDescent="0.3">
      <c r="B14" s="177" t="s">
        <v>43</v>
      </c>
      <c r="C14" s="178"/>
      <c r="D14" s="178"/>
      <c r="E14" s="179"/>
      <c r="F14" s="47" t="str">
        <f>$E$5</f>
        <v>bar</v>
      </c>
      <c r="G14" s="48" t="s">
        <v>44</v>
      </c>
    </row>
    <row r="15" spans="1:81" ht="15.75" customHeight="1" thickBot="1" x14ac:dyDescent="0.3">
      <c r="B15" s="180"/>
      <c r="C15" s="181"/>
      <c r="D15" s="181"/>
      <c r="E15" s="182"/>
      <c r="F15" s="49">
        <f>'[1]Summary Data'!$C$16*VLOOKUP($E$5,PressureFactors,2,FALSE)</f>
        <v>2.5</v>
      </c>
      <c r="G15" s="50">
        <f>'[1]Summary Data'!$D$70*IF('[1]Summary Data'!$D$69&gt;1250,1,Help!$AE$5)*$T$5</f>
        <v>1032.6171999999999</v>
      </c>
      <c r="H15" s="186" t="s">
        <v>45</v>
      </c>
      <c r="I15" s="37"/>
      <c r="K15" s="37"/>
    </row>
    <row r="16" spans="1:81" ht="15.75" thickBot="1" x14ac:dyDescent="0.3">
      <c r="B16" s="180"/>
      <c r="C16" s="181"/>
      <c r="D16" s="181"/>
      <c r="E16" s="182"/>
      <c r="F16" s="51">
        <f>'[1]Summary Data'!$C$15*VLOOKUP($E$5,PressureFactors,2,FALSE)</f>
        <v>3</v>
      </c>
      <c r="G16" s="52">
        <f>'[1]Summary Data'!$D$69*IF('[1]Summary Data'!$D$69&gt;1250,1,Help!$AE$5)*$T$5</f>
        <v>1140.5608</v>
      </c>
      <c r="H16" s="187"/>
      <c r="I16" s="53" t="s">
        <v>46</v>
      </c>
    </row>
    <row r="17" spans="2:17" x14ac:dyDescent="0.25">
      <c r="B17" s="180"/>
      <c r="C17" s="181"/>
      <c r="D17" s="181"/>
      <c r="E17" s="182"/>
      <c r="F17" s="54">
        <f>'[1]Summary Data'!$C$14*VLOOKUP($E$5,PressureFactors,2,FALSE)</f>
        <v>3.5</v>
      </c>
      <c r="G17" s="55">
        <f>'[1]Summary Data'!$D$68*IF('[1]Summary Data'!$D$69&gt;1250,1,Help!$AE$5)*$T$5</f>
        <v>1258.1482999999998</v>
      </c>
      <c r="H17" s="187"/>
    </row>
    <row r="18" spans="2:17" x14ac:dyDescent="0.25">
      <c r="B18" s="180"/>
      <c r="C18" s="181"/>
      <c r="D18" s="181"/>
      <c r="E18" s="182"/>
      <c r="F18" s="56">
        <f>'[1]Summary Data'!$C$13*VLOOKUP($E$5,PressureFactors,2,FALSE)</f>
        <v>4</v>
      </c>
      <c r="G18" s="57">
        <f>'[1]Summary Data'!$D$67*IF('[1]Summary Data'!$D$69&gt;1250,1,Help!$AE$5)*$T$5</f>
        <v>1342.1040499999999</v>
      </c>
      <c r="H18" s="187"/>
    </row>
    <row r="19" spans="2:17" x14ac:dyDescent="0.25">
      <c r="B19" s="180"/>
      <c r="C19" s="181"/>
      <c r="D19" s="181"/>
      <c r="E19" s="182"/>
      <c r="F19" s="56">
        <f>'[1]Summary Data'!$C$12*VLOOKUP($E$5,PressureFactors,2,FALSE)</f>
        <v>4.5</v>
      </c>
      <c r="G19" s="57">
        <f>'[1]Summary Data'!$D$66*IF('[1]Summary Data'!$D$69&gt;1250,1,Help!$AE$5)*$T$5</f>
        <v>1433.5888499999999</v>
      </c>
      <c r="H19" s="187"/>
    </row>
    <row r="20" spans="2:17" x14ac:dyDescent="0.25">
      <c r="B20" s="180"/>
      <c r="C20" s="181"/>
      <c r="D20" s="181"/>
      <c r="E20" s="182"/>
      <c r="F20" s="56">
        <f>'[1]Summary Data'!$C$11*VLOOKUP($E$5,PressureFactors,2,FALSE)</f>
        <v>5</v>
      </c>
      <c r="G20" s="57">
        <f>'[1]Summary Data'!$D$65*IF('[1]Summary Data'!$D$69&gt;1250,1,Help!$AE$5)*$T$5</f>
        <v>1514.4832999999999</v>
      </c>
      <c r="H20" s="187"/>
    </row>
    <row r="21" spans="2:17" x14ac:dyDescent="0.25">
      <c r="B21" s="180"/>
      <c r="C21" s="181"/>
      <c r="D21" s="181"/>
      <c r="E21" s="182"/>
      <c r="F21" s="56">
        <f>'[1]Summary Data'!$C$10*VLOOKUP($E$5,PressureFactors,2,FALSE)</f>
        <v>5.5</v>
      </c>
      <c r="G21" s="57">
        <f>'[1]Summary Data'!$D$64*IF('[1]Summary Data'!$D$69&gt;1250,1,Help!$AE$5)*$T$5</f>
        <v>1585.44865</v>
      </c>
      <c r="H21" s="187"/>
    </row>
    <row r="22" spans="2:17" ht="15.75" thickBot="1" x14ac:dyDescent="0.3">
      <c r="B22" s="183"/>
      <c r="C22" s="184"/>
      <c r="D22" s="184"/>
      <c r="E22" s="185"/>
      <c r="F22" s="58">
        <f>'[1]Summary Data'!$C$9*VLOOKUP($E$5,PressureFactors,2,FALSE)</f>
        <v>6</v>
      </c>
      <c r="G22" s="59">
        <f>'[1]Summary Data'!$D$63*IF('[1]Summary Data'!$D$69&gt;1250,1,Help!$AE$5)*$T$5</f>
        <v>1642.4403499999999</v>
      </c>
      <c r="H22" s="188"/>
    </row>
    <row r="23" spans="2:17" ht="15.75" thickBot="1" x14ac:dyDescent="0.3"/>
    <row r="24" spans="2:17" ht="15.75" thickBot="1" x14ac:dyDescent="0.3">
      <c r="B24" s="167" t="s">
        <v>47</v>
      </c>
      <c r="C24" s="168"/>
      <c r="D24" s="168"/>
      <c r="E24" s="168"/>
      <c r="F24" s="169"/>
      <c r="G24" s="174" t="s">
        <v>48</v>
      </c>
      <c r="H24" s="175"/>
      <c r="I24" s="175"/>
      <c r="J24" s="175"/>
      <c r="K24" s="175"/>
      <c r="L24" s="175"/>
      <c r="M24" s="175"/>
      <c r="N24" s="176"/>
    </row>
    <row r="25" spans="2:17" ht="15.75" customHeight="1" thickBot="1" x14ac:dyDescent="0.3">
      <c r="B25" s="189" t="s">
        <v>49</v>
      </c>
      <c r="C25" s="190"/>
      <c r="D25" s="190"/>
      <c r="E25" s="190"/>
      <c r="F25" s="191"/>
      <c r="G25" s="60">
        <v>-40</v>
      </c>
      <c r="H25" s="61">
        <v>-30</v>
      </c>
      <c r="I25" s="61">
        <v>-20</v>
      </c>
      <c r="J25" s="62">
        <v>-10</v>
      </c>
      <c r="K25" s="63">
        <f>'[1]Summary Data'!G31</f>
        <v>0</v>
      </c>
      <c r="L25" s="64">
        <v>10</v>
      </c>
      <c r="M25" s="61">
        <v>20</v>
      </c>
      <c r="N25" s="65">
        <v>30</v>
      </c>
      <c r="O25" s="37"/>
    </row>
    <row r="26" spans="2:17" ht="15.75" thickBot="1" x14ac:dyDescent="0.3">
      <c r="B26" s="192"/>
      <c r="C26" s="193"/>
      <c r="D26" s="193"/>
      <c r="E26" s="193"/>
      <c r="F26" s="193"/>
      <c r="G26" s="66">
        <f t="shared" ref="G26:J26" si="0">IF(G25=0,100,100*SQRT(1/(1+(G25*0.01))))</f>
        <v>129.09944487358055</v>
      </c>
      <c r="H26" s="67">
        <f t="shared" si="0"/>
        <v>119.52286093343936</v>
      </c>
      <c r="I26" s="67">
        <f t="shared" si="0"/>
        <v>111.80339887498948</v>
      </c>
      <c r="J26" s="68">
        <f t="shared" si="0"/>
        <v>105.40925533894598</v>
      </c>
      <c r="K26" s="69">
        <f>IF(K25=0,100,100*SQRT(1/(1+(K25*0.01))))</f>
        <v>100</v>
      </c>
      <c r="L26" s="70">
        <f t="shared" ref="L26:N26" si="1">IF(L25=0,100,100*SQRT(1/(1+(L25*0.01))))</f>
        <v>95.346258924559237</v>
      </c>
      <c r="M26" s="67">
        <f t="shared" si="1"/>
        <v>91.287092917527687</v>
      </c>
      <c r="N26" s="71">
        <f t="shared" si="1"/>
        <v>87.705801930702918</v>
      </c>
      <c r="O26" s="72" t="s">
        <v>50</v>
      </c>
      <c r="P26" s="37"/>
      <c r="Q26" s="73"/>
    </row>
    <row r="27" spans="2:17" x14ac:dyDescent="0.25">
      <c r="K27" s="74" t="s">
        <v>51</v>
      </c>
    </row>
    <row r="28" spans="2:17" x14ac:dyDescent="0.25">
      <c r="B28" s="43"/>
      <c r="C28" s="43"/>
      <c r="D28" s="43"/>
      <c r="E28" s="43"/>
      <c r="F28" s="43"/>
      <c r="G28" s="43"/>
      <c r="I28" s="43"/>
      <c r="K28" s="146" t="s">
        <v>69</v>
      </c>
    </row>
    <row r="30" spans="2:17" ht="15.75" customHeight="1" x14ac:dyDescent="0.25">
      <c r="B30" s="37"/>
      <c r="C30" s="37"/>
      <c r="D30" s="37"/>
      <c r="E30" s="37"/>
      <c r="F30" s="37"/>
      <c r="G30" s="37"/>
      <c r="H30" s="37"/>
      <c r="I30" s="37"/>
      <c r="K30" s="37"/>
    </row>
    <row r="31" spans="2:17" x14ac:dyDescent="0.25">
      <c r="B31" s="43"/>
      <c r="C31" s="43"/>
      <c r="D31" s="43"/>
      <c r="E31" s="43"/>
      <c r="F31" s="43"/>
      <c r="G31" s="43"/>
      <c r="H31" s="43"/>
      <c r="I31" s="43"/>
    </row>
    <row r="38" spans="2:16" ht="15.75" thickBot="1" x14ac:dyDescent="0.3"/>
    <row r="39" spans="2:16" ht="15.75" thickBot="1" x14ac:dyDescent="0.3">
      <c r="B39" s="167" t="s">
        <v>55</v>
      </c>
      <c r="C39" s="168"/>
      <c r="D39" s="168"/>
      <c r="E39" s="168"/>
      <c r="F39" s="169"/>
      <c r="G39" s="174" t="s">
        <v>68</v>
      </c>
      <c r="H39" s="175"/>
      <c r="I39" s="175"/>
      <c r="J39" s="175"/>
      <c r="K39" s="175"/>
      <c r="L39" s="175"/>
      <c r="M39" s="175"/>
      <c r="N39" s="176"/>
    </row>
    <row r="40" spans="2:16" ht="15.75" customHeight="1" thickBot="1" x14ac:dyDescent="0.3">
      <c r="B40" s="194" t="s">
        <v>58</v>
      </c>
      <c r="C40" s="195"/>
      <c r="D40" s="195"/>
      <c r="E40" s="196"/>
      <c r="F40" s="47" t="str">
        <f>$E$5</f>
        <v>bar</v>
      </c>
      <c r="G40" s="84">
        <v>8</v>
      </c>
      <c r="H40" s="85">
        <v>10</v>
      </c>
      <c r="I40" s="85">
        <v>11</v>
      </c>
      <c r="J40" s="85">
        <v>12</v>
      </c>
      <c r="K40" s="85">
        <v>13</v>
      </c>
      <c r="L40" s="85">
        <v>14</v>
      </c>
      <c r="M40" s="85">
        <v>15</v>
      </c>
      <c r="N40" s="86">
        <v>16</v>
      </c>
    </row>
    <row r="41" spans="2:16" ht="15.75" thickBot="1" x14ac:dyDescent="0.3">
      <c r="B41" s="197"/>
      <c r="C41" s="198"/>
      <c r="D41" s="198"/>
      <c r="E41" s="199"/>
      <c r="F41" s="49">
        <f t="shared" ref="F41:F48" si="2">F15</f>
        <v>2.5</v>
      </c>
      <c r="G41" s="87">
        <f>('[1]Summary Data'!$V43*POWER(G$40,3))+('[1]Summary Data'!$W43*POWER(G$40,2))+('[1]Summary Data'!$X43*G$40)+'[1]Summary Data'!$Y43</f>
        <v>2.4164300000000019</v>
      </c>
      <c r="H41" s="88">
        <f>('[1]Summary Data'!$V43*POWER(H$40,3))+('[1]Summary Data'!$W43*POWER(H$40,2))+('[1]Summary Data'!$X43*H$40)+'[1]Summary Data'!$Y43</f>
        <v>1.6484300000000012</v>
      </c>
      <c r="I41" s="88">
        <f>('[1]Summary Data'!$V43*POWER(I$40,3))+('[1]Summary Data'!$W43*POWER(I$40,2))+('[1]Summary Data'!$X43*I$40)+'[1]Summary Data'!$Y43</f>
        <v>1.3993700000000011</v>
      </c>
      <c r="J41" s="88">
        <f>('[1]Summary Data'!$V43*POWER(J$40,3))+('[1]Summary Data'!$W43*POWER(J$40,2))+('[1]Summary Data'!$X43*J$40)+'[1]Summary Data'!$Y43</f>
        <v>1.2163500000000056</v>
      </c>
      <c r="K41" s="88">
        <f>('[1]Summary Data'!$V43*POWER(K$40,3))+('[1]Summary Data'!$W43*POWER(K$40,2))+('[1]Summary Data'!$X43*K$40)+'[1]Summary Data'!$Y43</f>
        <v>1.0814300000000046</v>
      </c>
      <c r="L41" s="88">
        <f>('[1]Summary Data'!$V43*POWER(L$40,3))+('[1]Summary Data'!$W43*POWER(L$40,2))+('[1]Summary Data'!$X43*L$40)+'[1]Summary Data'!$Y43</f>
        <v>0.97667000000000392</v>
      </c>
      <c r="M41" s="88">
        <f>('[1]Summary Data'!$V43*POWER(M$40,3))+('[1]Summary Data'!$W43*POWER(M$40,2))+('[1]Summary Data'!$X43*M$40)+'[1]Summary Data'!$Y43</f>
        <v>0.8841300000000043</v>
      </c>
      <c r="N41" s="89">
        <f>('[1]Summary Data'!$V43*POWER(N$40,3))+('[1]Summary Data'!$W43*POWER(N$40,2))+('[1]Summary Data'!$X43*N$40)+'[1]Summary Data'!$Y43</f>
        <v>0.78587000000000451</v>
      </c>
      <c r="O41" s="186" t="s">
        <v>40</v>
      </c>
    </row>
    <row r="42" spans="2:16" ht="15.75" thickBot="1" x14ac:dyDescent="0.3">
      <c r="B42" s="197"/>
      <c r="C42" s="198"/>
      <c r="D42" s="198"/>
      <c r="E42" s="199"/>
      <c r="F42" s="51">
        <f t="shared" si="2"/>
        <v>3</v>
      </c>
      <c r="G42" s="92">
        <f>('[1]Summary Data'!$V42*POWER(G$40,3))+('[1]Summary Data'!$W42*POWER(G$40,2))+('[1]Summary Data'!$X42*G$40)+'[1]Summary Data'!$Y42</f>
        <v>2.6028899999999986</v>
      </c>
      <c r="H42" s="93">
        <f>('[1]Summary Data'!$V42*POWER(H$40,3))+('[1]Summary Data'!$W42*POWER(H$40,2))+('[1]Summary Data'!$X42*H$40)+'[1]Summary Data'!$Y42</f>
        <v>1.7010899999999971</v>
      </c>
      <c r="I42" s="93">
        <f>('[1]Summary Data'!$V42*POWER(I$40,3))+('[1]Summary Data'!$W42*POWER(I$40,2))+('[1]Summary Data'!$X42*I$40)+'[1]Summary Data'!$Y42</f>
        <v>1.4378999999999955</v>
      </c>
      <c r="J42" s="93">
        <f>('[1]Summary Data'!$V42*POWER(J$40,3))+('[1]Summary Data'!$W42*POWER(J$40,2))+('[1]Summary Data'!$X42*J$40)+'[1]Summary Data'!$Y42</f>
        <v>1.2602499999999957</v>
      </c>
      <c r="K42" s="93">
        <f>('[1]Summary Data'!$V42*POWER(K$40,3))+('[1]Summary Data'!$W42*POWER(K$40,2))+('[1]Summary Data'!$X42*K$40)+'[1]Summary Data'!$Y42</f>
        <v>1.1384399999999957</v>
      </c>
      <c r="L42" s="93">
        <f>('[1]Summary Data'!$V42*POWER(L$40,3))+('[1]Summary Data'!$W42*POWER(L$40,2))+('[1]Summary Data'!$X42*L$40)+'[1]Summary Data'!$Y42</f>
        <v>1.0427700000000009</v>
      </c>
      <c r="M42" s="93">
        <f>('[1]Summary Data'!$V42*POWER(M$40,3))+('[1]Summary Data'!$W42*POWER(M$40,2))+('[1]Summary Data'!$X42*M$40)+'[1]Summary Data'!$Y42</f>
        <v>0.94353999999999871</v>
      </c>
      <c r="N42" s="94">
        <f>('[1]Summary Data'!$V42*POWER(N$40,3))+('[1]Summary Data'!$W42*POWER(N$40,2))+('[1]Summary Data'!$X42*N$40)+'[1]Summary Data'!$Y42</f>
        <v>0.81104999999999094</v>
      </c>
      <c r="O42" s="187"/>
      <c r="P42" s="53" t="s">
        <v>46</v>
      </c>
    </row>
    <row r="43" spans="2:16" x14ac:dyDescent="0.25">
      <c r="B43" s="197"/>
      <c r="C43" s="198"/>
      <c r="D43" s="198"/>
      <c r="E43" s="199"/>
      <c r="F43" s="54">
        <f t="shared" si="2"/>
        <v>3.5</v>
      </c>
      <c r="G43" s="97">
        <f>('[1]Summary Data'!$V41*POWER(G$40,3))+('[1]Summary Data'!$W41*POWER(G$40,2))+('[1]Summary Data'!$X41*G$40)+'[1]Summary Data'!$Y41</f>
        <v>2.7641200000000001</v>
      </c>
      <c r="H43" s="98">
        <f>('[1]Summary Data'!$V41*POWER(H$40,3))+('[1]Summary Data'!$W41*POWER(H$40,2))+('[1]Summary Data'!$X41*H$40)+'[1]Summary Data'!$Y41</f>
        <v>1.7841199999999997</v>
      </c>
      <c r="I43" s="98">
        <f>('[1]Summary Data'!$V41*POWER(I$40,3))+('[1]Summary Data'!$W41*POWER(I$40,2))+('[1]Summary Data'!$X41*I$40)+'[1]Summary Data'!$Y41</f>
        <v>1.4807800000000011</v>
      </c>
      <c r="J43" s="98">
        <f>('[1]Summary Data'!$V41*POWER(J$40,3))+('[1]Summary Data'!$W41*POWER(J$40,2))+('[1]Summary Data'!$X41*J$40)+'[1]Summary Data'!$Y41</f>
        <v>1.2688400000000026</v>
      </c>
      <c r="K43" s="98">
        <f>('[1]Summary Data'!$V41*POWER(K$40,3))+('[1]Summary Data'!$W41*POWER(K$40,2))+('[1]Summary Data'!$X41*K$40)+'[1]Summary Data'!$Y41</f>
        <v>1.1235200000000045</v>
      </c>
      <c r="L43" s="98">
        <f>('[1]Summary Data'!$V41*POWER(L$40,3))+('[1]Summary Data'!$W41*POWER(L$40,2))+('[1]Summary Data'!$X41*L$40)+'[1]Summary Data'!$Y41</f>
        <v>1.0200399999999927</v>
      </c>
      <c r="M43" s="98">
        <f>('[1]Summary Data'!$V41*POWER(M$40,3))+('[1]Summary Data'!$W41*POWER(M$40,2))+('[1]Summary Data'!$X41*M$40)+'[1]Summary Data'!$Y41</f>
        <v>0.933620000000003</v>
      </c>
      <c r="N43" s="99">
        <f>('[1]Summary Data'!$V41*POWER(N$40,3))+('[1]Summary Data'!$W41*POWER(N$40,2))+('[1]Summary Data'!$X41*N$40)+'[1]Summary Data'!$Y41</f>
        <v>0.83948</v>
      </c>
      <c r="O43" s="187"/>
    </row>
    <row r="44" spans="2:16" x14ac:dyDescent="0.25">
      <c r="B44" s="197"/>
      <c r="C44" s="198"/>
      <c r="D44" s="198"/>
      <c r="E44" s="199"/>
      <c r="F44" s="56">
        <f t="shared" si="2"/>
        <v>4</v>
      </c>
      <c r="G44" s="97">
        <f>('[1]Summary Data'!$V40*POWER(G$40,3))+('[1]Summary Data'!$W40*POWER(G$40,2))+('[1]Summary Data'!$X40*G$40)+'[1]Summary Data'!$Y40</f>
        <v>2.9928699999999999</v>
      </c>
      <c r="H44" s="98">
        <f>('[1]Summary Data'!$V40*POWER(H$40,3))+('[1]Summary Data'!$W40*POWER(H$40,2))+('[1]Summary Data'!$X40*H$40)+'[1]Summary Data'!$Y40</f>
        <v>1.8832499999999968</v>
      </c>
      <c r="I44" s="98">
        <f>('[1]Summary Data'!$V40*POWER(I$40,3))+('[1]Summary Data'!$W40*POWER(I$40,2))+('[1]Summary Data'!$X40*I$40)+'[1]Summary Data'!$Y40</f>
        <v>1.5468099999999971</v>
      </c>
      <c r="J44" s="98">
        <f>('[1]Summary Data'!$V40*POWER(J$40,3))+('[1]Summary Data'!$W40*POWER(J$40,2))+('[1]Summary Data'!$X40*J$40)+'[1]Summary Data'!$Y40</f>
        <v>1.3148299999999971</v>
      </c>
      <c r="K44" s="98">
        <f>('[1]Summary Data'!$V40*POWER(K$40,3))+('[1]Summary Data'!$W40*POWER(K$40,2))+('[1]Summary Data'!$X40*K$40)+'[1]Summary Data'!$Y40</f>
        <v>1.1564699999999952</v>
      </c>
      <c r="L44" s="98">
        <f>('[1]Summary Data'!$V40*POWER(L$40,3))+('[1]Summary Data'!$W40*POWER(L$40,2))+('[1]Summary Data'!$X40*L$40)+'[1]Summary Data'!$Y40</f>
        <v>1.0408899999999939</v>
      </c>
      <c r="M44" s="98">
        <f>('[1]Summary Data'!$V40*POWER(M$40,3))+('[1]Summary Data'!$W40*POWER(M$40,2))+('[1]Summary Data'!$X40*M$40)+'[1]Summary Data'!$Y40</f>
        <v>0.93724999999999525</v>
      </c>
      <c r="N44" s="99">
        <f>('[1]Summary Data'!$V40*POWER(N$40,3))+('[1]Summary Data'!$W40*POWER(N$40,2))+('[1]Summary Data'!$X40*N$40)+'[1]Summary Data'!$Y40</f>
        <v>0.8147100000000016</v>
      </c>
      <c r="O44" s="187"/>
    </row>
    <row r="45" spans="2:16" x14ac:dyDescent="0.25">
      <c r="B45" s="197"/>
      <c r="C45" s="198"/>
      <c r="D45" s="198"/>
      <c r="E45" s="199"/>
      <c r="F45" s="56">
        <f t="shared" si="2"/>
        <v>4.5</v>
      </c>
      <c r="G45" s="97">
        <f>('[1]Summary Data'!$V39*POWER(G$40,3))+('[1]Summary Data'!$W39*POWER(G$40,2))+('[1]Summary Data'!$X39*G$40)+'[1]Summary Data'!$Y39</f>
        <v>3.3047900000000006</v>
      </c>
      <c r="H45" s="98">
        <f>('[1]Summary Data'!$V39*POWER(H$40,3))+('[1]Summary Data'!$W39*POWER(H$40,2))+('[1]Summary Data'!$X39*H$40)+'[1]Summary Data'!$Y39</f>
        <v>1.9818300000000022</v>
      </c>
      <c r="I45" s="98">
        <f>('[1]Summary Data'!$V39*POWER(I$40,3))+('[1]Summary Data'!$W39*POWER(I$40,2))+('[1]Summary Data'!$X39*I$40)+'[1]Summary Data'!$Y39</f>
        <v>1.6008500000000012</v>
      </c>
      <c r="J45" s="98">
        <f>('[1]Summary Data'!$V39*POWER(J$40,3))+('[1]Summary Data'!$W39*POWER(J$40,2))+('[1]Summary Data'!$X39*J$40)+'[1]Summary Data'!$Y39</f>
        <v>1.3514300000000006</v>
      </c>
      <c r="K45" s="98">
        <f>('[1]Summary Data'!$V39*POWER(K$40,3))+('[1]Summary Data'!$W39*POWER(K$40,2))+('[1]Summary Data'!$X39*K$40)+'[1]Summary Data'!$Y39</f>
        <v>1.1919900000000041</v>
      </c>
      <c r="L45" s="98">
        <f>('[1]Summary Data'!$V39*POWER(L$40,3))+('[1]Summary Data'!$W39*POWER(L$40,2))+('[1]Summary Data'!$X39*L$40)+'[1]Summary Data'!$Y39</f>
        <v>1.0809500000000014</v>
      </c>
      <c r="M45" s="98">
        <f>('[1]Summary Data'!$V39*POWER(M$40,3))+('[1]Summary Data'!$W39*POWER(M$40,2))+('[1]Summary Data'!$X39*M$40)+'[1]Summary Data'!$Y39</f>
        <v>0.97672999999999632</v>
      </c>
      <c r="N45" s="99">
        <f>('[1]Summary Data'!$V39*POWER(N$40,3))+('[1]Summary Data'!$W39*POWER(N$40,2))+('[1]Summary Data'!$X39*N$40)+'[1]Summary Data'!$Y39</f>
        <v>0.83774999999999977</v>
      </c>
      <c r="O45" s="187"/>
    </row>
    <row r="46" spans="2:16" x14ac:dyDescent="0.25">
      <c r="B46" s="197"/>
      <c r="C46" s="198"/>
      <c r="D46" s="198"/>
      <c r="E46" s="199"/>
      <c r="F46" s="56">
        <f t="shared" si="2"/>
        <v>5</v>
      </c>
      <c r="G46" s="97">
        <f>('[1]Summary Data'!$V38*POWER(G$40,3))+('[1]Summary Data'!$W38*POWER(G$40,2))+('[1]Summary Data'!$X38*G$40)+'[1]Summary Data'!$Y38</f>
        <v>3.7098399999999998</v>
      </c>
      <c r="H46" s="98">
        <f>('[1]Summary Data'!$V38*POWER(H$40,3))+('[1]Summary Data'!$W38*POWER(H$40,2))+('[1]Summary Data'!$X38*H$40)+'[1]Summary Data'!$Y38</f>
        <v>2.1320599999999921</v>
      </c>
      <c r="I46" s="98">
        <f>('[1]Summary Data'!$V38*POWER(I$40,3))+('[1]Summary Data'!$W38*POWER(I$40,2))+('[1]Summary Data'!$X38*I$40)+'[1]Summary Data'!$Y38</f>
        <v>1.6870299999999965</v>
      </c>
      <c r="J46" s="98">
        <f>('[1]Summary Data'!$V38*POWER(J$40,3))+('[1]Summary Data'!$W38*POWER(J$40,2))+('[1]Summary Data'!$X38*J$40)+'[1]Summary Data'!$Y38</f>
        <v>1.402199999999997</v>
      </c>
      <c r="K46" s="98">
        <f>('[1]Summary Data'!$V38*POWER(K$40,3))+('[1]Summary Data'!$W38*POWER(K$40,2))+('[1]Summary Data'!$X38*K$40)+'[1]Summary Data'!$Y38</f>
        <v>1.2257899999999928</v>
      </c>
      <c r="L46" s="98">
        <f>('[1]Summary Data'!$V38*POWER(L$40,3))+('[1]Summary Data'!$W38*POWER(L$40,2))+('[1]Summary Data'!$X38*L$40)+'[1]Summary Data'!$Y38</f>
        <v>1.1060199999999973</v>
      </c>
      <c r="M46" s="98">
        <f>('[1]Summary Data'!$V38*POWER(M$40,3))+('[1]Summary Data'!$W38*POWER(M$40,2))+('[1]Summary Data'!$X38*M$40)+'[1]Summary Data'!$Y38</f>
        <v>0.99110999999999549</v>
      </c>
      <c r="N46" s="99">
        <f>('[1]Summary Data'!$V38*POWER(N$40,3))+('[1]Summary Data'!$W38*POWER(N$40,2))+('[1]Summary Data'!$X38*N$40)+'[1]Summary Data'!$Y38</f>
        <v>0.82927999999999358</v>
      </c>
      <c r="O46" s="187"/>
    </row>
    <row r="47" spans="2:16" x14ac:dyDescent="0.25">
      <c r="B47" s="197"/>
      <c r="C47" s="198"/>
      <c r="D47" s="198"/>
      <c r="E47" s="199"/>
      <c r="F47" s="56">
        <f t="shared" si="2"/>
        <v>5.5</v>
      </c>
      <c r="G47" s="97">
        <f>('[1]Summary Data'!$V37*POWER(G$40,3))+('[1]Summary Data'!$W37*POWER(G$40,2))+('[1]Summary Data'!$X37*G$40)+'[1]Summary Data'!$Y37</f>
        <v>4.2168599999999969</v>
      </c>
      <c r="H47" s="98">
        <f>('[1]Summary Data'!$V37*POWER(H$40,3))+('[1]Summary Data'!$W37*POWER(H$40,2))+('[1]Summary Data'!$X37*H$40)+'[1]Summary Data'!$Y37</f>
        <v>2.2444399999999902</v>
      </c>
      <c r="I47" s="98">
        <f>('[1]Summary Data'!$V37*POWER(I$40,3))+('[1]Summary Data'!$W37*POWER(I$40,2))+('[1]Summary Data'!$X37*I$40)+'[1]Summary Data'!$Y37</f>
        <v>1.7282699999999949</v>
      </c>
      <c r="J47" s="98">
        <f>('[1]Summary Data'!$V37*POWER(J$40,3))+('[1]Summary Data'!$W37*POWER(J$40,2))+('[1]Summary Data'!$X37*J$40)+'[1]Summary Data'!$Y37</f>
        <v>1.425459999999994</v>
      </c>
      <c r="K47" s="98">
        <f>('[1]Summary Data'!$V37*POWER(K$40,3))+('[1]Summary Data'!$W37*POWER(K$40,2))+('[1]Summary Data'!$X37*K$40)+'[1]Summary Data'!$Y37</f>
        <v>1.2610099999999846</v>
      </c>
      <c r="L47" s="98">
        <f>('[1]Summary Data'!$V37*POWER(L$40,3))+('[1]Summary Data'!$W37*POWER(L$40,2))+('[1]Summary Data'!$X37*L$40)+'[1]Summary Data'!$Y37</f>
        <v>1.1599199999999712</v>
      </c>
      <c r="M47" s="98">
        <f>('[1]Summary Data'!$V37*POWER(M$40,3))+('[1]Summary Data'!$W37*POWER(M$40,2))+('[1]Summary Data'!$X37*M$40)+'[1]Summary Data'!$Y37</f>
        <v>1.0471900000000005</v>
      </c>
      <c r="N47" s="99">
        <f>('[1]Summary Data'!$V37*POWER(N$40,3))+('[1]Summary Data'!$W37*POWER(N$40,2))+('[1]Summary Data'!$X37*N$40)+'[1]Summary Data'!$Y37</f>
        <v>0.84781999999998447</v>
      </c>
      <c r="O47" s="187"/>
    </row>
    <row r="48" spans="2:16" ht="15.75" thickBot="1" x14ac:dyDescent="0.3">
      <c r="B48" s="200"/>
      <c r="C48" s="201"/>
      <c r="D48" s="201"/>
      <c r="E48" s="202"/>
      <c r="F48" s="58">
        <f t="shared" si="2"/>
        <v>6</v>
      </c>
      <c r="G48" s="102">
        <f>('[1]Summary Data'!$V36*POWER(G$40,3))+('[1]Summary Data'!$W36*POWER(G$40,2))+('[1]Summary Data'!$X36*G$40)+'[1]Summary Data'!$Y36</f>
        <v>4.5712400000000102</v>
      </c>
      <c r="H48" s="103">
        <f>('[1]Summary Data'!$V36*POWER(H$40,3))+('[1]Summary Data'!$W36*POWER(H$40,2))+('[1]Summary Data'!$X36*H$40)+'[1]Summary Data'!$Y36</f>
        <v>2.3983600000000038</v>
      </c>
      <c r="I48" s="103">
        <f>('[1]Summary Data'!$V36*POWER(I$40,3))+('[1]Summary Data'!$W36*POWER(I$40,2))+('[1]Summary Data'!$X36*I$40)+'[1]Summary Data'!$Y36</f>
        <v>1.8332900000000123</v>
      </c>
      <c r="J48" s="103">
        <f>('[1]Summary Data'!$V36*POWER(J$40,3))+('[1]Summary Data'!$W36*POWER(J$40,2))+('[1]Summary Data'!$X36*J$40)+'[1]Summary Data'!$Y36</f>
        <v>1.5030800000000042</v>
      </c>
      <c r="K48" s="103">
        <f>('[1]Summary Data'!$V36*POWER(K$40,3))+('[1]Summary Data'!$W36*POWER(K$40,2))+('[1]Summary Data'!$X36*K$40)+'[1]Summary Data'!$Y36</f>
        <v>1.3231900000000039</v>
      </c>
      <c r="L48" s="103">
        <f>('[1]Summary Data'!$V36*POWER(L$40,3))+('[1]Summary Data'!$W36*POWER(L$40,2))+('[1]Summary Data'!$X36*L$40)+'[1]Summary Data'!$Y36</f>
        <v>1.2090800000000215</v>
      </c>
      <c r="M48" s="103">
        <f>('[1]Summary Data'!$V36*POWER(M$40,3))+('[1]Summary Data'!$W36*POWER(M$40,2))+('[1]Summary Data'!$X36*M$40)+'[1]Summary Data'!$Y36</f>
        <v>1.0762100000000245</v>
      </c>
      <c r="N48" s="104">
        <f>('[1]Summary Data'!$V36*POWER(N$40,3))+('[1]Summary Data'!$W36*POWER(N$40,2))+('[1]Summary Data'!$X36*N$40)+'[1]Summary Data'!$Y36</f>
        <v>0.84004000000002321</v>
      </c>
      <c r="O48" s="188"/>
    </row>
    <row r="60" spans="2:95" ht="15.75" thickBot="1" x14ac:dyDescent="0.3">
      <c r="CA60" s="43" t="s">
        <v>59</v>
      </c>
    </row>
    <row r="61" spans="2:95" ht="15.75" thickBot="1" x14ac:dyDescent="0.3">
      <c r="B61" s="203" t="s">
        <v>63</v>
      </c>
      <c r="C61" s="204"/>
      <c r="D61" s="204"/>
      <c r="E61" s="204"/>
      <c r="F61" s="169"/>
      <c r="G61" s="174" t="s">
        <v>61</v>
      </c>
      <c r="H61" s="175"/>
      <c r="I61" s="175"/>
      <c r="J61" s="175"/>
      <c r="K61" s="175"/>
      <c r="L61" s="175"/>
      <c r="M61" s="175"/>
      <c r="N61" s="175"/>
      <c r="O61" s="175"/>
      <c r="P61" s="175"/>
      <c r="Q61" s="175"/>
      <c r="R61" s="175"/>
      <c r="S61" s="175"/>
      <c r="T61" s="175"/>
      <c r="U61" s="175"/>
      <c r="V61" s="176"/>
      <c r="CA61" s="107"/>
      <c r="CB61" s="174" t="s">
        <v>61</v>
      </c>
      <c r="CC61" s="175"/>
      <c r="CD61" s="175"/>
      <c r="CE61" s="175"/>
      <c r="CF61" s="175"/>
      <c r="CG61" s="175"/>
      <c r="CH61" s="175"/>
      <c r="CI61" s="175"/>
      <c r="CJ61" s="175"/>
      <c r="CK61" s="175"/>
      <c r="CL61" s="175"/>
      <c r="CM61" s="175"/>
      <c r="CN61" s="175"/>
      <c r="CO61" s="175"/>
      <c r="CP61" s="175"/>
      <c r="CQ61" s="176"/>
    </row>
    <row r="62" spans="2:95" ht="15.75" customHeight="1" thickBot="1" x14ac:dyDescent="0.3">
      <c r="B62" s="177" t="s">
        <v>43</v>
      </c>
      <c r="C62" s="178"/>
      <c r="D62" s="178"/>
      <c r="E62" s="179"/>
      <c r="F62" s="47" t="str">
        <f>$E$5</f>
        <v>bar</v>
      </c>
      <c r="G62" s="121">
        <f>'[1]Summary Data'!$C$149</f>
        <v>0.16</v>
      </c>
      <c r="H62" s="122">
        <f>'[1]Summary Data'!$C$148</f>
        <v>0.22</v>
      </c>
      <c r="I62" s="122">
        <f>'[1]Summary Data'!$C$147</f>
        <v>0.28000000000000003</v>
      </c>
      <c r="J62" s="122">
        <f>'[1]Summary Data'!$C$146</f>
        <v>0.34</v>
      </c>
      <c r="K62" s="122">
        <f>'[1]Summary Data'!$C$145</f>
        <v>0.4</v>
      </c>
      <c r="L62" s="122">
        <f>'[1]Summary Data'!$C$144</f>
        <v>0.46</v>
      </c>
      <c r="M62" s="122">
        <f>'[1]Summary Data'!$C$143</f>
        <v>0.52</v>
      </c>
      <c r="N62" s="122">
        <f>'[1]Summary Data'!$C$142</f>
        <v>0.57999999999999996</v>
      </c>
      <c r="O62" s="122">
        <f>'[1]Summary Data'!$C$141</f>
        <v>0.64</v>
      </c>
      <c r="P62" s="122">
        <f>'[1]Summary Data'!$C$140</f>
        <v>0.7</v>
      </c>
      <c r="Q62" s="122">
        <f>'[1]Summary Data'!$C$139</f>
        <v>0.76</v>
      </c>
      <c r="R62" s="122">
        <f>'[1]Summary Data'!$C$138</f>
        <v>0.82</v>
      </c>
      <c r="S62" s="122">
        <f>'[1]Summary Data'!$C$137</f>
        <v>0.88</v>
      </c>
      <c r="T62" s="122">
        <f>'[1]Summary Data'!$C$136</f>
        <v>0.94</v>
      </c>
      <c r="U62" s="122">
        <f>'[1]Summary Data'!$C$135</f>
        <v>1</v>
      </c>
      <c r="V62" s="123">
        <f>'[1]Summary Data'!$C$134</f>
        <v>2</v>
      </c>
      <c r="CA62" s="111" t="str">
        <f t="shared" ref="CA62:CQ62" si="3">F62</f>
        <v>bar</v>
      </c>
      <c r="CB62" s="108">
        <f t="shared" si="3"/>
        <v>0.16</v>
      </c>
      <c r="CC62" s="109">
        <f t="shared" si="3"/>
        <v>0.22</v>
      </c>
      <c r="CD62" s="109">
        <f t="shared" si="3"/>
        <v>0.28000000000000003</v>
      </c>
      <c r="CE62" s="109">
        <f t="shared" si="3"/>
        <v>0.34</v>
      </c>
      <c r="CF62" s="109">
        <f t="shared" si="3"/>
        <v>0.4</v>
      </c>
      <c r="CG62" s="109">
        <f t="shared" si="3"/>
        <v>0.46</v>
      </c>
      <c r="CH62" s="109">
        <f t="shared" si="3"/>
        <v>0.52</v>
      </c>
      <c r="CI62" s="109">
        <f t="shared" si="3"/>
        <v>0.57999999999999996</v>
      </c>
      <c r="CJ62" s="109">
        <f t="shared" si="3"/>
        <v>0.64</v>
      </c>
      <c r="CK62" s="109">
        <f t="shared" si="3"/>
        <v>0.7</v>
      </c>
      <c r="CL62" s="109">
        <f t="shared" si="3"/>
        <v>0.76</v>
      </c>
      <c r="CM62" s="109">
        <f t="shared" si="3"/>
        <v>0.82</v>
      </c>
      <c r="CN62" s="109">
        <f t="shared" si="3"/>
        <v>0.88</v>
      </c>
      <c r="CO62" s="109">
        <f t="shared" si="3"/>
        <v>0.94</v>
      </c>
      <c r="CP62" s="109">
        <f t="shared" si="3"/>
        <v>1</v>
      </c>
      <c r="CQ62" s="110">
        <f t="shared" si="3"/>
        <v>2</v>
      </c>
    </row>
    <row r="63" spans="2:95" ht="15" customHeight="1" thickBot="1" x14ac:dyDescent="0.3">
      <c r="B63" s="180"/>
      <c r="C63" s="181"/>
      <c r="D63" s="181"/>
      <c r="E63" s="182"/>
      <c r="F63" s="49">
        <f t="shared" ref="F63:F70" si="4">F15</f>
        <v>2.5</v>
      </c>
      <c r="G63" s="124">
        <f t="shared" ref="G63:U70" si="5">IF(CB63&gt;H63,MAX(CB63,0),H63)</f>
        <v>165.93627129599997</v>
      </c>
      <c r="H63" s="125">
        <f t="shared" si="5"/>
        <v>145.15475849399996</v>
      </c>
      <c r="I63" s="125">
        <f t="shared" si="5"/>
        <v>128.95744094399996</v>
      </c>
      <c r="J63" s="125">
        <f t="shared" si="5"/>
        <v>116.81113614599997</v>
      </c>
      <c r="K63" s="125">
        <f t="shared" si="5"/>
        <v>108.18266159999999</v>
      </c>
      <c r="L63" s="125">
        <f t="shared" si="5"/>
        <v>102.53883480599998</v>
      </c>
      <c r="M63" s="125">
        <f t="shared" si="5"/>
        <v>101.81485430399991</v>
      </c>
      <c r="N63" s="125">
        <f t="shared" si="5"/>
        <v>101.81485430399991</v>
      </c>
      <c r="O63" s="125">
        <f t="shared" si="5"/>
        <v>101.81485430399991</v>
      </c>
      <c r="P63" s="125">
        <f t="shared" si="5"/>
        <v>101.81485430399991</v>
      </c>
      <c r="Q63" s="125">
        <f t="shared" si="5"/>
        <v>101.81485430399991</v>
      </c>
      <c r="R63" s="125">
        <f t="shared" si="5"/>
        <v>101.81485430399991</v>
      </c>
      <c r="S63" s="125">
        <f t="shared" si="5"/>
        <v>101.81485430399991</v>
      </c>
      <c r="T63" s="125">
        <f t="shared" si="5"/>
        <v>100.85363952600002</v>
      </c>
      <c r="U63" s="125">
        <f t="shared" si="5"/>
        <v>100</v>
      </c>
      <c r="V63" s="126">
        <v>100</v>
      </c>
      <c r="W63" s="186" t="s">
        <v>64</v>
      </c>
      <c r="CA63" s="116">
        <f>F63</f>
        <v>2.5</v>
      </c>
      <c r="CB63" s="124">
        <f>('[1]Summary Data'!$V163*POWER(CB$62,3))+('[1]Summary Data'!$W163*POWER(CB$62,2))+('[1]Summary Data'!$X163*CB$62)+'[1]Summary Data'!$Y163</f>
        <v>165.93627129599997</v>
      </c>
      <c r="CC63" s="125">
        <f>('[1]Summary Data'!$V163*POWER(CC$62,3))+('[1]Summary Data'!$W163*POWER(CC$62,2))+('[1]Summary Data'!$X163*CC$62)+'[1]Summary Data'!$Y163</f>
        <v>145.15475849399996</v>
      </c>
      <c r="CD63" s="125">
        <f>('[1]Summary Data'!$V163*POWER(CD$62,3))+('[1]Summary Data'!$W163*POWER(CD$62,2))+('[1]Summary Data'!$X163*CD$62)+'[1]Summary Data'!$Y163</f>
        <v>128.95744094399996</v>
      </c>
      <c r="CE63" s="125">
        <f>('[1]Summary Data'!$V163*POWER(CE$62,3))+('[1]Summary Data'!$W163*POWER(CE$62,2))+('[1]Summary Data'!$X163*CE$62)+'[1]Summary Data'!$Y163</f>
        <v>116.81113614599997</v>
      </c>
      <c r="CF63" s="125">
        <f>('[1]Summary Data'!$V163*POWER(CF$62,3))+('[1]Summary Data'!$W163*POWER(CF$62,2))+('[1]Summary Data'!$X163*CF$62)+'[1]Summary Data'!$Y163</f>
        <v>108.18266159999999</v>
      </c>
      <c r="CG63" s="125">
        <f>('[1]Summary Data'!$V163*POWER(CG$62,3))+('[1]Summary Data'!$W163*POWER(CG$62,2))+('[1]Summary Data'!$X163*CG$62)+'[1]Summary Data'!$Y163</f>
        <v>102.53883480599998</v>
      </c>
      <c r="CH63" s="125">
        <f>('[1]Summary Data'!$V163*POWER(CH$62,3))+('[1]Summary Data'!$W163*POWER(CH$62,2))+('[1]Summary Data'!$X163*CH$62)+'[1]Summary Data'!$Y163</f>
        <v>99.346473263999997</v>
      </c>
      <c r="CI63" s="125">
        <f>('[1]Summary Data'!$V163*POWER(CI$62,3))+('[1]Summary Data'!$W163*POWER(CI$62,2))+('[1]Summary Data'!$X163*CI$62)+'[1]Summary Data'!$Y163</f>
        <v>98.072394473999935</v>
      </c>
      <c r="CJ63" s="125">
        <f>('[1]Summary Data'!$V163*POWER(CJ$62,3))+('[1]Summary Data'!$W163*POWER(CJ$62,2))+('[1]Summary Data'!$X163*CJ$62)+'[1]Summary Data'!$Y163</f>
        <v>98.183415935999932</v>
      </c>
      <c r="CK63" s="125">
        <f>('[1]Summary Data'!$V163*POWER(CK$62,3))+('[1]Summary Data'!$W163*POWER(CK$62,2))+('[1]Summary Data'!$X163*CK$62)+'[1]Summary Data'!$Y163</f>
        <v>99.146355150000005</v>
      </c>
      <c r="CL63" s="125">
        <f>('[1]Summary Data'!$V163*POWER(CL$62,3))+('[1]Summary Data'!$W163*POWER(CL$62,2))+('[1]Summary Data'!$X163*CL$62)+'[1]Summary Data'!$Y163</f>
        <v>100.42802961599992</v>
      </c>
      <c r="CM63" s="125">
        <f>('[1]Summary Data'!$V163*POWER(CM$62,3))+('[1]Summary Data'!$W163*POWER(CM$62,2))+('[1]Summary Data'!$X163*CM$62)+'[1]Summary Data'!$Y163</f>
        <v>101.495256834</v>
      </c>
      <c r="CN63" s="125">
        <f>('[1]Summary Data'!$V163*POWER(CN$62,3))+('[1]Summary Data'!$W163*POWER(CN$62,2))+('[1]Summary Data'!$X163*CN$62)+'[1]Summary Data'!$Y163</f>
        <v>101.81485430399991</v>
      </c>
      <c r="CO63" s="125">
        <f>('[1]Summary Data'!$V163*POWER(CO$62,3))+('[1]Summary Data'!$W163*POWER(CO$62,2))+('[1]Summary Data'!$X163*CO$62)+'[1]Summary Data'!$Y163</f>
        <v>100.85363952600002</v>
      </c>
      <c r="CP63" s="125">
        <f>('[1]Summary Data'!$V163*POWER(CP$62,3))+('[1]Summary Data'!$W163*POWER(CP$62,2))+('[1]Summary Data'!$X163*CP$62)+'[1]Summary Data'!$Y163</f>
        <v>98.07842999999994</v>
      </c>
      <c r="CQ63" s="126">
        <f>('[1]Summary Data'!$V163*POWER(CQ$62,3))+('[1]Summary Data'!$W163*POWER(CQ$62,2))+('[1]Summary Data'!$X163*CQ$62)+'[1]Summary Data'!$Y163</f>
        <v>-703.65690000000018</v>
      </c>
    </row>
    <row r="64" spans="2:95" ht="15.75" thickBot="1" x14ac:dyDescent="0.3">
      <c r="B64" s="180"/>
      <c r="C64" s="181"/>
      <c r="D64" s="181"/>
      <c r="E64" s="182"/>
      <c r="F64" s="51">
        <f t="shared" si="4"/>
        <v>3</v>
      </c>
      <c r="G64" s="127">
        <f t="shared" si="5"/>
        <v>169.86765195775999</v>
      </c>
      <c r="H64" s="128">
        <f t="shared" si="5"/>
        <v>148.38445888688</v>
      </c>
      <c r="I64" s="128">
        <f t="shared" si="5"/>
        <v>131.54622384511998</v>
      </c>
      <c r="J64" s="128">
        <f t="shared" si="5"/>
        <v>118.82127263023997</v>
      </c>
      <c r="K64" s="128">
        <f t="shared" si="5"/>
        <v>109.67793103999998</v>
      </c>
      <c r="L64" s="128">
        <f t="shared" si="5"/>
        <v>103.58452487215996</v>
      </c>
      <c r="M64" s="128">
        <f t="shared" si="5"/>
        <v>101.66824053631993</v>
      </c>
      <c r="N64" s="128">
        <f t="shared" si="5"/>
        <v>101.66824053631993</v>
      </c>
      <c r="O64" s="128">
        <f t="shared" si="5"/>
        <v>101.66824053631993</v>
      </c>
      <c r="P64" s="128">
        <f t="shared" si="5"/>
        <v>101.66824053631993</v>
      </c>
      <c r="Q64" s="128">
        <f t="shared" si="5"/>
        <v>101.66824053631993</v>
      </c>
      <c r="R64" s="128">
        <f t="shared" si="5"/>
        <v>101.66824053631993</v>
      </c>
      <c r="S64" s="128">
        <f t="shared" si="5"/>
        <v>101.66824053631993</v>
      </c>
      <c r="T64" s="128">
        <f t="shared" si="5"/>
        <v>100.83404646703988</v>
      </c>
      <c r="U64" s="128">
        <f t="shared" si="5"/>
        <v>100</v>
      </c>
      <c r="V64" s="129">
        <v>100</v>
      </c>
      <c r="W64" s="187"/>
      <c r="X64" s="53" t="s">
        <v>46</v>
      </c>
      <c r="CA64" s="117">
        <f t="shared" ref="CA64:CA70" si="6">F64</f>
        <v>3</v>
      </c>
      <c r="CB64" s="127">
        <f>('[1]Summary Data'!$V162*POWER(CB$62,3))+('[1]Summary Data'!$W162*POWER(CB$62,2))+('[1]Summary Data'!$X162*CB$62)+'[1]Summary Data'!$Y162</f>
        <v>169.86765195775999</v>
      </c>
      <c r="CC64" s="128">
        <f>('[1]Summary Data'!$V162*POWER(CC$62,3))+('[1]Summary Data'!$W162*POWER(CC$62,2))+('[1]Summary Data'!$X162*CC$62)+'[1]Summary Data'!$Y162</f>
        <v>148.38445888688</v>
      </c>
      <c r="CD64" s="128">
        <f>('[1]Summary Data'!$V162*POWER(CD$62,3))+('[1]Summary Data'!$W162*POWER(CD$62,2))+('[1]Summary Data'!$X162*CD$62)+'[1]Summary Data'!$Y162</f>
        <v>131.54622384511998</v>
      </c>
      <c r="CE64" s="128">
        <f>('[1]Summary Data'!$V162*POWER(CE$62,3))+('[1]Summary Data'!$W162*POWER(CE$62,2))+('[1]Summary Data'!$X162*CE$62)+'[1]Summary Data'!$Y162</f>
        <v>118.82127263023997</v>
      </c>
      <c r="CF64" s="128">
        <f>('[1]Summary Data'!$V162*POWER(CF$62,3))+('[1]Summary Data'!$W162*POWER(CF$62,2))+('[1]Summary Data'!$X162*CF$62)+'[1]Summary Data'!$Y162</f>
        <v>109.67793103999998</v>
      </c>
      <c r="CG64" s="128">
        <f>('[1]Summary Data'!$V162*POWER(CG$62,3))+('[1]Summary Data'!$W162*POWER(CG$62,2))+('[1]Summary Data'!$X162*CG$62)+'[1]Summary Data'!$Y162</f>
        <v>103.58452487215996</v>
      </c>
      <c r="CH64" s="128">
        <f>('[1]Summary Data'!$V162*POWER(CH$62,3))+('[1]Summary Data'!$W162*POWER(CH$62,2))+('[1]Summary Data'!$X162*CH$62)+'[1]Summary Data'!$Y162</f>
        <v>100.00937992447999</v>
      </c>
      <c r="CI64" s="128">
        <f>('[1]Summary Data'!$V162*POWER(CI$62,3))+('[1]Summary Data'!$W162*POWER(CI$62,2))+('[1]Summary Data'!$X162*CI$62)+'[1]Summary Data'!$Y162</f>
        <v>98.420821994719944</v>
      </c>
      <c r="CJ64" s="128">
        <f>('[1]Summary Data'!$V162*POWER(CJ$62,3))+('[1]Summary Data'!$W162*POWER(CJ$62,2))+('[1]Summary Data'!$X162*CJ$62)+'[1]Summary Data'!$Y162</f>
        <v>98.287176880639919</v>
      </c>
      <c r="CK64" s="128">
        <f>('[1]Summary Data'!$V162*POWER(CK$62,3))+('[1]Summary Data'!$W162*POWER(CK$62,2))+('[1]Summary Data'!$X162*CK$62)+'[1]Summary Data'!$Y162</f>
        <v>99.076770379999999</v>
      </c>
      <c r="CL64" s="128">
        <f>('[1]Summary Data'!$V162*POWER(CL$62,3))+('[1]Summary Data'!$W162*POWER(CL$62,2))+('[1]Summary Data'!$X162*CL$62)+'[1]Summary Data'!$Y162</f>
        <v>100.25792829055993</v>
      </c>
      <c r="CM64" s="128">
        <f>('[1]Summary Data'!$V162*POWER(CM$62,3))+('[1]Summary Data'!$W162*POWER(CM$62,2))+('[1]Summary Data'!$X162*CM$62)+'[1]Summary Data'!$Y162</f>
        <v>101.29897641007992</v>
      </c>
      <c r="CN64" s="128">
        <f>('[1]Summary Data'!$V162*POWER(CN$62,3))+('[1]Summary Data'!$W162*POWER(CN$62,2))+('[1]Summary Data'!$X162*CN$62)+'[1]Summary Data'!$Y162</f>
        <v>101.66824053631993</v>
      </c>
      <c r="CO64" s="128">
        <f>('[1]Summary Data'!$V162*POWER(CO$62,3))+('[1]Summary Data'!$W162*POWER(CO$62,2))+('[1]Summary Data'!$X162*CO$62)+'[1]Summary Data'!$Y162</f>
        <v>100.83404646703988</v>
      </c>
      <c r="CP64" s="128">
        <f>('[1]Summary Data'!$V162*POWER(CP$62,3))+('[1]Summary Data'!$W162*POWER(CP$62,2))+('[1]Summary Data'!$X162*CP$62)+'[1]Summary Data'!$Y162</f>
        <v>98.264719999999926</v>
      </c>
      <c r="CQ64" s="129">
        <f>('[1]Summary Data'!$V162*POWER(CQ$62,3))+('[1]Summary Data'!$W162*POWER(CQ$62,2))+('[1]Summary Data'!$X162*CQ$62)+'[1]Summary Data'!$Y162</f>
        <v>-687.04726000000016</v>
      </c>
    </row>
    <row r="65" spans="2:95" x14ac:dyDescent="0.25">
      <c r="B65" s="180"/>
      <c r="C65" s="181"/>
      <c r="D65" s="181"/>
      <c r="E65" s="182"/>
      <c r="F65" s="54">
        <f t="shared" si="4"/>
        <v>3.5</v>
      </c>
      <c r="G65" s="130">
        <f t="shared" si="5"/>
        <v>160.75980090496</v>
      </c>
      <c r="H65" s="131">
        <f t="shared" si="5"/>
        <v>141.40475865447999</v>
      </c>
      <c r="I65" s="131">
        <f t="shared" si="5"/>
        <v>126.35417661951999</v>
      </c>
      <c r="J65" s="131">
        <f t="shared" si="5"/>
        <v>115.10428406103999</v>
      </c>
      <c r="K65" s="131">
        <f t="shared" si="5"/>
        <v>107.15131024000002</v>
      </c>
      <c r="L65" s="131">
        <f t="shared" si="5"/>
        <v>101.99148441735997</v>
      </c>
      <c r="M65" s="131">
        <f t="shared" si="5"/>
        <v>101.76410553471987</v>
      </c>
      <c r="N65" s="131">
        <f t="shared" si="5"/>
        <v>101.76410553471987</v>
      </c>
      <c r="O65" s="131">
        <f t="shared" si="5"/>
        <v>101.76410553471987</v>
      </c>
      <c r="P65" s="131">
        <f t="shared" si="5"/>
        <v>101.76410553471987</v>
      </c>
      <c r="Q65" s="131">
        <f t="shared" si="5"/>
        <v>101.76410553471987</v>
      </c>
      <c r="R65" s="131">
        <f t="shared" si="5"/>
        <v>101.76410553471987</v>
      </c>
      <c r="S65" s="131">
        <f t="shared" si="5"/>
        <v>101.76410553471987</v>
      </c>
      <c r="T65" s="131">
        <f t="shared" si="5"/>
        <v>100.81371709384001</v>
      </c>
      <c r="U65" s="131">
        <f t="shared" si="5"/>
        <v>100</v>
      </c>
      <c r="V65" s="132">
        <v>100</v>
      </c>
      <c r="W65" s="187"/>
      <c r="CA65" s="118">
        <f t="shared" si="6"/>
        <v>3.5</v>
      </c>
      <c r="CB65" s="130">
        <f>('[1]Summary Data'!$V161*POWER(CB$62,3))+('[1]Summary Data'!$W161*POWER(CB$62,2))+('[1]Summary Data'!$X161*CB$62)+'[1]Summary Data'!$Y161</f>
        <v>160.75980090496</v>
      </c>
      <c r="CC65" s="131">
        <f>('[1]Summary Data'!$V161*POWER(CC$62,3))+('[1]Summary Data'!$W161*POWER(CC$62,2))+('[1]Summary Data'!$X161*CC$62)+'[1]Summary Data'!$Y161</f>
        <v>141.40475865447999</v>
      </c>
      <c r="CD65" s="131">
        <f>('[1]Summary Data'!$V161*POWER(CD$62,3))+('[1]Summary Data'!$W161*POWER(CD$62,2))+('[1]Summary Data'!$X161*CD$62)+'[1]Summary Data'!$Y161</f>
        <v>126.35417661951999</v>
      </c>
      <c r="CE65" s="131">
        <f>('[1]Summary Data'!$V161*POWER(CE$62,3))+('[1]Summary Data'!$W161*POWER(CE$62,2))+('[1]Summary Data'!$X161*CE$62)+'[1]Summary Data'!$Y161</f>
        <v>115.10428406103999</v>
      </c>
      <c r="CF65" s="131">
        <f>('[1]Summary Data'!$V161*POWER(CF$62,3))+('[1]Summary Data'!$W161*POWER(CF$62,2))+('[1]Summary Data'!$X161*CF$62)+'[1]Summary Data'!$Y161</f>
        <v>107.15131024000002</v>
      </c>
      <c r="CG65" s="131">
        <f>('[1]Summary Data'!$V161*POWER(CG$62,3))+('[1]Summary Data'!$W161*POWER(CG$62,2))+('[1]Summary Data'!$X161*CG$62)+'[1]Summary Data'!$Y161</f>
        <v>101.99148441735997</v>
      </c>
      <c r="CH65" s="131">
        <f>('[1]Summary Data'!$V161*POWER(CH$62,3))+('[1]Summary Data'!$W161*POWER(CH$62,2))+('[1]Summary Data'!$X161*CH$62)+'[1]Summary Data'!$Y161</f>
        <v>99.121035854079992</v>
      </c>
      <c r="CI65" s="131">
        <f>('[1]Summary Data'!$V161*POWER(CI$62,3))+('[1]Summary Data'!$W161*POWER(CI$62,2))+('[1]Summary Data'!$X161*CI$62)+'[1]Summary Data'!$Y161</f>
        <v>98.036193811120029</v>
      </c>
      <c r="CJ65" s="131">
        <f>('[1]Summary Data'!$V161*POWER(CJ$62,3))+('[1]Summary Data'!$W161*POWER(CJ$62,2))+('[1]Summary Data'!$X161*CJ$62)+'[1]Summary Data'!$Y161</f>
        <v>98.233187549439947</v>
      </c>
      <c r="CK65" s="131">
        <f>('[1]Summary Data'!$V161*POWER(CK$62,3))+('[1]Summary Data'!$W161*POWER(CK$62,2))+('[1]Summary Data'!$X161*CK$62)+'[1]Summary Data'!$Y161</f>
        <v>99.208246330000009</v>
      </c>
      <c r="CL65" s="131">
        <f>('[1]Summary Data'!$V161*POWER(CL$62,3))+('[1]Summary Data'!$W161*POWER(CL$62,2))+('[1]Summary Data'!$X161*CL$62)+'[1]Summary Data'!$Y161</f>
        <v>100.45759941375997</v>
      </c>
      <c r="CM65" s="131">
        <f>('[1]Summary Data'!$V161*POWER(CM$62,3))+('[1]Summary Data'!$W161*POWER(CM$62,2))+('[1]Summary Data'!$X161*CM$62)+'[1]Summary Data'!$Y161</f>
        <v>101.47747606167991</v>
      </c>
      <c r="CN65" s="131">
        <f>('[1]Summary Data'!$V161*POWER(CN$62,3))+('[1]Summary Data'!$W161*POWER(CN$62,2))+('[1]Summary Data'!$X161*CN$62)+'[1]Summary Data'!$Y161</f>
        <v>101.76410553471987</v>
      </c>
      <c r="CO65" s="131">
        <f>('[1]Summary Data'!$V161*POWER(CO$62,3))+('[1]Summary Data'!$W161*POWER(CO$62,2))+('[1]Summary Data'!$X161*CO$62)+'[1]Summary Data'!$Y161</f>
        <v>100.81371709384001</v>
      </c>
      <c r="CP65" s="131">
        <f>('[1]Summary Data'!$V161*POWER(CP$62,3))+('[1]Summary Data'!$W161*POWER(CP$62,2))+('[1]Summary Data'!$X161*CP$62)+'[1]Summary Data'!$Y161</f>
        <v>98.122539999999958</v>
      </c>
      <c r="CQ65" s="132">
        <f>('[1]Summary Data'!$V161*POWER(CQ$62,3))+('[1]Summary Data'!$W161*POWER(CQ$62,2))+('[1]Summary Data'!$X161*CQ$62)+'[1]Summary Data'!$Y161</f>
        <v>-664.49206000000015</v>
      </c>
    </row>
    <row r="66" spans="2:95" x14ac:dyDescent="0.25">
      <c r="B66" s="180"/>
      <c r="C66" s="181"/>
      <c r="D66" s="181"/>
      <c r="E66" s="182"/>
      <c r="F66" s="56">
        <f t="shared" si="4"/>
        <v>4</v>
      </c>
      <c r="G66" s="130">
        <f t="shared" si="5"/>
        <v>153.84934443967998</v>
      </c>
      <c r="H66" s="131">
        <f t="shared" si="5"/>
        <v>136.51250949583999</v>
      </c>
      <c r="I66" s="131">
        <f t="shared" si="5"/>
        <v>123.06055927615998</v>
      </c>
      <c r="J66" s="131">
        <f t="shared" si="5"/>
        <v>113.03635450831999</v>
      </c>
      <c r="K66" s="131">
        <f t="shared" si="5"/>
        <v>105.98275591999997</v>
      </c>
      <c r="L66" s="131">
        <f t="shared" si="5"/>
        <v>101.63907699775996</v>
      </c>
      <c r="M66" s="131">
        <f t="shared" si="5"/>
        <v>101.63907699775996</v>
      </c>
      <c r="N66" s="131">
        <f t="shared" si="5"/>
        <v>101.63907699775996</v>
      </c>
      <c r="O66" s="131">
        <f t="shared" si="5"/>
        <v>101.63907699775996</v>
      </c>
      <c r="P66" s="131">
        <f t="shared" si="5"/>
        <v>101.63907699775996</v>
      </c>
      <c r="Q66" s="131">
        <f t="shared" si="5"/>
        <v>101.63907699775996</v>
      </c>
      <c r="R66" s="131">
        <f t="shared" si="5"/>
        <v>101.63907699775996</v>
      </c>
      <c r="S66" s="131">
        <f t="shared" si="5"/>
        <v>101.63907699775996</v>
      </c>
      <c r="T66" s="131">
        <f t="shared" si="5"/>
        <v>100.74966677072001</v>
      </c>
      <c r="U66" s="131">
        <f t="shared" si="5"/>
        <v>100</v>
      </c>
      <c r="V66" s="132">
        <v>100</v>
      </c>
      <c r="W66" s="187"/>
      <c r="CA66" s="119">
        <f t="shared" si="6"/>
        <v>4</v>
      </c>
      <c r="CB66" s="130">
        <f>('[1]Summary Data'!$V160*POWER(CB$62,3))+('[1]Summary Data'!$W160*POWER(CB$62,2))+('[1]Summary Data'!$X160*CB$62)+'[1]Summary Data'!$Y160</f>
        <v>153.84934443967998</v>
      </c>
      <c r="CC66" s="131">
        <f>('[1]Summary Data'!$V160*POWER(CC$62,3))+('[1]Summary Data'!$W160*POWER(CC$62,2))+('[1]Summary Data'!$X160*CC$62)+'[1]Summary Data'!$Y160</f>
        <v>136.51250949583999</v>
      </c>
      <c r="CD66" s="131">
        <f>('[1]Summary Data'!$V160*POWER(CD$62,3))+('[1]Summary Data'!$W160*POWER(CD$62,2))+('[1]Summary Data'!$X160*CD$62)+'[1]Summary Data'!$Y160</f>
        <v>123.06055927615998</v>
      </c>
      <c r="CE66" s="131">
        <f>('[1]Summary Data'!$V160*POWER(CE$62,3))+('[1]Summary Data'!$W160*POWER(CE$62,2))+('[1]Summary Data'!$X160*CE$62)+'[1]Summary Data'!$Y160</f>
        <v>113.03635450831999</v>
      </c>
      <c r="CF66" s="131">
        <f>('[1]Summary Data'!$V160*POWER(CF$62,3))+('[1]Summary Data'!$W160*POWER(CF$62,2))+('[1]Summary Data'!$X160*CF$62)+'[1]Summary Data'!$Y160</f>
        <v>105.98275591999997</v>
      </c>
      <c r="CG66" s="131">
        <f>('[1]Summary Data'!$V160*POWER(CG$62,3))+('[1]Summary Data'!$W160*POWER(CG$62,2))+('[1]Summary Data'!$X160*CG$62)+'[1]Summary Data'!$Y160</f>
        <v>101.44262423887997</v>
      </c>
      <c r="CH66" s="131">
        <f>('[1]Summary Data'!$V160*POWER(CH$62,3))+('[1]Summary Data'!$W160*POWER(CH$62,2))+('[1]Summary Data'!$X160*CH$62)+'[1]Summary Data'!$Y160</f>
        <v>98.95882019263999</v>
      </c>
      <c r="CI66" s="131">
        <f>('[1]Summary Data'!$V160*POWER(CI$62,3))+('[1]Summary Data'!$W160*POWER(CI$62,2))+('[1]Summary Data'!$X160*CI$62)+'[1]Summary Data'!$Y160</f>
        <v>98.074204508960008</v>
      </c>
      <c r="CJ66" s="131">
        <f>('[1]Summary Data'!$V160*POWER(CJ$62,3))+('[1]Summary Data'!$W160*POWER(CJ$62,2))+('[1]Summary Data'!$X160*CJ$62)+'[1]Summary Data'!$Y160</f>
        <v>98.331637915519934</v>
      </c>
      <c r="CK66" s="131">
        <f>('[1]Summary Data'!$V160*POWER(CK$62,3))+('[1]Summary Data'!$W160*POWER(CK$62,2))+('[1]Summary Data'!$X160*CK$62)+'[1]Summary Data'!$Y160</f>
        <v>99.273981140000046</v>
      </c>
      <c r="CL66" s="131">
        <f>('[1]Summary Data'!$V160*POWER(CL$62,3))+('[1]Summary Data'!$W160*POWER(CL$62,2))+('[1]Summary Data'!$X160*CL$62)+'[1]Summary Data'!$Y160</f>
        <v>100.44409491008003</v>
      </c>
      <c r="CM66" s="131">
        <f>('[1]Summary Data'!$V160*POWER(CM$62,3))+('[1]Summary Data'!$W160*POWER(CM$62,2))+('[1]Summary Data'!$X160*CM$62)+'[1]Summary Data'!$Y160</f>
        <v>101.38483995343989</v>
      </c>
      <c r="CN66" s="131">
        <f>('[1]Summary Data'!$V160*POWER(CN$62,3))+('[1]Summary Data'!$W160*POWER(CN$62,2))+('[1]Summary Data'!$X160*CN$62)+'[1]Summary Data'!$Y160</f>
        <v>101.63907699775996</v>
      </c>
      <c r="CO66" s="131">
        <f>('[1]Summary Data'!$V160*POWER(CO$62,3))+('[1]Summary Data'!$W160*POWER(CO$62,2))+('[1]Summary Data'!$X160*CO$62)+'[1]Summary Data'!$Y160</f>
        <v>100.74966677072001</v>
      </c>
      <c r="CP66" s="131">
        <f>('[1]Summary Data'!$V160*POWER(CP$62,3))+('[1]Summary Data'!$W160*POWER(CP$62,2))+('[1]Summary Data'!$X160*CP$62)+'[1]Summary Data'!$Y160</f>
        <v>98.259469999999965</v>
      </c>
      <c r="CQ66" s="132">
        <f>('[1]Summary Data'!$V160*POWER(CQ$62,3))+('[1]Summary Data'!$W160*POWER(CQ$62,2))+('[1]Summary Data'!$X160*CQ$62)+'[1]Summary Data'!$Y160</f>
        <v>-597.67731000000026</v>
      </c>
    </row>
    <row r="67" spans="2:95" x14ac:dyDescent="0.25">
      <c r="B67" s="180"/>
      <c r="C67" s="181"/>
      <c r="D67" s="181"/>
      <c r="E67" s="182"/>
      <c r="F67" s="56">
        <f t="shared" si="4"/>
        <v>4.5</v>
      </c>
      <c r="G67" s="130">
        <f t="shared" si="5"/>
        <v>161.80685971328001</v>
      </c>
      <c r="H67" s="131">
        <f t="shared" si="5"/>
        <v>142.46442296264001</v>
      </c>
      <c r="I67" s="131">
        <f t="shared" si="5"/>
        <v>127.36487567935998</v>
      </c>
      <c r="J67" s="131">
        <f t="shared" si="5"/>
        <v>116.01689056472001</v>
      </c>
      <c r="K67" s="131">
        <f t="shared" si="5"/>
        <v>107.92914032000004</v>
      </c>
      <c r="L67" s="131">
        <f t="shared" si="5"/>
        <v>102.61029764648003</v>
      </c>
      <c r="M67" s="131">
        <f t="shared" si="5"/>
        <v>101.63631783296</v>
      </c>
      <c r="N67" s="131">
        <f t="shared" si="5"/>
        <v>101.63631783296</v>
      </c>
      <c r="O67" s="131">
        <f t="shared" si="5"/>
        <v>101.63631783296</v>
      </c>
      <c r="P67" s="131">
        <f t="shared" si="5"/>
        <v>101.63631783296</v>
      </c>
      <c r="Q67" s="131">
        <f t="shared" si="5"/>
        <v>101.63631783296</v>
      </c>
      <c r="R67" s="131">
        <f t="shared" si="5"/>
        <v>101.63631783296</v>
      </c>
      <c r="S67" s="131">
        <f t="shared" si="5"/>
        <v>101.63631783296</v>
      </c>
      <c r="T67" s="131">
        <f t="shared" si="5"/>
        <v>100.78095297512004</v>
      </c>
      <c r="U67" s="131">
        <f t="shared" si="5"/>
        <v>100</v>
      </c>
      <c r="V67" s="132">
        <v>100</v>
      </c>
      <c r="W67" s="187"/>
      <c r="CA67" s="119">
        <f t="shared" si="6"/>
        <v>4.5</v>
      </c>
      <c r="CB67" s="130">
        <f>('[1]Summary Data'!$V159*POWER(CB$62,3))+('[1]Summary Data'!$W159*POWER(CB$62,2))+('[1]Summary Data'!$X159*CB$62)+'[1]Summary Data'!$Y159</f>
        <v>161.80685971328001</v>
      </c>
      <c r="CC67" s="131">
        <f>('[1]Summary Data'!$V159*POWER(CC$62,3))+('[1]Summary Data'!$W159*POWER(CC$62,2))+('[1]Summary Data'!$X159*CC$62)+'[1]Summary Data'!$Y159</f>
        <v>142.46442296264001</v>
      </c>
      <c r="CD67" s="131">
        <f>('[1]Summary Data'!$V159*POWER(CD$62,3))+('[1]Summary Data'!$W159*POWER(CD$62,2))+('[1]Summary Data'!$X159*CD$62)+'[1]Summary Data'!$Y159</f>
        <v>127.36487567935998</v>
      </c>
      <c r="CE67" s="131">
        <f>('[1]Summary Data'!$V159*POWER(CE$62,3))+('[1]Summary Data'!$W159*POWER(CE$62,2))+('[1]Summary Data'!$X159*CE$62)+'[1]Summary Data'!$Y159</f>
        <v>116.01689056472001</v>
      </c>
      <c r="CF67" s="131">
        <f>('[1]Summary Data'!$V159*POWER(CF$62,3))+('[1]Summary Data'!$W159*POWER(CF$62,2))+('[1]Summary Data'!$X159*CF$62)+'[1]Summary Data'!$Y159</f>
        <v>107.92914032000004</v>
      </c>
      <c r="CG67" s="131">
        <f>('[1]Summary Data'!$V159*POWER(CG$62,3))+('[1]Summary Data'!$W159*POWER(CG$62,2))+('[1]Summary Data'!$X159*CG$62)+'[1]Summary Data'!$Y159</f>
        <v>102.61029764648003</v>
      </c>
      <c r="CH67" s="131">
        <f>('[1]Summary Data'!$V159*POWER(CH$62,3))+('[1]Summary Data'!$W159*POWER(CH$62,2))+('[1]Summary Data'!$X159*CH$62)+'[1]Summary Data'!$Y159</f>
        <v>99.569035245440006</v>
      </c>
      <c r="CI67" s="131">
        <f>('[1]Summary Data'!$V159*POWER(CI$62,3))+('[1]Summary Data'!$W159*POWER(CI$62,2))+('[1]Summary Data'!$X159*CI$62)+'[1]Summary Data'!$Y159</f>
        <v>98.314025818160047</v>
      </c>
      <c r="CJ67" s="131">
        <f>('[1]Summary Data'!$V159*POWER(CJ$62,3))+('[1]Summary Data'!$W159*POWER(CJ$62,2))+('[1]Summary Data'!$X159*CJ$62)+'[1]Summary Data'!$Y159</f>
        <v>98.353942065920023</v>
      </c>
      <c r="CK67" s="131">
        <f>('[1]Summary Data'!$V159*POWER(CK$62,3))+('[1]Summary Data'!$W159*POWER(CK$62,2))+('[1]Summary Data'!$X159*CK$62)+'[1]Summary Data'!$Y159</f>
        <v>99.197456690000024</v>
      </c>
      <c r="CL67" s="131">
        <f>('[1]Summary Data'!$V159*POWER(CL$62,3))+('[1]Summary Data'!$W159*POWER(CL$62,2))+('[1]Summary Data'!$X159*CL$62)+'[1]Summary Data'!$Y159</f>
        <v>100.35324239168006</v>
      </c>
      <c r="CM67" s="131">
        <f>('[1]Summary Data'!$V159*POWER(CM$62,3))+('[1]Summary Data'!$W159*POWER(CM$62,2))+('[1]Summary Data'!$X159*CM$62)+'[1]Summary Data'!$Y159</f>
        <v>101.32997187224004</v>
      </c>
      <c r="CN67" s="131">
        <f>('[1]Summary Data'!$V159*POWER(CN$62,3))+('[1]Summary Data'!$W159*POWER(CN$62,2))+('[1]Summary Data'!$X159*CN$62)+'[1]Summary Data'!$Y159</f>
        <v>101.63631783296</v>
      </c>
      <c r="CO67" s="131">
        <f>('[1]Summary Data'!$V159*POWER(CO$62,3))+('[1]Summary Data'!$W159*POWER(CO$62,2))+('[1]Summary Data'!$X159*CO$62)+'[1]Summary Data'!$Y159</f>
        <v>100.78095297512004</v>
      </c>
      <c r="CP67" s="131">
        <f>('[1]Summary Data'!$V159*POWER(CP$62,3))+('[1]Summary Data'!$W159*POWER(CP$62,2))+('[1]Summary Data'!$X159*CP$62)+'[1]Summary Data'!$Y159</f>
        <v>98.272550000000081</v>
      </c>
      <c r="CQ67" s="132">
        <f>('[1]Summary Data'!$V159*POWER(CQ$62,3))+('[1]Summary Data'!$W159*POWER(CQ$62,2))+('[1]Summary Data'!$X159*CQ$62)+'[1]Summary Data'!$Y159</f>
        <v>-636.97817999999972</v>
      </c>
    </row>
    <row r="68" spans="2:95" x14ac:dyDescent="0.25">
      <c r="B68" s="180"/>
      <c r="C68" s="181"/>
      <c r="D68" s="181"/>
      <c r="E68" s="182"/>
      <c r="F68" s="56">
        <f t="shared" si="4"/>
        <v>5</v>
      </c>
      <c r="G68" s="130">
        <f t="shared" si="5"/>
        <v>164.84804392000001</v>
      </c>
      <c r="H68" s="131">
        <f t="shared" si="5"/>
        <v>145.64846415400001</v>
      </c>
      <c r="I68" s="131">
        <f t="shared" si="5"/>
        <v>130.478134528</v>
      </c>
      <c r="J68" s="131">
        <f t="shared" si="5"/>
        <v>118.886451718</v>
      </c>
      <c r="K68" s="131">
        <f t="shared" si="5"/>
        <v>110.42281240000003</v>
      </c>
      <c r="L68" s="131">
        <f t="shared" si="5"/>
        <v>104.63661325000001</v>
      </c>
      <c r="M68" s="131">
        <f t="shared" si="5"/>
        <v>101.25086468800001</v>
      </c>
      <c r="N68" s="131">
        <f t="shared" si="5"/>
        <v>101.25086468800001</v>
      </c>
      <c r="O68" s="131">
        <f t="shared" si="5"/>
        <v>101.25086468800001</v>
      </c>
      <c r="P68" s="131">
        <f t="shared" si="5"/>
        <v>101.25086468800001</v>
      </c>
      <c r="Q68" s="131">
        <f t="shared" si="5"/>
        <v>101.25086468800001</v>
      </c>
      <c r="R68" s="131">
        <f t="shared" si="5"/>
        <v>101.25086468800001</v>
      </c>
      <c r="S68" s="131">
        <f t="shared" si="5"/>
        <v>101.25086468800001</v>
      </c>
      <c r="T68" s="131">
        <f t="shared" si="5"/>
        <v>100.66246721800005</v>
      </c>
      <c r="U68" s="131">
        <f t="shared" si="5"/>
        <v>100</v>
      </c>
      <c r="V68" s="132">
        <v>100</v>
      </c>
      <c r="W68" s="187"/>
      <c r="CA68" s="119">
        <f t="shared" si="6"/>
        <v>5</v>
      </c>
      <c r="CB68" s="130">
        <f>('[1]Summary Data'!$V158*POWER(CB$62,3))+('[1]Summary Data'!$W158*POWER(CB$62,2))+('[1]Summary Data'!$X158*CB$62)+'[1]Summary Data'!$Y158</f>
        <v>164.84804392000001</v>
      </c>
      <c r="CC68" s="131">
        <f>('[1]Summary Data'!$V158*POWER(CC$62,3))+('[1]Summary Data'!$W158*POWER(CC$62,2))+('[1]Summary Data'!$X158*CC$62)+'[1]Summary Data'!$Y158</f>
        <v>145.64846415400001</v>
      </c>
      <c r="CD68" s="131">
        <f>('[1]Summary Data'!$V158*POWER(CD$62,3))+('[1]Summary Data'!$W158*POWER(CD$62,2))+('[1]Summary Data'!$X158*CD$62)+'[1]Summary Data'!$Y158</f>
        <v>130.478134528</v>
      </c>
      <c r="CE68" s="131">
        <f>('[1]Summary Data'!$V158*POWER(CE$62,3))+('[1]Summary Data'!$W158*POWER(CE$62,2))+('[1]Summary Data'!$X158*CE$62)+'[1]Summary Data'!$Y158</f>
        <v>118.886451718</v>
      </c>
      <c r="CF68" s="131">
        <f>('[1]Summary Data'!$V158*POWER(CF$62,3))+('[1]Summary Data'!$W158*POWER(CF$62,2))+('[1]Summary Data'!$X158*CF$62)+'[1]Summary Data'!$Y158</f>
        <v>110.42281240000003</v>
      </c>
      <c r="CG68" s="131">
        <f>('[1]Summary Data'!$V158*POWER(CG$62,3))+('[1]Summary Data'!$W158*POWER(CG$62,2))+('[1]Summary Data'!$X158*CG$62)+'[1]Summary Data'!$Y158</f>
        <v>104.63661325000001</v>
      </c>
      <c r="CH68" s="131">
        <f>('[1]Summary Data'!$V158*POWER(CH$62,3))+('[1]Summary Data'!$W158*POWER(CH$62,2))+('[1]Summary Data'!$X158*CH$62)+'[1]Summary Data'!$Y158</f>
        <v>101.07725094400004</v>
      </c>
      <c r="CI68" s="131">
        <f>('[1]Summary Data'!$V158*POWER(CI$62,3))+('[1]Summary Data'!$W158*POWER(CI$62,2))+('[1]Summary Data'!$X158*CI$62)+'[1]Summary Data'!$Y158</f>
        <v>99.294122157999993</v>
      </c>
      <c r="CJ68" s="131">
        <f>('[1]Summary Data'!$V158*POWER(CJ$62,3))+('[1]Summary Data'!$W158*POWER(CJ$62,2))+('[1]Summary Data'!$X158*CJ$62)+'[1]Summary Data'!$Y158</f>
        <v>98.836623568000022</v>
      </c>
      <c r="CK68" s="131">
        <f>('[1]Summary Data'!$V158*POWER(CK$62,3))+('[1]Summary Data'!$W158*POWER(CK$62,2))+('[1]Summary Data'!$X158*CK$62)+'[1]Summary Data'!$Y158</f>
        <v>99.254151850000056</v>
      </c>
      <c r="CL68" s="131">
        <f>('[1]Summary Data'!$V158*POWER(CL$62,3))+('[1]Summary Data'!$W158*POWER(CL$62,2))+('[1]Summary Data'!$X158*CL$62)+'[1]Summary Data'!$Y158</f>
        <v>100.09610367999997</v>
      </c>
      <c r="CM68" s="131">
        <f>('[1]Summary Data'!$V158*POWER(CM$62,3))+('[1]Summary Data'!$W158*POWER(CM$62,2))+('[1]Summary Data'!$X158*CM$62)+'[1]Summary Data'!$Y158</f>
        <v>100.91187573400001</v>
      </c>
      <c r="CN68" s="131">
        <f>('[1]Summary Data'!$V158*POWER(CN$62,3))+('[1]Summary Data'!$W158*POWER(CN$62,2))+('[1]Summary Data'!$X158*CN$62)+'[1]Summary Data'!$Y158</f>
        <v>101.25086468800001</v>
      </c>
      <c r="CO68" s="131">
        <f>('[1]Summary Data'!$V158*POWER(CO$62,3))+('[1]Summary Data'!$W158*POWER(CO$62,2))+('[1]Summary Data'!$X158*CO$62)+'[1]Summary Data'!$Y158</f>
        <v>100.66246721800005</v>
      </c>
      <c r="CP68" s="131">
        <f>('[1]Summary Data'!$V158*POWER(CP$62,3))+('[1]Summary Data'!$W158*POWER(CP$62,2))+('[1]Summary Data'!$X158*CP$62)+'[1]Summary Data'!$Y158</f>
        <v>98.696080000000023</v>
      </c>
      <c r="CQ68" s="132">
        <f>('[1]Summary Data'!$V158*POWER(CQ$62,3))+('[1]Summary Data'!$W158*POWER(CQ$62,2))+('[1]Summary Data'!$X158*CQ$62)+'[1]Summary Data'!$Y158</f>
        <v>-549.72264999999993</v>
      </c>
    </row>
    <row r="69" spans="2:95" x14ac:dyDescent="0.25">
      <c r="B69" s="180"/>
      <c r="C69" s="181"/>
      <c r="D69" s="181"/>
      <c r="E69" s="182"/>
      <c r="F69" s="56">
        <f t="shared" si="4"/>
        <v>5.5</v>
      </c>
      <c r="G69" s="130">
        <f t="shared" si="5"/>
        <v>174.96078873983998</v>
      </c>
      <c r="H69" s="131">
        <f t="shared" si="5"/>
        <v>153.47339409791999</v>
      </c>
      <c r="I69" s="131">
        <f t="shared" si="5"/>
        <v>136.37610935807999</v>
      </c>
      <c r="J69" s="131">
        <f t="shared" si="5"/>
        <v>123.18854236415999</v>
      </c>
      <c r="K69" s="131">
        <f t="shared" si="5"/>
        <v>113.43030095999995</v>
      </c>
      <c r="L69" s="131">
        <f t="shared" si="5"/>
        <v>106.62099298943997</v>
      </c>
      <c r="M69" s="131">
        <f t="shared" si="5"/>
        <v>102.28022629632002</v>
      </c>
      <c r="N69" s="131">
        <f t="shared" si="5"/>
        <v>101.17303221887994</v>
      </c>
      <c r="O69" s="131">
        <f t="shared" si="5"/>
        <v>101.17303221887994</v>
      </c>
      <c r="P69" s="131">
        <f t="shared" si="5"/>
        <v>101.17303221887994</v>
      </c>
      <c r="Q69" s="131">
        <f t="shared" si="5"/>
        <v>101.17303221887994</v>
      </c>
      <c r="R69" s="131">
        <f t="shared" si="5"/>
        <v>101.17303221887994</v>
      </c>
      <c r="S69" s="131">
        <f t="shared" si="5"/>
        <v>101.17303221887994</v>
      </c>
      <c r="T69" s="131">
        <f t="shared" si="5"/>
        <v>100.66107409535994</v>
      </c>
      <c r="U69" s="131">
        <f t="shared" si="5"/>
        <v>100</v>
      </c>
      <c r="V69" s="132">
        <v>100</v>
      </c>
      <c r="W69" s="187"/>
      <c r="CA69" s="119">
        <f t="shared" si="6"/>
        <v>5.5</v>
      </c>
      <c r="CB69" s="130">
        <f>('[1]Summary Data'!$V157*POWER(CB$62,3))+('[1]Summary Data'!$W157*POWER(CB$62,2))+('[1]Summary Data'!$X157*CB$62)+'[1]Summary Data'!$Y157</f>
        <v>174.96078873983998</v>
      </c>
      <c r="CC69" s="131">
        <f>('[1]Summary Data'!$V157*POWER(CC$62,3))+('[1]Summary Data'!$W157*POWER(CC$62,2))+('[1]Summary Data'!$X157*CC$62)+'[1]Summary Data'!$Y157</f>
        <v>153.47339409791999</v>
      </c>
      <c r="CD69" s="131">
        <f>('[1]Summary Data'!$V157*POWER(CD$62,3))+('[1]Summary Data'!$W157*POWER(CD$62,2))+('[1]Summary Data'!$X157*CD$62)+'[1]Summary Data'!$Y157</f>
        <v>136.37610935807999</v>
      </c>
      <c r="CE69" s="131">
        <f>('[1]Summary Data'!$V157*POWER(CE$62,3))+('[1]Summary Data'!$W157*POWER(CE$62,2))+('[1]Summary Data'!$X157*CE$62)+'[1]Summary Data'!$Y157</f>
        <v>123.18854236415999</v>
      </c>
      <c r="CF69" s="131">
        <f>('[1]Summary Data'!$V157*POWER(CF$62,3))+('[1]Summary Data'!$W157*POWER(CF$62,2))+('[1]Summary Data'!$X157*CF$62)+'[1]Summary Data'!$Y157</f>
        <v>113.43030095999995</v>
      </c>
      <c r="CG69" s="131">
        <f>('[1]Summary Data'!$V157*POWER(CG$62,3))+('[1]Summary Data'!$W157*POWER(CG$62,2))+('[1]Summary Data'!$X157*CG$62)+'[1]Summary Data'!$Y157</f>
        <v>106.62099298943997</v>
      </c>
      <c r="CH69" s="131">
        <f>('[1]Summary Data'!$V157*POWER(CH$62,3))+('[1]Summary Data'!$W157*POWER(CH$62,2))+('[1]Summary Data'!$X157*CH$62)+'[1]Summary Data'!$Y157</f>
        <v>102.28022629632002</v>
      </c>
      <c r="CI69" s="131">
        <f>('[1]Summary Data'!$V157*POWER(CI$62,3))+('[1]Summary Data'!$W157*POWER(CI$62,2))+('[1]Summary Data'!$X157*CI$62)+'[1]Summary Data'!$Y157</f>
        <v>99.927608724479967</v>
      </c>
      <c r="CJ69" s="131">
        <f>('[1]Summary Data'!$V157*POWER(CJ$62,3))+('[1]Summary Data'!$W157*POWER(CJ$62,2))+('[1]Summary Data'!$X157*CJ$62)+'[1]Summary Data'!$Y157</f>
        <v>99.082748117759934</v>
      </c>
      <c r="CK69" s="131">
        <f>('[1]Summary Data'!$V157*POWER(CK$62,3))+('[1]Summary Data'!$W157*POWER(CK$62,2))+('[1]Summary Data'!$X157*CK$62)+'[1]Summary Data'!$Y157</f>
        <v>99.265252319999945</v>
      </c>
      <c r="CL69" s="131">
        <f>('[1]Summary Data'!$V157*POWER(CL$62,3))+('[1]Summary Data'!$W157*POWER(CL$62,2))+('[1]Summary Data'!$X157*CL$62)+'[1]Summary Data'!$Y157</f>
        <v>99.994729175039936</v>
      </c>
      <c r="CM69" s="131">
        <f>('[1]Summary Data'!$V157*POWER(CM$62,3))+('[1]Summary Data'!$W157*POWER(CM$62,2))+('[1]Summary Data'!$X157*CM$62)+'[1]Summary Data'!$Y157</f>
        <v>100.7907865267199</v>
      </c>
      <c r="CN69" s="131">
        <f>('[1]Summary Data'!$V157*POWER(CN$62,3))+('[1]Summary Data'!$W157*POWER(CN$62,2))+('[1]Summary Data'!$X157*CN$62)+'[1]Summary Data'!$Y157</f>
        <v>101.17303221887994</v>
      </c>
      <c r="CO69" s="131">
        <f>('[1]Summary Data'!$V157*POWER(CO$62,3))+('[1]Summary Data'!$W157*POWER(CO$62,2))+('[1]Summary Data'!$X157*CO$62)+'[1]Summary Data'!$Y157</f>
        <v>100.66107409535994</v>
      </c>
      <c r="CP69" s="131">
        <f>('[1]Summary Data'!$V157*POWER(CP$62,3))+('[1]Summary Data'!$W157*POWER(CP$62,2))+('[1]Summary Data'!$X157*CP$62)+'[1]Summary Data'!$Y157</f>
        <v>98.774519999999939</v>
      </c>
      <c r="CQ69" s="132">
        <f>('[1]Summary Data'!$V157*POWER(CQ$62,3))+('[1]Summary Data'!$W157*POWER(CQ$62,2))+('[1]Summary Data'!$X157*CQ$62)+'[1]Summary Data'!$Y157</f>
        <v>-575.10206000000017</v>
      </c>
    </row>
    <row r="70" spans="2:95" ht="15.75" thickBot="1" x14ac:dyDescent="0.3">
      <c r="B70" s="183"/>
      <c r="C70" s="184"/>
      <c r="D70" s="184"/>
      <c r="E70" s="185"/>
      <c r="F70" s="58">
        <f t="shared" si="4"/>
        <v>6</v>
      </c>
      <c r="G70" s="133">
        <f t="shared" si="5"/>
        <v>189.16895415936</v>
      </c>
      <c r="H70" s="134">
        <f t="shared" si="5"/>
        <v>166.69346406768005</v>
      </c>
      <c r="I70" s="134">
        <f t="shared" si="5"/>
        <v>148.38760338432002</v>
      </c>
      <c r="J70" s="134">
        <f t="shared" si="5"/>
        <v>133.82515290864004</v>
      </c>
      <c r="K70" s="134">
        <f t="shared" si="5"/>
        <v>122.57989344000006</v>
      </c>
      <c r="L70" s="134">
        <f t="shared" si="5"/>
        <v>114.22560577776002</v>
      </c>
      <c r="M70" s="134">
        <f t="shared" si="5"/>
        <v>108.33607072128009</v>
      </c>
      <c r="N70" s="134">
        <f t="shared" si="5"/>
        <v>104.48506906992009</v>
      </c>
      <c r="O70" s="134">
        <f t="shared" si="5"/>
        <v>102.24638162304001</v>
      </c>
      <c r="P70" s="134">
        <f t="shared" si="5"/>
        <v>101.19378918000007</v>
      </c>
      <c r="Q70" s="134">
        <f t="shared" si="5"/>
        <v>100.94201250288006</v>
      </c>
      <c r="R70" s="134">
        <f t="shared" si="5"/>
        <v>100.94201250288006</v>
      </c>
      <c r="S70" s="134">
        <f t="shared" si="5"/>
        <v>100.89038986752018</v>
      </c>
      <c r="T70" s="134">
        <f t="shared" si="5"/>
        <v>100.31998543344019</v>
      </c>
      <c r="U70" s="134">
        <f t="shared" si="5"/>
        <v>100</v>
      </c>
      <c r="V70" s="135">
        <v>100</v>
      </c>
      <c r="W70" s="188"/>
      <c r="CA70" s="120">
        <f t="shared" si="6"/>
        <v>6</v>
      </c>
      <c r="CB70" s="133">
        <f>('[1]Summary Data'!$V156*POWER(CB$62,3))+('[1]Summary Data'!$W156*POWER(CB$62,2))+('[1]Summary Data'!$X156*CB$62)+'[1]Summary Data'!$Y156</f>
        <v>189.16895415936</v>
      </c>
      <c r="CC70" s="134">
        <f>('[1]Summary Data'!$V156*POWER(CC$62,3))+('[1]Summary Data'!$W156*POWER(CC$62,2))+('[1]Summary Data'!$X156*CC$62)+'[1]Summary Data'!$Y156</f>
        <v>166.69346406768005</v>
      </c>
      <c r="CD70" s="134">
        <f>('[1]Summary Data'!$V156*POWER(CD$62,3))+('[1]Summary Data'!$W156*POWER(CD$62,2))+('[1]Summary Data'!$X156*CD$62)+'[1]Summary Data'!$Y156</f>
        <v>148.38760338432002</v>
      </c>
      <c r="CE70" s="134">
        <f>('[1]Summary Data'!$V156*POWER(CE$62,3))+('[1]Summary Data'!$W156*POWER(CE$62,2))+('[1]Summary Data'!$X156*CE$62)+'[1]Summary Data'!$Y156</f>
        <v>133.82515290864004</v>
      </c>
      <c r="CF70" s="134">
        <f>('[1]Summary Data'!$V156*POWER(CF$62,3))+('[1]Summary Data'!$W156*POWER(CF$62,2))+('[1]Summary Data'!$X156*CF$62)+'[1]Summary Data'!$Y156</f>
        <v>122.57989344000006</v>
      </c>
      <c r="CG70" s="134">
        <f>('[1]Summary Data'!$V156*POWER(CG$62,3))+('[1]Summary Data'!$W156*POWER(CG$62,2))+('[1]Summary Data'!$X156*CG$62)+'[1]Summary Data'!$Y156</f>
        <v>114.22560577776002</v>
      </c>
      <c r="CH70" s="134">
        <f>('[1]Summary Data'!$V156*POWER(CH$62,3))+('[1]Summary Data'!$W156*POWER(CH$62,2))+('[1]Summary Data'!$X156*CH$62)+'[1]Summary Data'!$Y156</f>
        <v>108.33607072128009</v>
      </c>
      <c r="CI70" s="134">
        <f>('[1]Summary Data'!$V156*POWER(CI$62,3))+('[1]Summary Data'!$W156*POWER(CI$62,2))+('[1]Summary Data'!$X156*CI$62)+'[1]Summary Data'!$Y156</f>
        <v>104.48506906992009</v>
      </c>
      <c r="CJ70" s="134">
        <f>('[1]Summary Data'!$V156*POWER(CJ$62,3))+('[1]Summary Data'!$W156*POWER(CJ$62,2))+('[1]Summary Data'!$X156*CJ$62)+'[1]Summary Data'!$Y156</f>
        <v>102.24638162304001</v>
      </c>
      <c r="CK70" s="134">
        <f>('[1]Summary Data'!$V156*POWER(CK$62,3))+('[1]Summary Data'!$W156*POWER(CK$62,2))+('[1]Summary Data'!$X156*CK$62)+'[1]Summary Data'!$Y156</f>
        <v>101.19378918000007</v>
      </c>
      <c r="CL70" s="134">
        <f>('[1]Summary Data'!$V156*POWER(CL$62,3))+('[1]Summary Data'!$W156*POWER(CL$62,2))+('[1]Summary Data'!$X156*CL$62)+'[1]Summary Data'!$Y156</f>
        <v>100.90107254016004</v>
      </c>
      <c r="CM70" s="134">
        <f>('[1]Summary Data'!$V156*POWER(CM$62,3))+('[1]Summary Data'!$W156*POWER(CM$62,2))+('[1]Summary Data'!$X156*CM$62)+'[1]Summary Data'!$Y156</f>
        <v>100.94201250288006</v>
      </c>
      <c r="CN70" s="134">
        <f>('[1]Summary Data'!$V156*POWER(CN$62,3))+('[1]Summary Data'!$W156*POWER(CN$62,2))+('[1]Summary Data'!$X156*CN$62)+'[1]Summary Data'!$Y156</f>
        <v>100.89038986752018</v>
      </c>
      <c r="CO70" s="134">
        <f>('[1]Summary Data'!$V156*POWER(CO$62,3))+('[1]Summary Data'!$W156*POWER(CO$62,2))+('[1]Summary Data'!$X156*CO$62)+'[1]Summary Data'!$Y156</f>
        <v>100.31998543344019</v>
      </c>
      <c r="CP70" s="134">
        <f>('[1]Summary Data'!$V156*POWER(CP$62,3))+('[1]Summary Data'!$W156*POWER(CP$62,2))+('[1]Summary Data'!$X156*CP$62)+'[1]Summary Data'!$Y156</f>
        <v>98.804580000000101</v>
      </c>
      <c r="CQ70" s="135">
        <f>('[1]Summary Data'!$V156*POWER(CQ$62,3))+('[1]Summary Data'!$W156*POWER(CQ$62,2))+('[1]Summary Data'!$X156*CQ$62)+'[1]Summary Data'!$Y156</f>
        <v>-456.0151599999997</v>
      </c>
    </row>
  </sheetData>
  <sheetProtection password="C163" sheet="1" objects="1" scenarios="1"/>
  <mergeCells count="21">
    <mergeCell ref="CB61:CQ61"/>
    <mergeCell ref="B62:E70"/>
    <mergeCell ref="W63:W70"/>
    <mergeCell ref="B39:F39"/>
    <mergeCell ref="G39:N39"/>
    <mergeCell ref="B40:E48"/>
    <mergeCell ref="O41:O48"/>
    <mergeCell ref="B61:F61"/>
    <mergeCell ref="G61:V61"/>
    <mergeCell ref="B25:F26"/>
    <mergeCell ref="A1:T1"/>
    <mergeCell ref="J2:R2"/>
    <mergeCell ref="B5:D5"/>
    <mergeCell ref="P5:S5"/>
    <mergeCell ref="B7:D7"/>
    <mergeCell ref="B10:H10"/>
    <mergeCell ref="B13:G13"/>
    <mergeCell ref="B14:E22"/>
    <mergeCell ref="H15:H22"/>
    <mergeCell ref="B24:F24"/>
    <mergeCell ref="G24:N24"/>
  </mergeCells>
  <dataValidations count="1">
    <dataValidation type="list" allowBlank="1" showInputMessage="1" showErrorMessage="1" sqref="E5" xr:uid="{00000000-0002-0000-0400-000000000000}">
      <formula1>PressureUnits</formula1>
    </dataValidation>
  </dataValidations>
  <pageMargins left="0.70866141732283472" right="0.70866141732283472" top="0.74803149606299213" bottom="0.74803149606299213" header="0.31496062992125984" footer="0.31496062992125984"/>
  <pageSetup paperSize="9" scale="53" fitToHeight="2" orientation="landscape" horizontalDpi="30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Q73"/>
  <sheetViews>
    <sheetView showGridLines="0" workbookViewId="0">
      <selection sqref="A1:T1"/>
    </sheetView>
  </sheetViews>
  <sheetFormatPr defaultRowHeight="15" x14ac:dyDescent="0.25"/>
  <cols>
    <col min="1" max="2" width="9.140625" style="7"/>
    <col min="3" max="3" width="13.140625" style="7" customWidth="1"/>
    <col min="4" max="6" width="9.140625" style="7"/>
    <col min="7" max="8" width="9.140625" style="7" customWidth="1"/>
    <col min="9" max="11" width="9.140625" style="7"/>
    <col min="12" max="12" width="9.140625" style="7" customWidth="1"/>
    <col min="13" max="18" width="9.140625" style="7"/>
    <col min="19" max="19" width="9.28515625" style="7" bestFit="1" customWidth="1"/>
    <col min="20" max="30" width="9.140625" style="7"/>
    <col min="31" max="34" width="9.140625" style="7" customWidth="1"/>
    <col min="35" max="43" width="9.140625" style="7" hidden="1" customWidth="1"/>
    <col min="44" max="16384" width="9.140625" style="7"/>
  </cols>
  <sheetData>
    <row r="1" spans="1:27" ht="27" thickBot="1" x14ac:dyDescent="0.4">
      <c r="A1" s="161" t="str">
        <f ca="1">MID(CELL("filename",A1),FIND("]",CELL("filename",A1))+1,255)</f>
        <v>Subaru COBB</v>
      </c>
      <c r="B1" s="162"/>
      <c r="C1" s="162"/>
      <c r="D1" s="162"/>
      <c r="E1" s="162"/>
      <c r="F1" s="162"/>
      <c r="G1" s="162"/>
      <c r="H1" s="162"/>
      <c r="I1" s="162"/>
      <c r="J1" s="162" t="s">
        <v>67</v>
      </c>
      <c r="K1" s="162"/>
      <c r="L1" s="162"/>
      <c r="M1" s="162"/>
      <c r="N1" s="162"/>
      <c r="O1" s="162"/>
      <c r="P1" s="162"/>
      <c r="Q1" s="162"/>
      <c r="R1" s="162"/>
      <c r="S1" s="162">
        <f>'[1]Summary Data'!$D$69</f>
        <v>991.79200000000003</v>
      </c>
      <c r="T1" s="163" t="s">
        <v>28</v>
      </c>
      <c r="U1" s="38"/>
      <c r="V1" s="38"/>
      <c r="W1" s="38"/>
      <c r="X1" s="38"/>
      <c r="Y1" s="39"/>
      <c r="Z1" s="38"/>
      <c r="AA1" s="38"/>
    </row>
    <row r="2" spans="1:27" ht="15.75" thickBot="1" x14ac:dyDescent="0.3">
      <c r="A2" s="6" t="s">
        <v>0</v>
      </c>
      <c r="J2" s="170" t="s">
        <v>35</v>
      </c>
      <c r="K2" s="171"/>
      <c r="L2" s="171"/>
      <c r="M2" s="171"/>
      <c r="N2" s="171"/>
      <c r="O2" s="171"/>
      <c r="P2" s="171"/>
      <c r="Q2" s="171"/>
      <c r="R2" s="172"/>
      <c r="S2" s="40">
        <f>'[1]Summary Data'!$D$69</f>
        <v>991.79200000000003</v>
      </c>
      <c r="T2" s="41" t="s">
        <v>28</v>
      </c>
    </row>
    <row r="3" spans="1:27" x14ac:dyDescent="0.25">
      <c r="A3" s="8" t="s">
        <v>1</v>
      </c>
      <c r="B3" s="7" t="str">
        <f>[1]Versions!C4</f>
        <v>19.02.28</v>
      </c>
    </row>
    <row r="4" spans="1:27" ht="15.75" thickBot="1" x14ac:dyDescent="0.3"/>
    <row r="5" spans="1:27" ht="15.75" thickBot="1" x14ac:dyDescent="0.3">
      <c r="B5" s="167" t="s">
        <v>36</v>
      </c>
      <c r="C5" s="168"/>
      <c r="D5" s="169"/>
      <c r="E5" s="42" t="s">
        <v>32</v>
      </c>
      <c r="F5" s="43" t="s">
        <v>37</v>
      </c>
      <c r="P5" s="173" t="s">
        <v>38</v>
      </c>
      <c r="Q5" s="173"/>
      <c r="R5" s="173"/>
      <c r="S5" s="173"/>
      <c r="T5" s="44">
        <v>1</v>
      </c>
    </row>
    <row r="6" spans="1:27" ht="15.75" thickBot="1" x14ac:dyDescent="0.3"/>
    <row r="7" spans="1:27" ht="15.75" thickBot="1" x14ac:dyDescent="0.3">
      <c r="B7" s="167" t="s">
        <v>39</v>
      </c>
      <c r="C7" s="168"/>
      <c r="D7" s="169"/>
    </row>
    <row r="8" spans="1:27" ht="15.75" thickBot="1" x14ac:dyDescent="0.3">
      <c r="B8" s="45">
        <f>MIN(G62:V62)</f>
        <v>0.22</v>
      </c>
      <c r="C8" s="46" t="s">
        <v>40</v>
      </c>
    </row>
    <row r="9" spans="1:27" ht="15.75" thickBot="1" x14ac:dyDescent="0.3"/>
    <row r="10" spans="1:27" ht="15.75" thickBot="1" x14ac:dyDescent="0.3">
      <c r="B10" s="167" t="s">
        <v>41</v>
      </c>
      <c r="C10" s="168"/>
      <c r="D10" s="168"/>
      <c r="E10" s="168"/>
      <c r="F10" s="168"/>
      <c r="G10" s="168"/>
      <c r="H10" s="169"/>
    </row>
    <row r="11" spans="1:27" ht="15.75" thickBot="1" x14ac:dyDescent="0.3">
      <c r="B11" s="45">
        <f>MAX(G62:V62)</f>
        <v>2</v>
      </c>
      <c r="C11" s="46" t="s">
        <v>40</v>
      </c>
    </row>
    <row r="12" spans="1:27" ht="15.75" thickBot="1" x14ac:dyDescent="0.3">
      <c r="I12" s="43"/>
    </row>
    <row r="13" spans="1:27" ht="15.75" thickBot="1" x14ac:dyDescent="0.3">
      <c r="B13" s="167" t="s">
        <v>42</v>
      </c>
      <c r="C13" s="168"/>
      <c r="D13" s="168"/>
      <c r="E13" s="168"/>
      <c r="F13" s="168"/>
      <c r="G13" s="169"/>
      <c r="I13" s="43"/>
      <c r="O13" s="37"/>
    </row>
    <row r="14" spans="1:27" ht="15.75" thickBot="1" x14ac:dyDescent="0.3">
      <c r="B14" s="177" t="s">
        <v>43</v>
      </c>
      <c r="C14" s="178"/>
      <c r="D14" s="178"/>
      <c r="E14" s="179"/>
      <c r="F14" s="47" t="str">
        <f>$E$5</f>
        <v>bar</v>
      </c>
      <c r="G14" s="48" t="s">
        <v>44</v>
      </c>
    </row>
    <row r="15" spans="1:27" ht="15.75" customHeight="1" thickBot="1" x14ac:dyDescent="0.3">
      <c r="B15" s="180"/>
      <c r="C15" s="181"/>
      <c r="D15" s="181"/>
      <c r="E15" s="182"/>
      <c r="F15" s="49">
        <f>'[1]Summary Data'!$C$16*VLOOKUP($E$5,PressureFactors,2,FALSE)</f>
        <v>2.5</v>
      </c>
      <c r="G15" s="50">
        <f>1000000*((1/Help!$AE$7)/('[1]Summary Data'!D70/60))*Help!$AE$6/IF('[1]Summary Data'!$D$69&gt;1250,1,Help!$AE$5)*$T$5</f>
        <v>2925.002763139435</v>
      </c>
      <c r="H15" s="186" t="s">
        <v>70</v>
      </c>
      <c r="K15" s="37"/>
    </row>
    <row r="16" spans="1:27" ht="15.75" thickBot="1" x14ac:dyDescent="0.3">
      <c r="B16" s="180"/>
      <c r="C16" s="181"/>
      <c r="D16" s="181"/>
      <c r="E16" s="182"/>
      <c r="F16" s="51">
        <f>'[1]Summary Data'!$C$15*VLOOKUP($E$5,PressureFactors,2,FALSE)</f>
        <v>3</v>
      </c>
      <c r="G16" s="52">
        <f>1000000*((1/Help!$AE$7)/('[1]Summary Data'!D69/60))*Help!$AE$6/IF('[1]Summary Data'!$D$69&gt;1250,1,Help!$AE$5)*$T$5</f>
        <v>2648.1781271680616</v>
      </c>
      <c r="H16" s="187"/>
      <c r="I16" s="53" t="s">
        <v>46</v>
      </c>
    </row>
    <row r="17" spans="2:22" x14ac:dyDescent="0.25">
      <c r="B17" s="180"/>
      <c r="C17" s="181"/>
      <c r="D17" s="181"/>
      <c r="E17" s="182"/>
      <c r="F17" s="54">
        <f>'[1]Summary Data'!$C$14*VLOOKUP($E$5,PressureFactors,2,FALSE)</f>
        <v>3.5</v>
      </c>
      <c r="G17" s="55">
        <f>1000000*((1/Help!$AE$7)/('[1]Summary Data'!D68/60))*Help!$AE$6/IF('[1]Summary Data'!$D$69&gt;1250,1,Help!$AE$5)*$T$5</f>
        <v>2400.677379022256</v>
      </c>
      <c r="H17" s="187"/>
    </row>
    <row r="18" spans="2:22" x14ac:dyDescent="0.25">
      <c r="B18" s="180"/>
      <c r="C18" s="181"/>
      <c r="D18" s="181"/>
      <c r="E18" s="182"/>
      <c r="F18" s="56">
        <f>'[1]Summary Data'!$C$13*VLOOKUP($E$5,PressureFactors,2,FALSE)</f>
        <v>4</v>
      </c>
      <c r="G18" s="57">
        <f>1000000*((1/Help!$AE$7)/('[1]Summary Data'!D67/60))*Help!$AE$6/IF('[1]Summary Data'!$D$69&gt;1250,1,Help!$AE$5)*$T$5</f>
        <v>2250.5022343575424</v>
      </c>
      <c r="H18" s="187"/>
    </row>
    <row r="19" spans="2:22" x14ac:dyDescent="0.25">
      <c r="B19" s="180"/>
      <c r="C19" s="181"/>
      <c r="D19" s="181"/>
      <c r="E19" s="182"/>
      <c r="F19" s="56">
        <f>'[1]Summary Data'!$C$12*VLOOKUP($E$5,PressureFactors,2,FALSE)</f>
        <v>4.5</v>
      </c>
      <c r="G19" s="57">
        <f>1000000*((1/Help!$AE$7)/('[1]Summary Data'!D66/60))*Help!$AE$6/IF('[1]Summary Data'!$D$69&gt;1250,1,Help!$AE$5)*$T$5</f>
        <v>2106.8859200915986</v>
      </c>
      <c r="H19" s="187"/>
    </row>
    <row r="20" spans="2:22" x14ac:dyDescent="0.25">
      <c r="B20" s="180"/>
      <c r="C20" s="181"/>
      <c r="D20" s="181"/>
      <c r="E20" s="182"/>
      <c r="F20" s="56">
        <f>'[1]Summary Data'!$C$11*VLOOKUP($E$5,PressureFactors,2,FALSE)</f>
        <v>5</v>
      </c>
      <c r="G20" s="57">
        <f>1000000*((1/Help!$AE$7)/('[1]Summary Data'!D65/60))*Help!$AE$6/IF('[1]Summary Data'!$D$69&gt;1250,1,Help!$AE$5)*$T$5</f>
        <v>1994.3489395131039</v>
      </c>
      <c r="H20" s="187"/>
    </row>
    <row r="21" spans="2:22" x14ac:dyDescent="0.25">
      <c r="B21" s="180"/>
      <c r="C21" s="181"/>
      <c r="D21" s="181"/>
      <c r="E21" s="182"/>
      <c r="F21" s="56">
        <f>'[1]Summary Data'!$C$10*VLOOKUP($E$5,PressureFactors,2,FALSE)</f>
        <v>5.5</v>
      </c>
      <c r="G21" s="57">
        <f>1000000*((1/Help!$AE$7)/('[1]Summary Data'!D64/60))*Help!$AE$6/IF('[1]Summary Data'!$D$69&gt;1250,1,Help!$AE$5)*$T$5</f>
        <v>1905.0810401619165</v>
      </c>
      <c r="H21" s="187"/>
    </row>
    <row r="22" spans="2:22" ht="15.75" thickBot="1" x14ac:dyDescent="0.3">
      <c r="B22" s="183"/>
      <c r="C22" s="184"/>
      <c r="D22" s="184"/>
      <c r="E22" s="185"/>
      <c r="F22" s="58">
        <f>'[1]Summary Data'!$C$9*VLOOKUP($E$5,PressureFactors,2,FALSE)</f>
        <v>6</v>
      </c>
      <c r="G22" s="59">
        <f>1000000*((1/Help!$AE$7)/('[1]Summary Data'!D63/60))*Help!$AE$6/IF('[1]Summary Data'!$D$69&gt;1250,1,Help!$AE$5)*$T$5</f>
        <v>1838.9758649471235</v>
      </c>
      <c r="H22" s="188"/>
    </row>
    <row r="23" spans="2:22" ht="15.75" thickBot="1" x14ac:dyDescent="0.3"/>
    <row r="24" spans="2:22" ht="15.75" thickBot="1" x14ac:dyDescent="0.3">
      <c r="B24" s="167" t="s">
        <v>47</v>
      </c>
      <c r="C24" s="168"/>
      <c r="D24" s="168"/>
      <c r="E24" s="168"/>
      <c r="F24" s="169"/>
      <c r="G24" s="174" t="s">
        <v>48</v>
      </c>
      <c r="H24" s="175"/>
      <c r="I24" s="175"/>
      <c r="J24" s="175"/>
      <c r="K24" s="175"/>
      <c r="L24" s="175"/>
      <c r="M24" s="175"/>
      <c r="N24" s="176"/>
    </row>
    <row r="25" spans="2:22" ht="15.75" customHeight="1" thickBot="1" x14ac:dyDescent="0.3">
      <c r="B25" s="189" t="s">
        <v>49</v>
      </c>
      <c r="C25" s="190"/>
      <c r="D25" s="190"/>
      <c r="E25" s="190"/>
      <c r="F25" s="191"/>
      <c r="G25" s="60">
        <v>-40</v>
      </c>
      <c r="H25" s="61">
        <v>-30</v>
      </c>
      <c r="I25" s="61">
        <v>-20</v>
      </c>
      <c r="J25" s="62">
        <v>-10</v>
      </c>
      <c r="K25" s="63">
        <f>'[1]Summary Data'!G31</f>
        <v>0</v>
      </c>
      <c r="L25" s="64">
        <v>10</v>
      </c>
      <c r="M25" s="61">
        <v>20</v>
      </c>
      <c r="N25" s="65">
        <v>30</v>
      </c>
      <c r="O25" s="37"/>
      <c r="V25" s="112"/>
    </row>
    <row r="26" spans="2:22" ht="15.75" thickBot="1" x14ac:dyDescent="0.3">
      <c r="B26" s="192"/>
      <c r="C26" s="193"/>
      <c r="D26" s="193"/>
      <c r="E26" s="193"/>
      <c r="F26" s="193"/>
      <c r="G26" s="66">
        <f t="shared" ref="G26:J26" si="0">IF(G25=0,100,100*SQRT(1/(1+(G25*0.01))))</f>
        <v>129.09944487358055</v>
      </c>
      <c r="H26" s="67">
        <f t="shared" si="0"/>
        <v>119.52286093343936</v>
      </c>
      <c r="I26" s="67">
        <f t="shared" si="0"/>
        <v>111.80339887498948</v>
      </c>
      <c r="J26" s="68">
        <f t="shared" si="0"/>
        <v>105.40925533894598</v>
      </c>
      <c r="K26" s="69">
        <f>IF(K25=0,100,100*SQRT(1/(1+(K25*0.01))))</f>
        <v>100</v>
      </c>
      <c r="L26" s="70">
        <f t="shared" ref="L26:N26" si="1">IF(L25=0,100,100*SQRT(1/(1+(L25*0.01))))</f>
        <v>95.346258924559237</v>
      </c>
      <c r="M26" s="67">
        <f t="shared" si="1"/>
        <v>91.287092917527687</v>
      </c>
      <c r="N26" s="71">
        <f t="shared" si="1"/>
        <v>87.705801930702918</v>
      </c>
      <c r="O26" s="72" t="s">
        <v>50</v>
      </c>
    </row>
    <row r="27" spans="2:22" ht="15.75" thickBot="1" x14ac:dyDescent="0.3">
      <c r="K27" s="74" t="s">
        <v>51</v>
      </c>
    </row>
    <row r="28" spans="2:22" ht="15.75" thickBot="1" x14ac:dyDescent="0.3">
      <c r="B28" s="167" t="s">
        <v>52</v>
      </c>
      <c r="C28" s="168"/>
      <c r="D28" s="168"/>
      <c r="E28" s="168"/>
      <c r="F28" s="169"/>
      <c r="G28" s="137">
        <f>'[1]Summary Data'!$C$15*VLOOKUP($E$5,PressureFactors,2,FALSE)</f>
        <v>3</v>
      </c>
      <c r="H28" s="53" t="s">
        <v>46</v>
      </c>
      <c r="I28" s="43"/>
    </row>
    <row r="29" spans="2:22" ht="15.75" thickBot="1" x14ac:dyDescent="0.3">
      <c r="B29" s="177" t="s">
        <v>53</v>
      </c>
      <c r="C29" s="178"/>
      <c r="D29" s="178"/>
      <c r="E29" s="179"/>
      <c r="F29" s="47" t="str">
        <f>$E$5</f>
        <v>bar</v>
      </c>
      <c r="G29" s="76" t="s">
        <v>54</v>
      </c>
    </row>
    <row r="30" spans="2:22" ht="15.75" customHeight="1" x14ac:dyDescent="0.25">
      <c r="B30" s="180"/>
      <c r="C30" s="181"/>
      <c r="D30" s="181"/>
      <c r="E30" s="182"/>
      <c r="F30" s="77">
        <f t="shared" ref="F30:F37" si="2">F15</f>
        <v>2.5</v>
      </c>
      <c r="G30" s="78">
        <f>SQRT(1+(($G$28-F30)/F30))</f>
        <v>1.0954451150103321</v>
      </c>
      <c r="H30" s="37"/>
      <c r="I30" s="37"/>
      <c r="K30" s="37"/>
    </row>
    <row r="31" spans="2:22" x14ac:dyDescent="0.25">
      <c r="B31" s="180"/>
      <c r="C31" s="181"/>
      <c r="D31" s="181"/>
      <c r="E31" s="182"/>
      <c r="F31" s="79">
        <f t="shared" si="2"/>
        <v>3</v>
      </c>
      <c r="G31" s="80">
        <f t="shared" ref="G31:G37" si="3">SQRT(1+(($G$28-F31)/F31))</f>
        <v>1</v>
      </c>
      <c r="H31" s="43"/>
      <c r="I31" s="43"/>
    </row>
    <row r="32" spans="2:22" x14ac:dyDescent="0.25">
      <c r="B32" s="180"/>
      <c r="C32" s="181"/>
      <c r="D32" s="181"/>
      <c r="E32" s="182"/>
      <c r="F32" s="81">
        <f t="shared" si="2"/>
        <v>3.5</v>
      </c>
      <c r="G32" s="80">
        <f t="shared" si="3"/>
        <v>0.92582009977255153</v>
      </c>
    </row>
    <row r="33" spans="2:25" x14ac:dyDescent="0.25">
      <c r="B33" s="180"/>
      <c r="C33" s="181"/>
      <c r="D33" s="181"/>
      <c r="E33" s="182"/>
      <c r="F33" s="79">
        <f t="shared" si="2"/>
        <v>4</v>
      </c>
      <c r="G33" s="80">
        <f t="shared" si="3"/>
        <v>0.8660254037844386</v>
      </c>
    </row>
    <row r="34" spans="2:25" x14ac:dyDescent="0.25">
      <c r="B34" s="180"/>
      <c r="C34" s="181"/>
      <c r="D34" s="181"/>
      <c r="E34" s="182"/>
      <c r="F34" s="79">
        <f t="shared" si="2"/>
        <v>4.5</v>
      </c>
      <c r="G34" s="80">
        <f t="shared" si="3"/>
        <v>0.81649658092772603</v>
      </c>
    </row>
    <row r="35" spans="2:25" x14ac:dyDescent="0.25">
      <c r="B35" s="180"/>
      <c r="C35" s="181"/>
      <c r="D35" s="181"/>
      <c r="E35" s="182"/>
      <c r="F35" s="79">
        <f t="shared" si="2"/>
        <v>5</v>
      </c>
      <c r="G35" s="80">
        <f t="shared" si="3"/>
        <v>0.7745966692414834</v>
      </c>
    </row>
    <row r="36" spans="2:25" x14ac:dyDescent="0.25">
      <c r="B36" s="180"/>
      <c r="C36" s="181"/>
      <c r="D36" s="181"/>
      <c r="E36" s="182"/>
      <c r="F36" s="79">
        <f t="shared" si="2"/>
        <v>5.5</v>
      </c>
      <c r="G36" s="80">
        <f t="shared" si="3"/>
        <v>0.7385489458759964</v>
      </c>
    </row>
    <row r="37" spans="2:25" ht="15.75" thickBot="1" x14ac:dyDescent="0.3">
      <c r="B37" s="183"/>
      <c r="C37" s="184"/>
      <c r="D37" s="184"/>
      <c r="E37" s="185"/>
      <c r="F37" s="82">
        <f t="shared" si="2"/>
        <v>6</v>
      </c>
      <c r="G37" s="83">
        <f t="shared" si="3"/>
        <v>0.70710678118654757</v>
      </c>
    </row>
    <row r="38" spans="2:25" ht="15.75" thickBot="1" x14ac:dyDescent="0.3"/>
    <row r="39" spans="2:25" ht="15.75" thickBot="1" x14ac:dyDescent="0.3">
      <c r="B39" s="167" t="s">
        <v>55</v>
      </c>
      <c r="C39" s="168"/>
      <c r="D39" s="168"/>
      <c r="E39" s="168"/>
      <c r="F39" s="169"/>
      <c r="G39" s="174" t="s">
        <v>71</v>
      </c>
      <c r="H39" s="175"/>
      <c r="I39" s="175"/>
      <c r="J39" s="175"/>
      <c r="K39" s="176"/>
      <c r="N39" s="167" t="s">
        <v>55</v>
      </c>
      <c r="O39" s="168"/>
      <c r="P39" s="168"/>
      <c r="Q39" s="168"/>
      <c r="R39" s="169"/>
      <c r="S39" s="174" t="s">
        <v>72</v>
      </c>
      <c r="T39" s="175"/>
      <c r="U39" s="175"/>
      <c r="V39" s="175"/>
      <c r="W39" s="176"/>
    </row>
    <row r="40" spans="2:25" ht="15.75" customHeight="1" thickBot="1" x14ac:dyDescent="0.3">
      <c r="B40" s="177" t="s">
        <v>43</v>
      </c>
      <c r="C40" s="178"/>
      <c r="D40" s="178"/>
      <c r="E40" s="179"/>
      <c r="F40" s="47" t="str">
        <f>$E$5</f>
        <v>bar</v>
      </c>
      <c r="G40" s="147">
        <f>'[1]Summary Data'!K35</f>
        <v>8</v>
      </c>
      <c r="H40" s="148">
        <f>'[1]Summary Data'!J35</f>
        <v>10</v>
      </c>
      <c r="I40" s="148">
        <f>'[1]Summary Data'!H35</f>
        <v>12</v>
      </c>
      <c r="J40" s="148">
        <f>'[1]Summary Data'!F35</f>
        <v>14</v>
      </c>
      <c r="K40" s="149">
        <f>'[1]Summary Data'!D35</f>
        <v>16</v>
      </c>
      <c r="N40" s="177" t="s">
        <v>43</v>
      </c>
      <c r="O40" s="178"/>
      <c r="P40" s="178"/>
      <c r="Q40" s="179"/>
      <c r="R40" s="47" t="str">
        <f>$E$5</f>
        <v>bar</v>
      </c>
      <c r="S40" s="147">
        <v>6.5</v>
      </c>
      <c r="T40" s="148">
        <v>9</v>
      </c>
      <c r="U40" s="148">
        <v>11.5</v>
      </c>
      <c r="V40" s="148">
        <v>14</v>
      </c>
      <c r="W40" s="149">
        <v>16.5</v>
      </c>
    </row>
    <row r="41" spans="2:25" ht="15.75" thickBot="1" x14ac:dyDescent="0.3">
      <c r="B41" s="180"/>
      <c r="C41" s="181"/>
      <c r="D41" s="181"/>
      <c r="E41" s="182"/>
      <c r="F41" s="49">
        <f t="shared" ref="F41:F48" si="4">F15</f>
        <v>2.5</v>
      </c>
      <c r="G41" s="87">
        <f>('[1]Summary Data'!$V43*POWER(G$40,3))+('[1]Summary Data'!$W43*POWER(G$40,2))+('[1]Summary Data'!$X43*G$40)+'[1]Summary Data'!$Y43</f>
        <v>2.4164300000000019</v>
      </c>
      <c r="H41" s="88">
        <f>('[1]Summary Data'!$V43*POWER(H$40,3))+('[1]Summary Data'!$W43*POWER(H$40,2))+('[1]Summary Data'!$X43*H$40)+'[1]Summary Data'!$Y43</f>
        <v>1.6484300000000012</v>
      </c>
      <c r="I41" s="88">
        <f>('[1]Summary Data'!$V43*POWER(I$40,3))+('[1]Summary Data'!$W43*POWER(I$40,2))+('[1]Summary Data'!$X43*I$40)+'[1]Summary Data'!$Y43</f>
        <v>1.2163500000000056</v>
      </c>
      <c r="J41" s="88">
        <f>('[1]Summary Data'!$V43*POWER(J$40,3))+('[1]Summary Data'!$W43*POWER(J$40,2))+('[1]Summary Data'!$X43*J$40)+'[1]Summary Data'!$Y43</f>
        <v>0.97667000000000392</v>
      </c>
      <c r="K41" s="88">
        <f>('[1]Summary Data'!$V43*POWER(K$40,3))+('[1]Summary Data'!$W43*POWER(K$40,2))+('[1]Summary Data'!$X43*K$40)+'[1]Summary Data'!$Y43</f>
        <v>0.78587000000000451</v>
      </c>
      <c r="L41" s="186" t="s">
        <v>40</v>
      </c>
      <c r="N41" s="180"/>
      <c r="O41" s="181"/>
      <c r="P41" s="181"/>
      <c r="Q41" s="182"/>
      <c r="R41" s="49">
        <f t="shared" ref="R41:R48" si="5">F15</f>
        <v>2.5</v>
      </c>
      <c r="S41" s="87">
        <f>('[1]Summary Data'!$V43*POWER(S$40,3))+('[1]Summary Data'!$W43*POWER(S$40,2))+('[1]Summary Data'!$X43*S$40)+'[1]Summary Data'!$Y43</f>
        <v>3.2992137500000016</v>
      </c>
      <c r="T41" s="88">
        <f>('[1]Summary Data'!$V43*POWER(T$40,3))+('[1]Summary Data'!$W43*POWER(T$40,2))+('[1]Summary Data'!$X43*T$40)+'[1]Summary Data'!$Y43</f>
        <v>1.9814700000000016</v>
      </c>
      <c r="U41" s="88">
        <f>('[1]Summary Data'!$V43*POWER(U$40,3))+('[1]Summary Data'!$W43*POWER(U$40,2))+('[1]Summary Data'!$X43*U$40)+'[1]Summary Data'!$Y43</f>
        <v>1.3007262500000021</v>
      </c>
      <c r="V41" s="88">
        <f>('[1]Summary Data'!$V43*POWER(V$40,3))+('[1]Summary Data'!$W43*POWER(V$40,2))+('[1]Summary Data'!$X43*V$40)+'[1]Summary Data'!$Y43</f>
        <v>0.97667000000000392</v>
      </c>
      <c r="W41" s="88">
        <f>('[1]Summary Data'!$V43*POWER(W$40,3))+('[1]Summary Data'!$W43*POWER(W$40,2))+('[1]Summary Data'!$X43*W$40)+'[1]Summary Data'!$Y43</f>
        <v>0.72898875000000452</v>
      </c>
      <c r="X41" s="186" t="s">
        <v>40</v>
      </c>
    </row>
    <row r="42" spans="2:25" ht="15.75" thickBot="1" x14ac:dyDescent="0.3">
      <c r="B42" s="180"/>
      <c r="C42" s="181"/>
      <c r="D42" s="181"/>
      <c r="E42" s="182"/>
      <c r="F42" s="51">
        <f t="shared" si="4"/>
        <v>3</v>
      </c>
      <c r="G42" s="92">
        <f>('[1]Summary Data'!$V42*POWER(G$40,3))+('[1]Summary Data'!$W42*POWER(G$40,2))+('[1]Summary Data'!$X42*G$40)+'[1]Summary Data'!$Y42</f>
        <v>2.6028899999999986</v>
      </c>
      <c r="H42" s="93">
        <f>('[1]Summary Data'!$V42*POWER(H$40,3))+('[1]Summary Data'!$W42*POWER(H$40,2))+('[1]Summary Data'!$X42*H$40)+'[1]Summary Data'!$Y42</f>
        <v>1.7010899999999971</v>
      </c>
      <c r="I42" s="93">
        <f>('[1]Summary Data'!$V42*POWER(I$40,3))+('[1]Summary Data'!$W42*POWER(I$40,2))+('[1]Summary Data'!$X42*I$40)+'[1]Summary Data'!$Y42</f>
        <v>1.2602499999999957</v>
      </c>
      <c r="J42" s="93">
        <f>('[1]Summary Data'!$V42*POWER(J$40,3))+('[1]Summary Data'!$W42*POWER(J$40,2))+('[1]Summary Data'!$X42*J$40)+'[1]Summary Data'!$Y42</f>
        <v>1.0427700000000009</v>
      </c>
      <c r="K42" s="93">
        <f>('[1]Summary Data'!$V42*POWER(K$40,3))+('[1]Summary Data'!$W42*POWER(K$40,2))+('[1]Summary Data'!$X42*K$40)+'[1]Summary Data'!$Y42</f>
        <v>0.81104999999999094</v>
      </c>
      <c r="L42" s="187"/>
      <c r="M42" s="53"/>
      <c r="N42" s="180"/>
      <c r="O42" s="181"/>
      <c r="P42" s="181"/>
      <c r="Q42" s="182"/>
      <c r="R42" s="51">
        <f t="shared" si="5"/>
        <v>3</v>
      </c>
      <c r="S42" s="92">
        <f>('[1]Summary Data'!$V42*POWER(S$40,3))+('[1]Summary Data'!$W42*POWER(S$40,2))+('[1]Summary Data'!$X42*S$40)+'[1]Summary Data'!$Y42</f>
        <v>3.7246762499999981</v>
      </c>
      <c r="T42" s="93">
        <f>('[1]Summary Data'!$V42*POWER(T$40,3))+('[1]Summary Data'!$W42*POWER(T$40,2))+('[1]Summary Data'!$X42*T$40)+'[1]Summary Data'!$Y42</f>
        <v>2.0795199999999987</v>
      </c>
      <c r="U42" s="93">
        <f>('[1]Summary Data'!$V42*POWER(U$40,3))+('[1]Summary Data'!$W42*POWER(U$40,2))+('[1]Summary Data'!$X42*U$40)+'[1]Summary Data'!$Y42</f>
        <v>1.3402387499999975</v>
      </c>
      <c r="V42" s="93">
        <f>('[1]Summary Data'!$V42*POWER(V$40,3))+('[1]Summary Data'!$W42*POWER(V$40,2))+('[1]Summary Data'!$X42*V$40)+'[1]Summary Data'!$Y42</f>
        <v>1.0427700000000009</v>
      </c>
      <c r="W42" s="93">
        <f>('[1]Summary Data'!$V42*POWER(W$40,3))+('[1]Summary Data'!$W42*POWER(W$40,2))+('[1]Summary Data'!$X42*W$40)+'[1]Summary Data'!$Y42</f>
        <v>0.72305124999999393</v>
      </c>
      <c r="X42" s="187"/>
      <c r="Y42" s="53" t="s">
        <v>46</v>
      </c>
    </row>
    <row r="43" spans="2:25" x14ac:dyDescent="0.25">
      <c r="B43" s="180"/>
      <c r="C43" s="181"/>
      <c r="D43" s="181"/>
      <c r="E43" s="182"/>
      <c r="F43" s="54">
        <f t="shared" si="4"/>
        <v>3.5</v>
      </c>
      <c r="G43" s="97">
        <f>('[1]Summary Data'!$V41*POWER(G$40,3))+('[1]Summary Data'!$W41*POWER(G$40,2))+('[1]Summary Data'!$X41*G$40)+'[1]Summary Data'!$Y41</f>
        <v>2.7641200000000001</v>
      </c>
      <c r="H43" s="98">
        <f>('[1]Summary Data'!$V41*POWER(H$40,3))+('[1]Summary Data'!$W41*POWER(H$40,2))+('[1]Summary Data'!$X41*H$40)+'[1]Summary Data'!$Y41</f>
        <v>1.7841199999999997</v>
      </c>
      <c r="I43" s="98">
        <f>('[1]Summary Data'!$V41*POWER(I$40,3))+('[1]Summary Data'!$W41*POWER(I$40,2))+('[1]Summary Data'!$X41*I$40)+'[1]Summary Data'!$Y41</f>
        <v>1.2688400000000026</v>
      </c>
      <c r="J43" s="98">
        <f>('[1]Summary Data'!$V41*POWER(J$40,3))+('[1]Summary Data'!$W41*POWER(J$40,2))+('[1]Summary Data'!$X41*J$40)+'[1]Summary Data'!$Y41</f>
        <v>1.0200399999999927</v>
      </c>
      <c r="K43" s="98">
        <f>('[1]Summary Data'!$V41*POWER(K$40,3))+('[1]Summary Data'!$W41*POWER(K$40,2))+('[1]Summary Data'!$X41*K$40)+'[1]Summary Data'!$Y41</f>
        <v>0.83948</v>
      </c>
      <c r="L43" s="187"/>
      <c r="N43" s="180"/>
      <c r="O43" s="181"/>
      <c r="P43" s="181"/>
      <c r="Q43" s="182"/>
      <c r="R43" s="54">
        <f t="shared" si="5"/>
        <v>3.5</v>
      </c>
      <c r="S43" s="97">
        <f>('[1]Summary Data'!$V41*POWER(S$40,3))+('[1]Summary Data'!$W41*POWER(S$40,2))+('[1]Summary Data'!$X41*S$40)+'[1]Summary Data'!$Y41</f>
        <v>3.9233462499999998</v>
      </c>
      <c r="T43" s="98">
        <f>('[1]Summary Data'!$V41*POWER(T$40,3))+('[1]Summary Data'!$W41*POWER(T$40,2))+('[1]Summary Data'!$X41*T$40)+'[1]Summary Data'!$Y41</f>
        <v>2.2036400000000018</v>
      </c>
      <c r="U43" s="98">
        <f>('[1]Summary Data'!$V41*POWER(U$40,3))+('[1]Summary Data'!$W41*POWER(U$40,2))+('[1]Summary Data'!$X41*U$40)+'[1]Summary Data'!$Y41</f>
        <v>1.3649337500000005</v>
      </c>
      <c r="V43" s="98">
        <f>('[1]Summary Data'!$V41*POWER(V$40,3))+('[1]Summary Data'!$W41*POWER(V$40,2))+('[1]Summary Data'!$X41*V$40)+'[1]Summary Data'!$Y41</f>
        <v>1.0200399999999927</v>
      </c>
      <c r="W43" s="98">
        <f>('[1]Summary Data'!$V41*POWER(W$40,3))+('[1]Summary Data'!$W41*POWER(W$40,2))+('[1]Summary Data'!$X41*W$40)+'[1]Summary Data'!$Y41</f>
        <v>0.78177125000000025</v>
      </c>
      <c r="X43" s="187"/>
    </row>
    <row r="44" spans="2:25" x14ac:dyDescent="0.25">
      <c r="B44" s="180"/>
      <c r="C44" s="181"/>
      <c r="D44" s="181"/>
      <c r="E44" s="182"/>
      <c r="F44" s="56">
        <f t="shared" si="4"/>
        <v>4</v>
      </c>
      <c r="G44" s="97">
        <f>('[1]Summary Data'!$V40*POWER(G$40,3))+('[1]Summary Data'!$W40*POWER(G$40,2))+('[1]Summary Data'!$X40*G$40)+'[1]Summary Data'!$Y40</f>
        <v>2.9928699999999999</v>
      </c>
      <c r="H44" s="98">
        <f>('[1]Summary Data'!$V40*POWER(H$40,3))+('[1]Summary Data'!$W40*POWER(H$40,2))+('[1]Summary Data'!$X40*H$40)+'[1]Summary Data'!$Y40</f>
        <v>1.8832499999999968</v>
      </c>
      <c r="I44" s="98">
        <f>('[1]Summary Data'!$V40*POWER(I$40,3))+('[1]Summary Data'!$W40*POWER(I$40,2))+('[1]Summary Data'!$X40*I$40)+'[1]Summary Data'!$Y40</f>
        <v>1.3148299999999971</v>
      </c>
      <c r="J44" s="98">
        <f>('[1]Summary Data'!$V40*POWER(J$40,3))+('[1]Summary Data'!$W40*POWER(J$40,2))+('[1]Summary Data'!$X40*J$40)+'[1]Summary Data'!$Y40</f>
        <v>1.0408899999999939</v>
      </c>
      <c r="K44" s="98">
        <f>('[1]Summary Data'!$V40*POWER(K$40,3))+('[1]Summary Data'!$W40*POWER(K$40,2))+('[1]Summary Data'!$X40*K$40)+'[1]Summary Data'!$Y40</f>
        <v>0.8147100000000016</v>
      </c>
      <c r="L44" s="187"/>
      <c r="N44" s="180"/>
      <c r="O44" s="181"/>
      <c r="P44" s="181"/>
      <c r="Q44" s="182"/>
      <c r="R44" s="56">
        <f t="shared" si="5"/>
        <v>4</v>
      </c>
      <c r="S44" s="97">
        <f>('[1]Summary Data'!$V40*POWER(S$40,3))+('[1]Summary Data'!$W40*POWER(S$40,2))+('[1]Summary Data'!$X40*S$40)+'[1]Summary Data'!$Y40</f>
        <v>4.3286649999999991</v>
      </c>
      <c r="T44" s="98">
        <f>('[1]Summary Data'!$V40*POWER(T$40,3))+('[1]Summary Data'!$W40*POWER(T$40,2))+('[1]Summary Data'!$X40*T$40)+'[1]Summary Data'!$Y40</f>
        <v>2.3549900000000026</v>
      </c>
      <c r="U44" s="98">
        <f>('[1]Summary Data'!$V40*POWER(U$40,3))+('[1]Summary Data'!$W40*POWER(U$40,2))+('[1]Summary Data'!$X40*U$40)+'[1]Summary Data'!$Y40</f>
        <v>1.4196899999999992</v>
      </c>
      <c r="V44" s="98">
        <f>('[1]Summary Data'!$V40*POWER(V$40,3))+('[1]Summary Data'!$W40*POWER(V$40,2))+('[1]Summary Data'!$X40*V$40)+'[1]Summary Data'!$Y40</f>
        <v>1.0408899999999939</v>
      </c>
      <c r="W44" s="98">
        <f>('[1]Summary Data'!$V40*POWER(W$40,3))+('[1]Summary Data'!$W40*POWER(W$40,2))+('[1]Summary Data'!$X40*W$40)+'[1]Summary Data'!$Y40</f>
        <v>0.73671500000000023</v>
      </c>
      <c r="X44" s="187"/>
    </row>
    <row r="45" spans="2:25" x14ac:dyDescent="0.25">
      <c r="B45" s="180"/>
      <c r="C45" s="181"/>
      <c r="D45" s="181"/>
      <c r="E45" s="182"/>
      <c r="F45" s="56">
        <f t="shared" si="4"/>
        <v>4.5</v>
      </c>
      <c r="G45" s="97">
        <f>('[1]Summary Data'!$V39*POWER(G$40,3))+('[1]Summary Data'!$W39*POWER(G$40,2))+('[1]Summary Data'!$X39*G$40)+'[1]Summary Data'!$Y39</f>
        <v>3.3047900000000006</v>
      </c>
      <c r="H45" s="98">
        <f>('[1]Summary Data'!$V39*POWER(H$40,3))+('[1]Summary Data'!$W39*POWER(H$40,2))+('[1]Summary Data'!$X39*H$40)+'[1]Summary Data'!$Y39</f>
        <v>1.9818300000000022</v>
      </c>
      <c r="I45" s="98">
        <f>('[1]Summary Data'!$V39*POWER(I$40,3))+('[1]Summary Data'!$W39*POWER(I$40,2))+('[1]Summary Data'!$X39*I$40)+'[1]Summary Data'!$Y39</f>
        <v>1.3514300000000006</v>
      </c>
      <c r="J45" s="98">
        <f>('[1]Summary Data'!$V39*POWER(J$40,3))+('[1]Summary Data'!$W39*POWER(J$40,2))+('[1]Summary Data'!$X39*J$40)+'[1]Summary Data'!$Y39</f>
        <v>1.0809500000000014</v>
      </c>
      <c r="K45" s="98">
        <f>('[1]Summary Data'!$V39*POWER(K$40,3))+('[1]Summary Data'!$W39*POWER(K$40,2))+('[1]Summary Data'!$X39*K$40)+'[1]Summary Data'!$Y39</f>
        <v>0.83774999999999977</v>
      </c>
      <c r="L45" s="187"/>
      <c r="N45" s="180"/>
      <c r="O45" s="181"/>
      <c r="P45" s="181"/>
      <c r="Q45" s="182"/>
      <c r="R45" s="56">
        <f t="shared" si="5"/>
        <v>4.5</v>
      </c>
      <c r="S45" s="97">
        <f>('[1]Summary Data'!$V39*POWER(S$40,3))+('[1]Summary Data'!$W39*POWER(S$40,2))+('[1]Summary Data'!$X39*S$40)+'[1]Summary Data'!$Y39</f>
        <v>4.9516062499999975</v>
      </c>
      <c r="T45" s="98">
        <f>('[1]Summary Data'!$V39*POWER(T$40,3))+('[1]Summary Data'!$W39*POWER(T$40,2))+('[1]Summary Data'!$X39*T$40)+'[1]Summary Data'!$Y39</f>
        <v>2.5359499999999997</v>
      </c>
      <c r="U45" s="98">
        <f>('[1]Summary Data'!$V39*POWER(U$40,3))+('[1]Summary Data'!$W39*POWER(U$40,2))+('[1]Summary Data'!$X39*U$40)+'[1]Summary Data'!$Y39</f>
        <v>1.4622937499999935</v>
      </c>
      <c r="V45" s="98">
        <f>('[1]Summary Data'!$V39*POWER(V$40,3))+('[1]Summary Data'!$W39*POWER(V$40,2))+('[1]Summary Data'!$X39*V$40)+'[1]Summary Data'!$Y39</f>
        <v>1.0809500000000014</v>
      </c>
      <c r="W45" s="98">
        <f>('[1]Summary Data'!$V39*POWER(W$40,3))+('[1]Summary Data'!$W39*POWER(W$40,2))+('[1]Summary Data'!$X39*W$40)+'[1]Summary Data'!$Y39</f>
        <v>0.74223125000001033</v>
      </c>
      <c r="X45" s="187"/>
    </row>
    <row r="46" spans="2:25" x14ac:dyDescent="0.25">
      <c r="B46" s="180"/>
      <c r="C46" s="181"/>
      <c r="D46" s="181"/>
      <c r="E46" s="182"/>
      <c r="F46" s="56">
        <f t="shared" si="4"/>
        <v>5</v>
      </c>
      <c r="G46" s="97">
        <f>('[1]Summary Data'!$V38*POWER(G$40,3))+('[1]Summary Data'!$W38*POWER(G$40,2))+('[1]Summary Data'!$X38*G$40)+'[1]Summary Data'!$Y38</f>
        <v>3.7098399999999998</v>
      </c>
      <c r="H46" s="98">
        <f>('[1]Summary Data'!$V38*POWER(H$40,3))+('[1]Summary Data'!$W38*POWER(H$40,2))+('[1]Summary Data'!$X38*H$40)+'[1]Summary Data'!$Y38</f>
        <v>2.1320599999999921</v>
      </c>
      <c r="I46" s="98">
        <f>('[1]Summary Data'!$V38*POWER(I$40,3))+('[1]Summary Data'!$W38*POWER(I$40,2))+('[1]Summary Data'!$X38*I$40)+'[1]Summary Data'!$Y38</f>
        <v>1.402199999999997</v>
      </c>
      <c r="J46" s="98">
        <f>('[1]Summary Data'!$V38*POWER(J$40,3))+('[1]Summary Data'!$W38*POWER(J$40,2))+('[1]Summary Data'!$X38*J$40)+'[1]Summary Data'!$Y38</f>
        <v>1.1060199999999973</v>
      </c>
      <c r="K46" s="98">
        <f>('[1]Summary Data'!$V38*POWER(K$40,3))+('[1]Summary Data'!$W38*POWER(K$40,2))+('[1]Summary Data'!$X38*K$40)+'[1]Summary Data'!$Y38</f>
        <v>0.82927999999999358</v>
      </c>
      <c r="L46" s="187"/>
      <c r="N46" s="180"/>
      <c r="O46" s="181"/>
      <c r="P46" s="181"/>
      <c r="Q46" s="182"/>
      <c r="R46" s="56">
        <f t="shared" si="5"/>
        <v>5</v>
      </c>
      <c r="S46" s="97">
        <f>('[1]Summary Data'!$V38*POWER(S$40,3))+('[1]Summary Data'!$W38*POWER(S$40,2))+('[1]Summary Data'!$X38*S$40)+'[1]Summary Data'!$Y38</f>
        <v>5.6988137499999958</v>
      </c>
      <c r="T46" s="98">
        <f>('[1]Summary Data'!$V38*POWER(T$40,3))+('[1]Summary Data'!$W38*POWER(T$40,2))+('[1]Summary Data'!$X38*T$40)+'[1]Summary Data'!$Y38</f>
        <v>2.7890699999999988</v>
      </c>
      <c r="U46" s="98">
        <f>('[1]Summary Data'!$V38*POWER(U$40,3))+('[1]Summary Data'!$W38*POWER(U$40,2))+('[1]Summary Data'!$X38*U$40)+'[1]Summary Data'!$Y38</f>
        <v>1.5278262499999933</v>
      </c>
      <c r="V46" s="98">
        <f>('[1]Summary Data'!$V38*POWER(V$40,3))+('[1]Summary Data'!$W38*POWER(V$40,2))+('[1]Summary Data'!$X38*V$40)+'[1]Summary Data'!$Y38</f>
        <v>1.1060199999999973</v>
      </c>
      <c r="W46" s="98">
        <f>('[1]Summary Data'!$V38*POWER(W$40,3))+('[1]Summary Data'!$W38*POWER(W$40,2))+('[1]Summary Data'!$X38*W$40)+'[1]Summary Data'!$Y38</f>
        <v>0.71458874999998656</v>
      </c>
      <c r="X46" s="187"/>
    </row>
    <row r="47" spans="2:25" x14ac:dyDescent="0.25">
      <c r="B47" s="180"/>
      <c r="C47" s="181"/>
      <c r="D47" s="181"/>
      <c r="E47" s="182"/>
      <c r="F47" s="56">
        <f t="shared" si="4"/>
        <v>5.5</v>
      </c>
      <c r="G47" s="97">
        <f>('[1]Summary Data'!$V37*POWER(G$40,3))+('[1]Summary Data'!$W37*POWER(G$40,2))+('[1]Summary Data'!$X37*G$40)+'[1]Summary Data'!$Y37</f>
        <v>4.2168599999999969</v>
      </c>
      <c r="H47" s="98">
        <f>('[1]Summary Data'!$V37*POWER(H$40,3))+('[1]Summary Data'!$W37*POWER(H$40,2))+('[1]Summary Data'!$X37*H$40)+'[1]Summary Data'!$Y37</f>
        <v>2.2444399999999902</v>
      </c>
      <c r="I47" s="98">
        <f>('[1]Summary Data'!$V37*POWER(I$40,3))+('[1]Summary Data'!$W37*POWER(I$40,2))+('[1]Summary Data'!$X37*I$40)+'[1]Summary Data'!$Y37</f>
        <v>1.425459999999994</v>
      </c>
      <c r="J47" s="98">
        <f>('[1]Summary Data'!$V37*POWER(J$40,3))+('[1]Summary Data'!$W37*POWER(J$40,2))+('[1]Summary Data'!$X37*J$40)+'[1]Summary Data'!$Y37</f>
        <v>1.1599199999999712</v>
      </c>
      <c r="K47" s="98">
        <f>('[1]Summary Data'!$V37*POWER(K$40,3))+('[1]Summary Data'!$W37*POWER(K$40,2))+('[1]Summary Data'!$X37*K$40)+'[1]Summary Data'!$Y37</f>
        <v>0.84781999999998447</v>
      </c>
      <c r="L47" s="187"/>
      <c r="N47" s="180"/>
      <c r="O47" s="181"/>
      <c r="P47" s="181"/>
      <c r="Q47" s="182"/>
      <c r="R47" s="56">
        <f t="shared" si="5"/>
        <v>5.5</v>
      </c>
      <c r="S47" s="97">
        <f>('[1]Summary Data'!$V37*POWER(S$40,3))+('[1]Summary Data'!$W37*POWER(S$40,2))+('[1]Summary Data'!$X37*S$40)+'[1]Summary Data'!$Y37</f>
        <v>6.814057499999997</v>
      </c>
      <c r="T47" s="98">
        <f>('[1]Summary Data'!$V37*POWER(T$40,3))+('[1]Summary Data'!$W37*POWER(T$40,2))+('[1]Summary Data'!$X37*T$40)+'[1]Summary Data'!$Y37</f>
        <v>3.0489699999999971</v>
      </c>
      <c r="U47" s="98">
        <f>('[1]Summary Data'!$V37*POWER(U$40,3))+('[1]Summary Data'!$W37*POWER(U$40,2))+('[1]Summary Data'!$X37*U$40)+'[1]Summary Data'!$Y37</f>
        <v>1.5548824999999908</v>
      </c>
      <c r="V47" s="98">
        <f>('[1]Summary Data'!$V37*POWER(V$40,3))+('[1]Summary Data'!$W37*POWER(V$40,2))+('[1]Summary Data'!$X37*V$40)+'[1]Summary Data'!$Y37</f>
        <v>1.1599199999999712</v>
      </c>
      <c r="W47" s="98">
        <f>('[1]Summary Data'!$V37*POWER(W$40,3))+('[1]Summary Data'!$W37*POWER(W$40,2))+('[1]Summary Data'!$X37*W$40)+'[1]Summary Data'!$Y37</f>
        <v>0.69220749999998077</v>
      </c>
      <c r="X47" s="187"/>
    </row>
    <row r="48" spans="2:25" ht="15.75" thickBot="1" x14ac:dyDescent="0.3">
      <c r="B48" s="183"/>
      <c r="C48" s="184"/>
      <c r="D48" s="184"/>
      <c r="E48" s="185"/>
      <c r="F48" s="58">
        <f t="shared" si="4"/>
        <v>6</v>
      </c>
      <c r="G48" s="102">
        <f>('[1]Summary Data'!$V36*POWER(G$40,3))+('[1]Summary Data'!$W36*POWER(G$40,2))+('[1]Summary Data'!$X36*G$40)+'[1]Summary Data'!$Y36</f>
        <v>4.5712400000000102</v>
      </c>
      <c r="H48" s="103">
        <f>('[1]Summary Data'!$V36*POWER(H$40,3))+('[1]Summary Data'!$W36*POWER(H$40,2))+('[1]Summary Data'!$X36*H$40)+'[1]Summary Data'!$Y36</f>
        <v>2.3983600000000038</v>
      </c>
      <c r="I48" s="103">
        <f>('[1]Summary Data'!$V36*POWER(I$40,3))+('[1]Summary Data'!$W36*POWER(I$40,2))+('[1]Summary Data'!$X36*I$40)+'[1]Summary Data'!$Y36</f>
        <v>1.5030800000000042</v>
      </c>
      <c r="J48" s="103">
        <f>('[1]Summary Data'!$V36*POWER(J$40,3))+('[1]Summary Data'!$W36*POWER(J$40,2))+('[1]Summary Data'!$X36*J$40)+'[1]Summary Data'!$Y36</f>
        <v>1.2090800000000215</v>
      </c>
      <c r="K48" s="103">
        <f>('[1]Summary Data'!$V36*POWER(K$40,3))+('[1]Summary Data'!$W36*POWER(K$40,2))+('[1]Summary Data'!$X36*K$40)+'[1]Summary Data'!$Y36</f>
        <v>0.84004000000002321</v>
      </c>
      <c r="L48" s="188"/>
      <c r="N48" s="183"/>
      <c r="O48" s="184"/>
      <c r="P48" s="184"/>
      <c r="Q48" s="185"/>
      <c r="R48" s="58">
        <f t="shared" si="5"/>
        <v>6</v>
      </c>
      <c r="S48" s="102">
        <f>('[1]Summary Data'!$V36*POWER(S$40,3))+('[1]Summary Data'!$W36*POWER(S$40,2))+('[1]Summary Data'!$X36*S$40)+'[1]Summary Data'!$Y36</f>
        <v>7.4461737500000069</v>
      </c>
      <c r="T48" s="103">
        <f>('[1]Summary Data'!$V36*POWER(T$40,3))+('[1]Summary Data'!$W36*POWER(T$40,2))+('[1]Summary Data'!$X36*T$40)+'[1]Summary Data'!$Y36</f>
        <v>3.2828300000000041</v>
      </c>
      <c r="U48" s="103">
        <f>('[1]Summary Data'!$V36*POWER(U$40,3))+('[1]Summary Data'!$W36*POWER(U$40,2))+('[1]Summary Data'!$X36*U$40)+'[1]Summary Data'!$Y36</f>
        <v>1.6441112500000017</v>
      </c>
      <c r="V48" s="103">
        <f>('[1]Summary Data'!$V36*POWER(V$40,3))+('[1]Summary Data'!$W36*POWER(V$40,2))+('[1]Summary Data'!$X36*V$40)+'[1]Summary Data'!$Y36</f>
        <v>1.2090800000000215</v>
      </c>
      <c r="W48" s="103">
        <f>('[1]Summary Data'!$V36*POWER(W$40,3))+('[1]Summary Data'!$W36*POWER(W$40,2))+('[1]Summary Data'!$X36*W$40)+'[1]Summary Data'!$Y36</f>
        <v>0.65679875000001431</v>
      </c>
      <c r="X48" s="188"/>
    </row>
    <row r="49" spans="2:43" ht="15.75" thickBot="1" x14ac:dyDescent="0.3">
      <c r="AI49" s="43" t="s">
        <v>59</v>
      </c>
    </row>
    <row r="50" spans="2:43" ht="15.75" thickBot="1" x14ac:dyDescent="0.3">
      <c r="B50" s="203" t="s">
        <v>60</v>
      </c>
      <c r="C50" s="204"/>
      <c r="D50" s="204"/>
      <c r="E50" s="204"/>
      <c r="F50" s="169"/>
      <c r="G50" s="174" t="s">
        <v>73</v>
      </c>
      <c r="H50" s="175"/>
      <c r="I50" s="175"/>
      <c r="J50" s="175"/>
      <c r="K50" s="175"/>
      <c r="L50" s="176"/>
      <c r="W50" s="37"/>
      <c r="AI50" s="138"/>
      <c r="AJ50" s="174" t="s">
        <v>74</v>
      </c>
      <c r="AK50" s="175"/>
      <c r="AL50" s="175"/>
      <c r="AM50" s="175"/>
      <c r="AN50" s="175"/>
      <c r="AO50" s="176"/>
    </row>
    <row r="51" spans="2:43" ht="15.75" customHeight="1" thickBot="1" x14ac:dyDescent="0.3">
      <c r="B51" s="177" t="s">
        <v>43</v>
      </c>
      <c r="C51" s="178"/>
      <c r="D51" s="178"/>
      <c r="E51" s="179"/>
      <c r="F51" s="47" t="str">
        <f>$E$5</f>
        <v>bar</v>
      </c>
      <c r="G51" s="121">
        <f>'[1]Summary Data'!$C$148</f>
        <v>0.22</v>
      </c>
      <c r="H51" s="122">
        <f>'[1]Summary Data'!$C$146</f>
        <v>0.34</v>
      </c>
      <c r="I51" s="122">
        <f>'[1]Summary Data'!$C$144</f>
        <v>0.46</v>
      </c>
      <c r="J51" s="122">
        <f>'[1]Summary Data'!$C$142</f>
        <v>0.57999999999999996</v>
      </c>
      <c r="K51" s="123">
        <f>'[1]Summary Data'!$C$140</f>
        <v>0.7</v>
      </c>
      <c r="W51" s="37"/>
      <c r="AI51" s="111" t="s">
        <v>32</v>
      </c>
      <c r="AJ51" s="121">
        <f>G51</f>
        <v>0.22</v>
      </c>
      <c r="AK51" s="122">
        <f>H51</f>
        <v>0.34</v>
      </c>
      <c r="AL51" s="122">
        <f>I51</f>
        <v>0.46</v>
      </c>
      <c r="AM51" s="122">
        <f>J51</f>
        <v>0.57999999999999996</v>
      </c>
      <c r="AN51" s="123">
        <f>K51</f>
        <v>0.7</v>
      </c>
    </row>
    <row r="52" spans="2:43" ht="15.75" thickBot="1" x14ac:dyDescent="0.3">
      <c r="B52" s="180"/>
      <c r="C52" s="181"/>
      <c r="D52" s="181"/>
      <c r="E52" s="182"/>
      <c r="F52" s="49">
        <f t="shared" ref="F52:F59" si="6">F15</f>
        <v>2.5</v>
      </c>
      <c r="G52" s="113">
        <f t="shared" ref="G52:G59" si="7">MAX(AJ52,0)</f>
        <v>9.9478920799999981E-2</v>
      </c>
      <c r="H52" s="114">
        <f t="shared" ref="H52:K59" si="8">IF(OR(AK52&gt;G52,AK52&gt;AJ52),0,(MAX(AK52,0)))</f>
        <v>4.6961674399999959E-2</v>
      </c>
      <c r="I52" s="114">
        <f t="shared" si="8"/>
        <v>1.5869957599999984E-2</v>
      </c>
      <c r="J52" s="114">
        <f t="shared" si="8"/>
        <v>9.6896719999994829E-4</v>
      </c>
      <c r="K52" s="114">
        <f t="shared" si="8"/>
        <v>0</v>
      </c>
      <c r="L52" s="186" t="s">
        <v>40</v>
      </c>
      <c r="AI52" s="116">
        <f t="shared" ref="AI52:AI59" si="9">F52</f>
        <v>2.5</v>
      </c>
      <c r="AJ52" s="113">
        <f>('[1]Summary Data'!$V119*POWER(AJ$51,3))+('[1]Summary Data'!$W119*POWER(AJ$51,2))+('[1]Summary Data'!$X119*AJ$51)+'[1]Summary Data'!$Y119</f>
        <v>9.9478920799999981E-2</v>
      </c>
      <c r="AK52" s="114">
        <f>('[1]Summary Data'!$V119*POWER(AK$51,3))+('[1]Summary Data'!$W119*POWER(AK$51,2))+('[1]Summary Data'!$X119*AK$51)+'[1]Summary Data'!$Y119</f>
        <v>4.6961674399999959E-2</v>
      </c>
      <c r="AL52" s="114">
        <f>('[1]Summary Data'!$V119*POWER(AL$51,3))+('[1]Summary Data'!$W119*POWER(AL$51,2))+('[1]Summary Data'!$X119*AL$51)+'[1]Summary Data'!$Y119</f>
        <v>1.5869957599999984E-2</v>
      </c>
      <c r="AM52" s="114">
        <f>('[1]Summary Data'!$V119*POWER(AM$51,3))+('[1]Summary Data'!$W119*POWER(AM$51,2))+('[1]Summary Data'!$X119*AM$51)+'[1]Summary Data'!$Y119</f>
        <v>9.6896719999994829E-4</v>
      </c>
      <c r="AN52" s="115">
        <f>('[1]Summary Data'!$V119*POWER(AN$51,3))+('[1]Summary Data'!$W119*POWER(AN$51,2))+('[1]Summary Data'!$X119*AN$51)+'[1]Summary Data'!$Y119</f>
        <v>-2.976100000000037E-3</v>
      </c>
    </row>
    <row r="53" spans="2:43" ht="15.75" thickBot="1" x14ac:dyDescent="0.3">
      <c r="B53" s="180"/>
      <c r="C53" s="181"/>
      <c r="D53" s="181"/>
      <c r="E53" s="182"/>
      <c r="F53" s="51">
        <f t="shared" si="6"/>
        <v>3</v>
      </c>
      <c r="G53" s="92">
        <f t="shared" si="7"/>
        <v>0.10792547568000002</v>
      </c>
      <c r="H53" s="93">
        <f t="shared" si="8"/>
        <v>5.4087260640000023E-2</v>
      </c>
      <c r="I53" s="93">
        <f t="shared" si="8"/>
        <v>2.0627729759999991E-2</v>
      </c>
      <c r="J53" s="93">
        <f t="shared" si="8"/>
        <v>3.0591979200000896E-3</v>
      </c>
      <c r="K53" s="93">
        <f t="shared" si="8"/>
        <v>0</v>
      </c>
      <c r="L53" s="187"/>
      <c r="M53" s="53" t="s">
        <v>46</v>
      </c>
      <c r="Y53" s="37"/>
      <c r="AI53" s="117">
        <f t="shared" si="9"/>
        <v>3</v>
      </c>
      <c r="AJ53" s="92">
        <f>('[1]Summary Data'!$V118*POWER(AJ$51,3))+('[1]Summary Data'!$W118*POWER(AJ$51,2))+('[1]Summary Data'!$X118*AJ$51)+'[1]Summary Data'!$Y118</f>
        <v>0.10792547568000002</v>
      </c>
      <c r="AK53" s="93">
        <f>('[1]Summary Data'!$V118*POWER(AK$51,3))+('[1]Summary Data'!$W118*POWER(AK$51,2))+('[1]Summary Data'!$X118*AK$51)+'[1]Summary Data'!$Y118</f>
        <v>5.4087260640000023E-2</v>
      </c>
      <c r="AL53" s="93">
        <f>('[1]Summary Data'!$V118*POWER(AL$51,3))+('[1]Summary Data'!$W118*POWER(AL$51,2))+('[1]Summary Data'!$X118*AL$51)+'[1]Summary Data'!$Y118</f>
        <v>2.0627729759999991E-2</v>
      </c>
      <c r="AM53" s="93">
        <f>('[1]Summary Data'!$V118*POWER(AM$51,3))+('[1]Summary Data'!$W118*POWER(AM$51,2))+('[1]Summary Data'!$X118*AM$51)+'[1]Summary Data'!$Y118</f>
        <v>3.0591979200000896E-3</v>
      </c>
      <c r="AN53" s="94">
        <f>('[1]Summary Data'!$V118*POWER(AN$51,3))+('[1]Summary Data'!$W118*POWER(AN$51,2))+('[1]Summary Data'!$X118*AN$51)+'[1]Summary Data'!$Y118</f>
        <v>-3.1060199999999871E-3</v>
      </c>
    </row>
    <row r="54" spans="2:43" x14ac:dyDescent="0.25">
      <c r="B54" s="180"/>
      <c r="C54" s="181"/>
      <c r="D54" s="181"/>
      <c r="E54" s="182"/>
      <c r="F54" s="54">
        <f t="shared" si="6"/>
        <v>3.5</v>
      </c>
      <c r="G54" s="97">
        <f t="shared" si="7"/>
        <v>9.0479016800000006E-2</v>
      </c>
      <c r="H54" s="98">
        <f t="shared" si="8"/>
        <v>4.1796874399999989E-2</v>
      </c>
      <c r="I54" s="98">
        <f t="shared" si="8"/>
        <v>1.3426853599999983E-2</v>
      </c>
      <c r="J54" s="98">
        <f t="shared" si="8"/>
        <v>2.6893520000006998E-4</v>
      </c>
      <c r="K54" s="98">
        <f t="shared" si="8"/>
        <v>0</v>
      </c>
      <c r="L54" s="187"/>
      <c r="AI54" s="118">
        <f t="shared" si="9"/>
        <v>3.5</v>
      </c>
      <c r="AJ54" s="97">
        <f>('[1]Summary Data'!$V117*POWER(AJ$51,3))+('[1]Summary Data'!$W117*POWER(AJ$51,2))+('[1]Summary Data'!$X117*AJ$51)+'[1]Summary Data'!$Y117</f>
        <v>9.0479016800000006E-2</v>
      </c>
      <c r="AK54" s="98">
        <f>('[1]Summary Data'!$V117*POWER(AK$51,3))+('[1]Summary Data'!$W117*POWER(AK$51,2))+('[1]Summary Data'!$X117*AK$51)+'[1]Summary Data'!$Y117</f>
        <v>4.1796874399999989E-2</v>
      </c>
      <c r="AL54" s="98">
        <f>('[1]Summary Data'!$V117*POWER(AL$51,3))+('[1]Summary Data'!$W117*POWER(AL$51,2))+('[1]Summary Data'!$X117*AL$51)+'[1]Summary Data'!$Y117</f>
        <v>1.3426853599999983E-2</v>
      </c>
      <c r="AM54" s="98">
        <f>('[1]Summary Data'!$V117*POWER(AM$51,3))+('[1]Summary Data'!$W117*POWER(AM$51,2))+('[1]Summary Data'!$X117*AM$51)+'[1]Summary Data'!$Y117</f>
        <v>2.6893520000006998E-4</v>
      </c>
      <c r="AN54" s="99">
        <f>('[1]Summary Data'!$V117*POWER(AN$51,3))+('[1]Summary Data'!$W117*POWER(AN$51,2))+('[1]Summary Data'!$X117*AN$51)+'[1]Summary Data'!$Y117</f>
        <v>-2.7768999999999988E-3</v>
      </c>
    </row>
    <row r="55" spans="2:43" x14ac:dyDescent="0.25">
      <c r="B55" s="180"/>
      <c r="C55" s="181"/>
      <c r="D55" s="181"/>
      <c r="E55" s="182"/>
      <c r="F55" s="56">
        <f t="shared" si="6"/>
        <v>4</v>
      </c>
      <c r="G55" s="97">
        <f t="shared" si="7"/>
        <v>8.0767245200000004E-2</v>
      </c>
      <c r="H55" s="98">
        <f t="shared" si="8"/>
        <v>3.5944511599999979E-2</v>
      </c>
      <c r="I55" s="98">
        <f t="shared" si="8"/>
        <v>1.0517800399999971E-2</v>
      </c>
      <c r="J55" s="98">
        <f t="shared" si="8"/>
        <v>0</v>
      </c>
      <c r="K55" s="98">
        <f t="shared" si="8"/>
        <v>0</v>
      </c>
      <c r="L55" s="187"/>
      <c r="R55" s="37"/>
      <c r="AI55" s="119">
        <f t="shared" si="9"/>
        <v>4</v>
      </c>
      <c r="AJ55" s="97">
        <f>('[1]Summary Data'!$V116*POWER(AJ$51,3))+('[1]Summary Data'!$W116*POWER(AJ$51,2))+('[1]Summary Data'!$X116*AJ$51)+'[1]Summary Data'!$Y116</f>
        <v>8.0767245200000004E-2</v>
      </c>
      <c r="AK55" s="98">
        <f>('[1]Summary Data'!$V116*POWER(AK$51,3))+('[1]Summary Data'!$W116*POWER(AK$51,2))+('[1]Summary Data'!$X116*AK$51)+'[1]Summary Data'!$Y116</f>
        <v>3.5944511599999979E-2</v>
      </c>
      <c r="AL55" s="98">
        <f>('[1]Summary Data'!$V116*POWER(AL$51,3))+('[1]Summary Data'!$W116*POWER(AL$51,2))+('[1]Summary Data'!$X116*AL$51)+'[1]Summary Data'!$Y116</f>
        <v>1.0517800399999971E-2</v>
      </c>
      <c r="AM55" s="98">
        <f>('[1]Summary Data'!$V116*POWER(AM$51,3))+('[1]Summary Data'!$W116*POWER(AM$51,2))+('[1]Summary Data'!$X116*AM$51)+'[1]Summary Data'!$Y116</f>
        <v>-5.9683720000003326E-4</v>
      </c>
      <c r="AN55" s="99">
        <f>('[1]Summary Data'!$V116*POWER(AN$51,3))+('[1]Summary Data'!$W116*POWER(AN$51,2))+('[1]Summary Data'!$X116*AN$51)+'[1]Summary Data'!$Y116</f>
        <v>-2.4833499999999953E-3</v>
      </c>
    </row>
    <row r="56" spans="2:43" x14ac:dyDescent="0.25">
      <c r="B56" s="180"/>
      <c r="C56" s="181"/>
      <c r="D56" s="181"/>
      <c r="E56" s="182"/>
      <c r="F56" s="56">
        <f t="shared" si="6"/>
        <v>4.5</v>
      </c>
      <c r="G56" s="97">
        <f t="shared" si="7"/>
        <v>9.305586871999999E-2</v>
      </c>
      <c r="H56" s="98">
        <f t="shared" si="8"/>
        <v>4.4812956560000006E-2</v>
      </c>
      <c r="I56" s="98">
        <f t="shared" si="8"/>
        <v>1.5808093039999971E-2</v>
      </c>
      <c r="J56" s="98">
        <f t="shared" si="8"/>
        <v>1.4782176800000602E-3</v>
      </c>
      <c r="K56" s="98">
        <f t="shared" si="8"/>
        <v>0</v>
      </c>
      <c r="L56" s="187"/>
      <c r="S56" s="37"/>
      <c r="AI56" s="119">
        <f t="shared" si="9"/>
        <v>4.5</v>
      </c>
      <c r="AJ56" s="97">
        <f>('[1]Summary Data'!$V115*POWER(AJ$51,3))+('[1]Summary Data'!$W115*POWER(AJ$51,2))+('[1]Summary Data'!$X115*AJ$51)+'[1]Summary Data'!$Y115</f>
        <v>9.305586871999999E-2</v>
      </c>
      <c r="AK56" s="98">
        <f>('[1]Summary Data'!$V115*POWER(AK$51,3))+('[1]Summary Data'!$W115*POWER(AK$51,2))+('[1]Summary Data'!$X115*AK$51)+'[1]Summary Data'!$Y115</f>
        <v>4.4812956560000006E-2</v>
      </c>
      <c r="AL56" s="98">
        <f>('[1]Summary Data'!$V115*POWER(AL$51,3))+('[1]Summary Data'!$W115*POWER(AL$51,2))+('[1]Summary Data'!$X115*AL$51)+'[1]Summary Data'!$Y115</f>
        <v>1.5808093039999971E-2</v>
      </c>
      <c r="AM56" s="98">
        <f>('[1]Summary Data'!$V115*POWER(AM$51,3))+('[1]Summary Data'!$W115*POWER(AM$51,2))+('[1]Summary Data'!$X115*AM$51)+'[1]Summary Data'!$Y115</f>
        <v>1.4782176800000602E-3</v>
      </c>
      <c r="AN56" s="99">
        <f>('[1]Summary Data'!$V115*POWER(AN$51,3))+('[1]Summary Data'!$W115*POWER(AN$51,2))+('[1]Summary Data'!$X115*AN$51)+'[1]Summary Data'!$Y115</f>
        <v>-2.7397299999999958E-3</v>
      </c>
    </row>
    <row r="57" spans="2:43" x14ac:dyDescent="0.25">
      <c r="B57" s="180"/>
      <c r="C57" s="181"/>
      <c r="D57" s="181"/>
      <c r="E57" s="182"/>
      <c r="F57" s="56">
        <f t="shared" si="6"/>
        <v>5</v>
      </c>
      <c r="G57" s="97">
        <f t="shared" si="7"/>
        <v>0.10190370543999999</v>
      </c>
      <c r="H57" s="98">
        <f t="shared" si="8"/>
        <v>5.5533601119999998E-2</v>
      </c>
      <c r="I57" s="98">
        <f t="shared" si="8"/>
        <v>2.4525290080000012E-2</v>
      </c>
      <c r="J57" s="98">
        <f t="shared" si="8"/>
        <v>6.185995359999974E-3</v>
      </c>
      <c r="K57" s="98">
        <f t="shared" si="8"/>
        <v>0</v>
      </c>
      <c r="L57" s="187"/>
      <c r="S57" s="37"/>
      <c r="AI57" s="119">
        <f t="shared" si="9"/>
        <v>5</v>
      </c>
      <c r="AJ57" s="97">
        <f>('[1]Summary Data'!$V114*POWER(AJ$51,3))+('[1]Summary Data'!$W114*POWER(AJ$51,2))+('[1]Summary Data'!$X114*AJ$51)+'[1]Summary Data'!$Y114</f>
        <v>0.10190370543999999</v>
      </c>
      <c r="AK57" s="98">
        <f>('[1]Summary Data'!$V114*POWER(AK$51,3))+('[1]Summary Data'!$W114*POWER(AK$51,2))+('[1]Summary Data'!$X114*AK$51)+'[1]Summary Data'!$Y114</f>
        <v>5.5533601119999998E-2</v>
      </c>
      <c r="AL57" s="98">
        <f>('[1]Summary Data'!$V114*POWER(AL$51,3))+('[1]Summary Data'!$W114*POWER(AL$51,2))+('[1]Summary Data'!$X114*AL$51)+'[1]Summary Data'!$Y114</f>
        <v>2.4525290080000012E-2</v>
      </c>
      <c r="AM57" s="98">
        <f>('[1]Summary Data'!$V114*POWER(AM$51,3))+('[1]Summary Data'!$W114*POWER(AM$51,2))+('[1]Summary Data'!$X114*AM$51)+'[1]Summary Data'!$Y114</f>
        <v>6.185995359999974E-3</v>
      </c>
      <c r="AN57" s="99">
        <f>('[1]Summary Data'!$V114*POWER(AN$51,3))+('[1]Summary Data'!$W114*POWER(AN$51,2))+('[1]Summary Data'!$X114*AN$51)+'[1]Summary Data'!$Y114</f>
        <v>-2.1770599999999807E-3</v>
      </c>
    </row>
    <row r="58" spans="2:43" x14ac:dyDescent="0.25">
      <c r="B58" s="180"/>
      <c r="C58" s="181"/>
      <c r="D58" s="181"/>
      <c r="E58" s="182"/>
      <c r="F58" s="56">
        <f t="shared" si="6"/>
        <v>5.5</v>
      </c>
      <c r="G58" s="97">
        <f t="shared" si="7"/>
        <v>0.12012035863999995</v>
      </c>
      <c r="H58" s="98">
        <f t="shared" si="8"/>
        <v>6.8816000719999937E-2</v>
      </c>
      <c r="I58" s="98">
        <f t="shared" si="8"/>
        <v>3.2743634479999978E-2</v>
      </c>
      <c r="J58" s="98">
        <f t="shared" si="8"/>
        <v>9.8600381599999731E-3</v>
      </c>
      <c r="K58" s="98">
        <f t="shared" si="8"/>
        <v>0</v>
      </c>
      <c r="L58" s="187"/>
      <c r="S58" s="37"/>
      <c r="AI58" s="119">
        <f t="shared" si="9"/>
        <v>5.5</v>
      </c>
      <c r="AJ58" s="97">
        <f>('[1]Summary Data'!$V113*POWER(AJ$51,3))+('[1]Summary Data'!$W113*POWER(AJ$51,2))+('[1]Summary Data'!$X113*AJ$51)+'[1]Summary Data'!$Y113</f>
        <v>0.12012035863999995</v>
      </c>
      <c r="AK58" s="98">
        <f>('[1]Summary Data'!$V113*POWER(AK$51,3))+('[1]Summary Data'!$W113*POWER(AK$51,2))+('[1]Summary Data'!$X113*AK$51)+'[1]Summary Data'!$Y113</f>
        <v>6.8816000719999937E-2</v>
      </c>
      <c r="AL58" s="98">
        <f>('[1]Summary Data'!$V113*POWER(AL$51,3))+('[1]Summary Data'!$W113*POWER(AL$51,2))+('[1]Summary Data'!$X113*AL$51)+'[1]Summary Data'!$Y113</f>
        <v>3.2743634479999978E-2</v>
      </c>
      <c r="AM58" s="98">
        <f>('[1]Summary Data'!$V113*POWER(AM$51,3))+('[1]Summary Data'!$W113*POWER(AM$51,2))+('[1]Summary Data'!$X113*AM$51)+'[1]Summary Data'!$Y113</f>
        <v>9.8600381599999731E-3</v>
      </c>
      <c r="AN58" s="99">
        <f>('[1]Summary Data'!$V113*POWER(AN$51,3))+('[1]Summary Data'!$W113*POWER(AN$51,2))+('[1]Summary Data'!$X113*AN$51)+'[1]Summary Data'!$Y113</f>
        <v>-1.8780100000000965E-3</v>
      </c>
    </row>
    <row r="59" spans="2:43" ht="15.75" thickBot="1" x14ac:dyDescent="0.3">
      <c r="B59" s="183"/>
      <c r="C59" s="184"/>
      <c r="D59" s="184"/>
      <c r="E59" s="185"/>
      <c r="F59" s="58">
        <f t="shared" si="6"/>
        <v>6</v>
      </c>
      <c r="G59" s="102">
        <f t="shared" si="7"/>
        <v>0.14920551024000001</v>
      </c>
      <c r="H59" s="103">
        <f t="shared" si="8"/>
        <v>0.10779398352000001</v>
      </c>
      <c r="I59" s="103">
        <f t="shared" si="8"/>
        <v>6.9367507680000023E-2</v>
      </c>
      <c r="J59" s="103">
        <f t="shared" si="8"/>
        <v>3.6532390560000044E-2</v>
      </c>
      <c r="K59" s="103">
        <f t="shared" si="8"/>
        <v>1.1894940000000048E-2</v>
      </c>
      <c r="L59" s="188"/>
      <c r="AI59" s="120">
        <f t="shared" si="9"/>
        <v>6</v>
      </c>
      <c r="AJ59" s="102">
        <f>('[1]Summary Data'!$V112*POWER(AJ$51,3))+('[1]Summary Data'!$W112*POWER(AJ$51,2))+('[1]Summary Data'!$X112*AJ$51)+'[1]Summary Data'!$Y112</f>
        <v>0.14920551024000001</v>
      </c>
      <c r="AK59" s="103">
        <f>('[1]Summary Data'!$V112*POWER(AK$51,3))+('[1]Summary Data'!$W112*POWER(AK$51,2))+('[1]Summary Data'!$X112*AK$51)+'[1]Summary Data'!$Y112</f>
        <v>0.10779398352000001</v>
      </c>
      <c r="AL59" s="103">
        <f>('[1]Summary Data'!$V112*POWER(AL$51,3))+('[1]Summary Data'!$W112*POWER(AL$51,2))+('[1]Summary Data'!$X112*AL$51)+'[1]Summary Data'!$Y112</f>
        <v>6.9367507680000023E-2</v>
      </c>
      <c r="AM59" s="103">
        <f>('[1]Summary Data'!$V112*POWER(AM$51,3))+('[1]Summary Data'!$W112*POWER(AM$51,2))+('[1]Summary Data'!$X112*AM$51)+'[1]Summary Data'!$Y112</f>
        <v>3.6532390560000044E-2</v>
      </c>
      <c r="AN59" s="104">
        <f>('[1]Summary Data'!$V112*POWER(AN$51,3))+('[1]Summary Data'!$W112*POWER(AN$51,2))+('[1]Summary Data'!$X112*AN$51)+'[1]Summary Data'!$Y112</f>
        <v>1.1894940000000048E-2</v>
      </c>
    </row>
    <row r="60" spans="2:43" ht="15.75" thickBot="1" x14ac:dyDescent="0.3">
      <c r="AI60" s="43" t="s">
        <v>59</v>
      </c>
    </row>
    <row r="61" spans="2:43" ht="15.75" thickBot="1" x14ac:dyDescent="0.3">
      <c r="B61" s="203" t="s">
        <v>63</v>
      </c>
      <c r="C61" s="204"/>
      <c r="D61" s="204"/>
      <c r="E61" s="204"/>
      <c r="F61" s="169"/>
      <c r="G61" s="174" t="s">
        <v>75</v>
      </c>
      <c r="H61" s="175"/>
      <c r="I61" s="175"/>
      <c r="J61" s="175"/>
      <c r="K61" s="175"/>
      <c r="L61" s="175"/>
      <c r="M61" s="175"/>
      <c r="N61" s="176"/>
      <c r="Q61" s="37"/>
      <c r="AI61" s="138"/>
      <c r="AJ61" s="174" t="s">
        <v>76</v>
      </c>
      <c r="AK61" s="175"/>
      <c r="AL61" s="175"/>
      <c r="AM61" s="175"/>
      <c r="AN61" s="175"/>
      <c r="AO61" s="175"/>
      <c r="AP61" s="175"/>
      <c r="AQ61" s="176"/>
    </row>
    <row r="62" spans="2:43" ht="15.75" customHeight="1" thickBot="1" x14ac:dyDescent="0.3">
      <c r="B62" s="177" t="s">
        <v>43</v>
      </c>
      <c r="C62" s="178"/>
      <c r="D62" s="178"/>
      <c r="E62" s="179"/>
      <c r="F62" s="47" t="str">
        <f>$E$5</f>
        <v>bar</v>
      </c>
      <c r="G62" s="139">
        <f>'[1]Summary Data'!$C$148</f>
        <v>0.22</v>
      </c>
      <c r="H62" s="122">
        <f>'[1]Summary Data'!$C$146</f>
        <v>0.34</v>
      </c>
      <c r="I62" s="122">
        <f>'[1]Summary Data'!$C$144</f>
        <v>0.46</v>
      </c>
      <c r="J62" s="122">
        <f>'[1]Summary Data'!$C$142</f>
        <v>0.57999999999999996</v>
      </c>
      <c r="K62" s="122">
        <f>'[1]Summary Data'!$C$140</f>
        <v>0.7</v>
      </c>
      <c r="L62" s="122">
        <f>'[1]Summary Data'!$C$138</f>
        <v>0.82</v>
      </c>
      <c r="M62" s="122">
        <f>'[1]Summary Data'!$C$136</f>
        <v>0.94</v>
      </c>
      <c r="N62" s="123">
        <f>'[1]Summary Data'!$C$134</f>
        <v>2</v>
      </c>
      <c r="AI62" s="111" t="s">
        <v>32</v>
      </c>
      <c r="AJ62" s="121">
        <f t="shared" ref="AJ62:AQ62" si="10">G62</f>
        <v>0.22</v>
      </c>
      <c r="AK62" s="122">
        <f t="shared" si="10"/>
        <v>0.34</v>
      </c>
      <c r="AL62" s="122">
        <f t="shared" si="10"/>
        <v>0.46</v>
      </c>
      <c r="AM62" s="122">
        <f t="shared" si="10"/>
        <v>0.57999999999999996</v>
      </c>
      <c r="AN62" s="122">
        <f t="shared" si="10"/>
        <v>0.7</v>
      </c>
      <c r="AO62" s="122">
        <f t="shared" si="10"/>
        <v>0.82</v>
      </c>
      <c r="AP62" s="122">
        <f t="shared" si="10"/>
        <v>0.94</v>
      </c>
      <c r="AQ62" s="123">
        <f t="shared" si="10"/>
        <v>2</v>
      </c>
    </row>
    <row r="63" spans="2:43" ht="15" customHeight="1" thickBot="1" x14ac:dyDescent="0.3">
      <c r="B63" s="180"/>
      <c r="C63" s="181"/>
      <c r="D63" s="181"/>
      <c r="E63" s="182"/>
      <c r="F63" s="49">
        <f t="shared" ref="F63:F70" si="11">F15</f>
        <v>2.5</v>
      </c>
      <c r="G63" s="124">
        <f t="shared" ref="G63:G70" si="12">MAX(AJ63-100,0)</f>
        <v>45.154758493999964</v>
      </c>
      <c r="H63" s="125">
        <f>IF(OR(AK63-100&gt;G63,AK63&gt;AJ63),0,(MAX(AK63-100,0)))</f>
        <v>16.811136145999967</v>
      </c>
      <c r="I63" s="125">
        <f t="shared" ref="I63:N70" si="13">IF(OR(AL63-100&gt;H63,AL63&gt;AK63),0,(MAX(AL63-100,0)))</f>
        <v>2.5388348059999828</v>
      </c>
      <c r="J63" s="125">
        <f t="shared" si="13"/>
        <v>0</v>
      </c>
      <c r="K63" s="125">
        <f t="shared" si="13"/>
        <v>0</v>
      </c>
      <c r="L63" s="125">
        <f t="shared" si="13"/>
        <v>0</v>
      </c>
      <c r="M63" s="125">
        <f t="shared" si="13"/>
        <v>0</v>
      </c>
      <c r="N63" s="125">
        <f t="shared" si="13"/>
        <v>0</v>
      </c>
      <c r="O63" s="186" t="s">
        <v>64</v>
      </c>
      <c r="AI63" s="116">
        <f t="shared" ref="AI63:AI70" si="14">F63</f>
        <v>2.5</v>
      </c>
      <c r="AJ63" s="124">
        <f>('[1]Summary Data'!$V163*POWER(AJ$62,3))+('[1]Summary Data'!$W163*POWER(AJ$62,2))+('[1]Summary Data'!$X163*AJ$62)+'[1]Summary Data'!$Y163</f>
        <v>145.15475849399996</v>
      </c>
      <c r="AK63" s="125">
        <f>('[1]Summary Data'!$V163*POWER(AK$62,3))+('[1]Summary Data'!$W163*POWER(AK$62,2))+('[1]Summary Data'!$X163*AK$62)+'[1]Summary Data'!$Y163</f>
        <v>116.81113614599997</v>
      </c>
      <c r="AL63" s="125">
        <f>('[1]Summary Data'!$V163*POWER(AL$62,3))+('[1]Summary Data'!$W163*POWER(AL$62,2))+('[1]Summary Data'!$X163*AL$62)+'[1]Summary Data'!$Y163</f>
        <v>102.53883480599998</v>
      </c>
      <c r="AM63" s="125">
        <f>('[1]Summary Data'!$V163*POWER(AM$62,3))+('[1]Summary Data'!$W163*POWER(AM$62,2))+('[1]Summary Data'!$X163*AM$62)+'[1]Summary Data'!$Y163</f>
        <v>98.072394473999935</v>
      </c>
      <c r="AN63" s="125">
        <f>('[1]Summary Data'!$V163*POWER(AN$62,3))+('[1]Summary Data'!$W163*POWER(AN$62,2))+('[1]Summary Data'!$X163*AN$62)+'[1]Summary Data'!$Y163</f>
        <v>99.146355150000005</v>
      </c>
      <c r="AO63" s="125">
        <f>('[1]Summary Data'!$V163*POWER(AO$62,3))+('[1]Summary Data'!$W163*POWER(AO$62,2))+('[1]Summary Data'!$X163*AO$62)+'[1]Summary Data'!$Y163</f>
        <v>101.495256834</v>
      </c>
      <c r="AP63" s="125">
        <f>('[1]Summary Data'!$V163*POWER(AP$62,3))+('[1]Summary Data'!$W163*POWER(AP$62,2))+('[1]Summary Data'!$X163*AP$62)+'[1]Summary Data'!$Y163</f>
        <v>100.85363952600002</v>
      </c>
      <c r="AQ63" s="126">
        <f>('[1]Summary Data'!$V163*POWER(AQ$62,3))+('[1]Summary Data'!$W163*POWER(AQ$62,2))+('[1]Summary Data'!$X163*AQ$62)+'[1]Summary Data'!$Y163</f>
        <v>-703.65690000000018</v>
      </c>
    </row>
    <row r="64" spans="2:43" ht="15.75" thickBot="1" x14ac:dyDescent="0.3">
      <c r="B64" s="180"/>
      <c r="C64" s="181"/>
      <c r="D64" s="181"/>
      <c r="E64" s="182"/>
      <c r="F64" s="51">
        <f t="shared" si="11"/>
        <v>3</v>
      </c>
      <c r="G64" s="127">
        <f t="shared" si="12"/>
        <v>48.384458886879997</v>
      </c>
      <c r="H64" s="128">
        <f t="shared" ref="H64:H70" si="15">IF(OR(AK64-100&gt;G64,AK64&gt;AJ64),0,(MAX(AK64-100,0)))</f>
        <v>18.821272630239974</v>
      </c>
      <c r="I64" s="128">
        <f t="shared" si="13"/>
        <v>3.5845248721599603</v>
      </c>
      <c r="J64" s="128">
        <f t="shared" si="13"/>
        <v>0</v>
      </c>
      <c r="K64" s="128">
        <f t="shared" si="13"/>
        <v>0</v>
      </c>
      <c r="L64" s="128">
        <f t="shared" si="13"/>
        <v>0</v>
      </c>
      <c r="M64" s="128">
        <f t="shared" si="13"/>
        <v>0</v>
      </c>
      <c r="N64" s="128">
        <f t="shared" si="13"/>
        <v>0</v>
      </c>
      <c r="O64" s="187"/>
      <c r="P64" s="53" t="s">
        <v>46</v>
      </c>
      <c r="AI64" s="117">
        <f t="shared" si="14"/>
        <v>3</v>
      </c>
      <c r="AJ64" s="127">
        <f>('[1]Summary Data'!$V162*POWER(AJ$62,3))+('[1]Summary Data'!$W162*POWER(AJ$62,2))+('[1]Summary Data'!$X162*AJ$62)+'[1]Summary Data'!$Y162</f>
        <v>148.38445888688</v>
      </c>
      <c r="AK64" s="128">
        <f>('[1]Summary Data'!$V162*POWER(AK$62,3))+('[1]Summary Data'!$W162*POWER(AK$62,2))+('[1]Summary Data'!$X162*AK$62)+'[1]Summary Data'!$Y162</f>
        <v>118.82127263023997</v>
      </c>
      <c r="AL64" s="128">
        <f>('[1]Summary Data'!$V162*POWER(AL$62,3))+('[1]Summary Data'!$W162*POWER(AL$62,2))+('[1]Summary Data'!$X162*AL$62)+'[1]Summary Data'!$Y162</f>
        <v>103.58452487215996</v>
      </c>
      <c r="AM64" s="128">
        <f>('[1]Summary Data'!$V162*POWER(AM$62,3))+('[1]Summary Data'!$W162*POWER(AM$62,2))+('[1]Summary Data'!$X162*AM$62)+'[1]Summary Data'!$Y162</f>
        <v>98.420821994719944</v>
      </c>
      <c r="AN64" s="128">
        <f>('[1]Summary Data'!$V162*POWER(AN$62,3))+('[1]Summary Data'!$W162*POWER(AN$62,2))+('[1]Summary Data'!$X162*AN$62)+'[1]Summary Data'!$Y162</f>
        <v>99.076770379999999</v>
      </c>
      <c r="AO64" s="128">
        <f>('[1]Summary Data'!$V162*POWER(AO$62,3))+('[1]Summary Data'!$W162*POWER(AO$62,2))+('[1]Summary Data'!$X162*AO$62)+'[1]Summary Data'!$Y162</f>
        <v>101.29897641007992</v>
      </c>
      <c r="AP64" s="128">
        <f>('[1]Summary Data'!$V162*POWER(AP$62,3))+('[1]Summary Data'!$W162*POWER(AP$62,2))+('[1]Summary Data'!$X162*AP$62)+'[1]Summary Data'!$Y162</f>
        <v>100.83404646703988</v>
      </c>
      <c r="AQ64" s="129">
        <f>('[1]Summary Data'!$V162*POWER(AQ$62,3))+('[1]Summary Data'!$W162*POWER(AQ$62,2))+('[1]Summary Data'!$X162*AQ$62)+'[1]Summary Data'!$Y162</f>
        <v>-687.04726000000016</v>
      </c>
    </row>
    <row r="65" spans="2:43" x14ac:dyDescent="0.25">
      <c r="B65" s="180"/>
      <c r="C65" s="181"/>
      <c r="D65" s="181"/>
      <c r="E65" s="182"/>
      <c r="F65" s="54">
        <f t="shared" si="11"/>
        <v>3.5</v>
      </c>
      <c r="G65" s="130">
        <f t="shared" si="12"/>
        <v>41.404758654479991</v>
      </c>
      <c r="H65" s="131">
        <f t="shared" si="15"/>
        <v>15.104284061039991</v>
      </c>
      <c r="I65" s="131">
        <f t="shared" si="13"/>
        <v>1.9914844173599704</v>
      </c>
      <c r="J65" s="131">
        <f t="shared" si="13"/>
        <v>0</v>
      </c>
      <c r="K65" s="131">
        <f t="shared" si="13"/>
        <v>0</v>
      </c>
      <c r="L65" s="131">
        <f t="shared" si="13"/>
        <v>0</v>
      </c>
      <c r="M65" s="131">
        <f t="shared" si="13"/>
        <v>0</v>
      </c>
      <c r="N65" s="131">
        <f t="shared" si="13"/>
        <v>0</v>
      </c>
      <c r="O65" s="187"/>
      <c r="AI65" s="118">
        <f t="shared" si="14"/>
        <v>3.5</v>
      </c>
      <c r="AJ65" s="130">
        <f>('[1]Summary Data'!$V161*POWER(AJ$62,3))+('[1]Summary Data'!$W161*POWER(AJ$62,2))+('[1]Summary Data'!$X161*AJ$62)+'[1]Summary Data'!$Y161</f>
        <v>141.40475865447999</v>
      </c>
      <c r="AK65" s="131">
        <f>('[1]Summary Data'!$V161*POWER(AK$62,3))+('[1]Summary Data'!$W161*POWER(AK$62,2))+('[1]Summary Data'!$X161*AK$62)+'[1]Summary Data'!$Y161</f>
        <v>115.10428406103999</v>
      </c>
      <c r="AL65" s="131">
        <f>('[1]Summary Data'!$V161*POWER(AL$62,3))+('[1]Summary Data'!$W161*POWER(AL$62,2))+('[1]Summary Data'!$X161*AL$62)+'[1]Summary Data'!$Y161</f>
        <v>101.99148441735997</v>
      </c>
      <c r="AM65" s="131">
        <f>('[1]Summary Data'!$V161*POWER(AM$62,3))+('[1]Summary Data'!$W161*POWER(AM$62,2))+('[1]Summary Data'!$X161*AM$62)+'[1]Summary Data'!$Y161</f>
        <v>98.036193811120029</v>
      </c>
      <c r="AN65" s="131">
        <f>('[1]Summary Data'!$V161*POWER(AN$62,3))+('[1]Summary Data'!$W161*POWER(AN$62,2))+('[1]Summary Data'!$X161*AN$62)+'[1]Summary Data'!$Y161</f>
        <v>99.208246330000009</v>
      </c>
      <c r="AO65" s="131">
        <f>('[1]Summary Data'!$V161*POWER(AO$62,3))+('[1]Summary Data'!$W161*POWER(AO$62,2))+('[1]Summary Data'!$X161*AO$62)+'[1]Summary Data'!$Y161</f>
        <v>101.47747606167991</v>
      </c>
      <c r="AP65" s="131">
        <f>('[1]Summary Data'!$V161*POWER(AP$62,3))+('[1]Summary Data'!$W161*POWER(AP$62,2))+('[1]Summary Data'!$X161*AP$62)+'[1]Summary Data'!$Y161</f>
        <v>100.81371709384001</v>
      </c>
      <c r="AQ65" s="132">
        <f>('[1]Summary Data'!$V161*POWER(AQ$62,3))+('[1]Summary Data'!$W161*POWER(AQ$62,2))+('[1]Summary Data'!$X161*AQ$62)+'[1]Summary Data'!$Y161</f>
        <v>-664.49206000000015</v>
      </c>
    </row>
    <row r="66" spans="2:43" x14ac:dyDescent="0.25">
      <c r="B66" s="180"/>
      <c r="C66" s="181"/>
      <c r="D66" s="181"/>
      <c r="E66" s="182"/>
      <c r="F66" s="56">
        <f t="shared" si="11"/>
        <v>4</v>
      </c>
      <c r="G66" s="130">
        <f t="shared" si="12"/>
        <v>36.512509495839993</v>
      </c>
      <c r="H66" s="131">
        <f t="shared" si="15"/>
        <v>13.036354508319988</v>
      </c>
      <c r="I66" s="131">
        <f t="shared" si="13"/>
        <v>1.4426242388799722</v>
      </c>
      <c r="J66" s="131">
        <f t="shared" si="13"/>
        <v>0</v>
      </c>
      <c r="K66" s="131">
        <f t="shared" si="13"/>
        <v>0</v>
      </c>
      <c r="L66" s="131">
        <f t="shared" si="13"/>
        <v>0</v>
      </c>
      <c r="M66" s="131">
        <f t="shared" si="13"/>
        <v>0</v>
      </c>
      <c r="N66" s="131">
        <f t="shared" si="13"/>
        <v>0</v>
      </c>
      <c r="O66" s="187"/>
      <c r="AI66" s="119">
        <f t="shared" si="14"/>
        <v>4</v>
      </c>
      <c r="AJ66" s="130">
        <f>('[1]Summary Data'!$V160*POWER(AJ$62,3))+('[1]Summary Data'!$W160*POWER(AJ$62,2))+('[1]Summary Data'!$X160*AJ$62)+'[1]Summary Data'!$Y160</f>
        <v>136.51250949583999</v>
      </c>
      <c r="AK66" s="131">
        <f>('[1]Summary Data'!$V160*POWER(AK$62,3))+('[1]Summary Data'!$W160*POWER(AK$62,2))+('[1]Summary Data'!$X160*AK$62)+'[1]Summary Data'!$Y160</f>
        <v>113.03635450831999</v>
      </c>
      <c r="AL66" s="131">
        <f>('[1]Summary Data'!$V160*POWER(AL$62,3))+('[1]Summary Data'!$W160*POWER(AL$62,2))+('[1]Summary Data'!$X160*AL$62)+'[1]Summary Data'!$Y160</f>
        <v>101.44262423887997</v>
      </c>
      <c r="AM66" s="131">
        <f>('[1]Summary Data'!$V160*POWER(AM$62,3))+('[1]Summary Data'!$W160*POWER(AM$62,2))+('[1]Summary Data'!$X160*AM$62)+'[1]Summary Data'!$Y160</f>
        <v>98.074204508960008</v>
      </c>
      <c r="AN66" s="131">
        <f>('[1]Summary Data'!$V160*POWER(AN$62,3))+('[1]Summary Data'!$W160*POWER(AN$62,2))+('[1]Summary Data'!$X160*AN$62)+'[1]Summary Data'!$Y160</f>
        <v>99.273981140000046</v>
      </c>
      <c r="AO66" s="131">
        <f>('[1]Summary Data'!$V160*POWER(AO$62,3))+('[1]Summary Data'!$W160*POWER(AO$62,2))+('[1]Summary Data'!$X160*AO$62)+'[1]Summary Data'!$Y160</f>
        <v>101.38483995343989</v>
      </c>
      <c r="AP66" s="131">
        <f>('[1]Summary Data'!$V160*POWER(AP$62,3))+('[1]Summary Data'!$W160*POWER(AP$62,2))+('[1]Summary Data'!$X160*AP$62)+'[1]Summary Data'!$Y160</f>
        <v>100.74966677072001</v>
      </c>
      <c r="AQ66" s="132">
        <f>('[1]Summary Data'!$V160*POWER(AQ$62,3))+('[1]Summary Data'!$W160*POWER(AQ$62,2))+('[1]Summary Data'!$X160*AQ$62)+'[1]Summary Data'!$Y160</f>
        <v>-597.67731000000026</v>
      </c>
    </row>
    <row r="67" spans="2:43" x14ac:dyDescent="0.25">
      <c r="B67" s="180"/>
      <c r="C67" s="181"/>
      <c r="D67" s="181"/>
      <c r="E67" s="182"/>
      <c r="F67" s="56">
        <f t="shared" si="11"/>
        <v>4.5</v>
      </c>
      <c r="G67" s="130">
        <f t="shared" si="12"/>
        <v>42.464422962640015</v>
      </c>
      <c r="H67" s="131">
        <f t="shared" si="15"/>
        <v>16.016890564720015</v>
      </c>
      <c r="I67" s="131">
        <f t="shared" si="13"/>
        <v>2.6102976464800349</v>
      </c>
      <c r="J67" s="131">
        <f t="shared" si="13"/>
        <v>0</v>
      </c>
      <c r="K67" s="131">
        <f t="shared" si="13"/>
        <v>0</v>
      </c>
      <c r="L67" s="131">
        <f t="shared" si="13"/>
        <v>0</v>
      </c>
      <c r="M67" s="131">
        <f t="shared" si="13"/>
        <v>0</v>
      </c>
      <c r="N67" s="131">
        <f t="shared" si="13"/>
        <v>0</v>
      </c>
      <c r="O67" s="187"/>
      <c r="AI67" s="119">
        <f t="shared" si="14"/>
        <v>4.5</v>
      </c>
      <c r="AJ67" s="130">
        <f>('[1]Summary Data'!$V159*POWER(AJ$62,3))+('[1]Summary Data'!$W159*POWER(AJ$62,2))+('[1]Summary Data'!$X159*AJ$62)+'[1]Summary Data'!$Y159</f>
        <v>142.46442296264001</v>
      </c>
      <c r="AK67" s="131">
        <f>('[1]Summary Data'!$V159*POWER(AK$62,3))+('[1]Summary Data'!$W159*POWER(AK$62,2))+('[1]Summary Data'!$X159*AK$62)+'[1]Summary Data'!$Y159</f>
        <v>116.01689056472001</v>
      </c>
      <c r="AL67" s="131">
        <f>('[1]Summary Data'!$V159*POWER(AL$62,3))+('[1]Summary Data'!$W159*POWER(AL$62,2))+('[1]Summary Data'!$X159*AL$62)+'[1]Summary Data'!$Y159</f>
        <v>102.61029764648003</v>
      </c>
      <c r="AM67" s="131">
        <f>('[1]Summary Data'!$V159*POWER(AM$62,3))+('[1]Summary Data'!$W159*POWER(AM$62,2))+('[1]Summary Data'!$X159*AM$62)+'[1]Summary Data'!$Y159</f>
        <v>98.314025818160047</v>
      </c>
      <c r="AN67" s="131">
        <f>('[1]Summary Data'!$V159*POWER(AN$62,3))+('[1]Summary Data'!$W159*POWER(AN$62,2))+('[1]Summary Data'!$X159*AN$62)+'[1]Summary Data'!$Y159</f>
        <v>99.197456690000024</v>
      </c>
      <c r="AO67" s="131">
        <f>('[1]Summary Data'!$V159*POWER(AO$62,3))+('[1]Summary Data'!$W159*POWER(AO$62,2))+('[1]Summary Data'!$X159*AO$62)+'[1]Summary Data'!$Y159</f>
        <v>101.32997187224004</v>
      </c>
      <c r="AP67" s="131">
        <f>('[1]Summary Data'!$V159*POWER(AP$62,3))+('[1]Summary Data'!$W159*POWER(AP$62,2))+('[1]Summary Data'!$X159*AP$62)+'[1]Summary Data'!$Y159</f>
        <v>100.78095297512004</v>
      </c>
      <c r="AQ67" s="132">
        <f>('[1]Summary Data'!$V159*POWER(AQ$62,3))+('[1]Summary Data'!$W159*POWER(AQ$62,2))+('[1]Summary Data'!$X159*AQ$62)+'[1]Summary Data'!$Y159</f>
        <v>-636.97817999999972</v>
      </c>
    </row>
    <row r="68" spans="2:43" x14ac:dyDescent="0.25">
      <c r="B68" s="180"/>
      <c r="C68" s="181"/>
      <c r="D68" s="181"/>
      <c r="E68" s="182"/>
      <c r="F68" s="56">
        <f t="shared" si="11"/>
        <v>5</v>
      </c>
      <c r="G68" s="130">
        <f t="shared" si="12"/>
        <v>45.64846415400001</v>
      </c>
      <c r="H68" s="131">
        <f t="shared" si="15"/>
        <v>18.886451718000004</v>
      </c>
      <c r="I68" s="131">
        <f t="shared" si="13"/>
        <v>4.6366132500000106</v>
      </c>
      <c r="J68" s="131">
        <f t="shared" si="13"/>
        <v>0</v>
      </c>
      <c r="K68" s="131">
        <f t="shared" si="13"/>
        <v>0</v>
      </c>
      <c r="L68" s="131">
        <f t="shared" si="13"/>
        <v>0</v>
      </c>
      <c r="M68" s="131">
        <f t="shared" si="13"/>
        <v>0</v>
      </c>
      <c r="N68" s="131">
        <f t="shared" si="13"/>
        <v>0</v>
      </c>
      <c r="O68" s="187"/>
      <c r="AI68" s="119">
        <f t="shared" si="14"/>
        <v>5</v>
      </c>
      <c r="AJ68" s="130">
        <f>('[1]Summary Data'!$V158*POWER(AJ$62,3))+('[1]Summary Data'!$W158*POWER(AJ$62,2))+('[1]Summary Data'!$X158*AJ$62)+'[1]Summary Data'!$Y158</f>
        <v>145.64846415400001</v>
      </c>
      <c r="AK68" s="131">
        <f>('[1]Summary Data'!$V158*POWER(AK$62,3))+('[1]Summary Data'!$W158*POWER(AK$62,2))+('[1]Summary Data'!$X158*AK$62)+'[1]Summary Data'!$Y158</f>
        <v>118.886451718</v>
      </c>
      <c r="AL68" s="131">
        <f>('[1]Summary Data'!$V158*POWER(AL$62,3))+('[1]Summary Data'!$W158*POWER(AL$62,2))+('[1]Summary Data'!$X158*AL$62)+'[1]Summary Data'!$Y158</f>
        <v>104.63661325000001</v>
      </c>
      <c r="AM68" s="131">
        <f>('[1]Summary Data'!$V158*POWER(AM$62,3))+('[1]Summary Data'!$W158*POWER(AM$62,2))+('[1]Summary Data'!$X158*AM$62)+'[1]Summary Data'!$Y158</f>
        <v>99.294122157999993</v>
      </c>
      <c r="AN68" s="131">
        <f>('[1]Summary Data'!$V158*POWER(AN$62,3))+('[1]Summary Data'!$W158*POWER(AN$62,2))+('[1]Summary Data'!$X158*AN$62)+'[1]Summary Data'!$Y158</f>
        <v>99.254151850000056</v>
      </c>
      <c r="AO68" s="131">
        <f>('[1]Summary Data'!$V158*POWER(AO$62,3))+('[1]Summary Data'!$W158*POWER(AO$62,2))+('[1]Summary Data'!$X158*AO$62)+'[1]Summary Data'!$Y158</f>
        <v>100.91187573400001</v>
      </c>
      <c r="AP68" s="131">
        <f>('[1]Summary Data'!$V158*POWER(AP$62,3))+('[1]Summary Data'!$W158*POWER(AP$62,2))+('[1]Summary Data'!$X158*AP$62)+'[1]Summary Data'!$Y158</f>
        <v>100.66246721800005</v>
      </c>
      <c r="AQ68" s="132">
        <f>('[1]Summary Data'!$V158*POWER(AQ$62,3))+('[1]Summary Data'!$W158*POWER(AQ$62,2))+('[1]Summary Data'!$X158*AQ$62)+'[1]Summary Data'!$Y158</f>
        <v>-549.72264999999993</v>
      </c>
    </row>
    <row r="69" spans="2:43" x14ac:dyDescent="0.25">
      <c r="B69" s="180"/>
      <c r="C69" s="181"/>
      <c r="D69" s="181"/>
      <c r="E69" s="182"/>
      <c r="F69" s="56">
        <f t="shared" si="11"/>
        <v>5.5</v>
      </c>
      <c r="G69" s="130">
        <f t="shared" si="12"/>
        <v>53.473394097919993</v>
      </c>
      <c r="H69" s="131">
        <f t="shared" si="15"/>
        <v>23.188542364159986</v>
      </c>
      <c r="I69" s="131">
        <f t="shared" si="13"/>
        <v>6.6209929894399693</v>
      </c>
      <c r="J69" s="131">
        <f t="shared" si="13"/>
        <v>0</v>
      </c>
      <c r="K69" s="131">
        <f t="shared" si="13"/>
        <v>0</v>
      </c>
      <c r="L69" s="131">
        <f t="shared" si="13"/>
        <v>0</v>
      </c>
      <c r="M69" s="131">
        <f t="shared" si="13"/>
        <v>0</v>
      </c>
      <c r="N69" s="131">
        <f t="shared" si="13"/>
        <v>0</v>
      </c>
      <c r="O69" s="187"/>
      <c r="AI69" s="119">
        <f t="shared" si="14"/>
        <v>5.5</v>
      </c>
      <c r="AJ69" s="130">
        <f>('[1]Summary Data'!$V157*POWER(AJ$62,3))+('[1]Summary Data'!$W157*POWER(AJ$62,2))+('[1]Summary Data'!$X157*AJ$62)+'[1]Summary Data'!$Y157</f>
        <v>153.47339409791999</v>
      </c>
      <c r="AK69" s="131">
        <f>('[1]Summary Data'!$V157*POWER(AK$62,3))+('[1]Summary Data'!$W157*POWER(AK$62,2))+('[1]Summary Data'!$X157*AK$62)+'[1]Summary Data'!$Y157</f>
        <v>123.18854236415999</v>
      </c>
      <c r="AL69" s="131">
        <f>('[1]Summary Data'!$V157*POWER(AL$62,3))+('[1]Summary Data'!$W157*POWER(AL$62,2))+('[1]Summary Data'!$X157*AL$62)+'[1]Summary Data'!$Y157</f>
        <v>106.62099298943997</v>
      </c>
      <c r="AM69" s="131">
        <f>('[1]Summary Data'!$V157*POWER(AM$62,3))+('[1]Summary Data'!$W157*POWER(AM$62,2))+('[1]Summary Data'!$X157*AM$62)+'[1]Summary Data'!$Y157</f>
        <v>99.927608724479967</v>
      </c>
      <c r="AN69" s="131">
        <f>('[1]Summary Data'!$V157*POWER(AN$62,3))+('[1]Summary Data'!$W157*POWER(AN$62,2))+('[1]Summary Data'!$X157*AN$62)+'[1]Summary Data'!$Y157</f>
        <v>99.265252319999945</v>
      </c>
      <c r="AO69" s="131">
        <f>('[1]Summary Data'!$V157*POWER(AO$62,3))+('[1]Summary Data'!$W157*POWER(AO$62,2))+('[1]Summary Data'!$X157*AO$62)+'[1]Summary Data'!$Y157</f>
        <v>100.7907865267199</v>
      </c>
      <c r="AP69" s="131">
        <f>('[1]Summary Data'!$V157*POWER(AP$62,3))+('[1]Summary Data'!$W157*POWER(AP$62,2))+('[1]Summary Data'!$X157*AP$62)+'[1]Summary Data'!$Y157</f>
        <v>100.66107409535994</v>
      </c>
      <c r="AQ69" s="132">
        <f>('[1]Summary Data'!$V157*POWER(AQ$62,3))+('[1]Summary Data'!$W157*POWER(AQ$62,2))+('[1]Summary Data'!$X157*AQ$62)+'[1]Summary Data'!$Y157</f>
        <v>-575.10206000000017</v>
      </c>
    </row>
    <row r="70" spans="2:43" ht="15.75" thickBot="1" x14ac:dyDescent="0.3">
      <c r="B70" s="183"/>
      <c r="C70" s="184"/>
      <c r="D70" s="184"/>
      <c r="E70" s="185"/>
      <c r="F70" s="58">
        <f t="shared" si="11"/>
        <v>6</v>
      </c>
      <c r="G70" s="133">
        <f t="shared" si="12"/>
        <v>66.693464067680054</v>
      </c>
      <c r="H70" s="134">
        <f t="shared" si="15"/>
        <v>33.825152908640035</v>
      </c>
      <c r="I70" s="134">
        <f t="shared" si="13"/>
        <v>14.225605777760023</v>
      </c>
      <c r="J70" s="134">
        <f t="shared" si="13"/>
        <v>4.4850690699200868</v>
      </c>
      <c r="K70" s="134">
        <f t="shared" si="13"/>
        <v>1.1937891800000671</v>
      </c>
      <c r="L70" s="134">
        <f t="shared" si="13"/>
        <v>0.94201250288006122</v>
      </c>
      <c r="M70" s="134">
        <f t="shared" si="13"/>
        <v>0.31998543344019481</v>
      </c>
      <c r="N70" s="134">
        <f t="shared" si="13"/>
        <v>0</v>
      </c>
      <c r="O70" s="188"/>
      <c r="AI70" s="120">
        <f t="shared" si="14"/>
        <v>6</v>
      </c>
      <c r="AJ70" s="133">
        <f>('[1]Summary Data'!$V156*POWER(AJ$62,3))+('[1]Summary Data'!$W156*POWER(AJ$62,2))+('[1]Summary Data'!$X156*AJ$62)+'[1]Summary Data'!$Y156</f>
        <v>166.69346406768005</v>
      </c>
      <c r="AK70" s="134">
        <f>('[1]Summary Data'!$V156*POWER(AK$62,3))+('[1]Summary Data'!$W156*POWER(AK$62,2))+('[1]Summary Data'!$X156*AK$62)+'[1]Summary Data'!$Y156</f>
        <v>133.82515290864004</v>
      </c>
      <c r="AL70" s="134">
        <f>('[1]Summary Data'!$V156*POWER(AL$62,3))+('[1]Summary Data'!$W156*POWER(AL$62,2))+('[1]Summary Data'!$X156*AL$62)+'[1]Summary Data'!$Y156</f>
        <v>114.22560577776002</v>
      </c>
      <c r="AM70" s="134">
        <f>('[1]Summary Data'!$V156*POWER(AM$62,3))+('[1]Summary Data'!$W156*POWER(AM$62,2))+('[1]Summary Data'!$X156*AM$62)+'[1]Summary Data'!$Y156</f>
        <v>104.48506906992009</v>
      </c>
      <c r="AN70" s="134">
        <f>('[1]Summary Data'!$V156*POWER(AN$62,3))+('[1]Summary Data'!$W156*POWER(AN$62,2))+('[1]Summary Data'!$X156*AN$62)+'[1]Summary Data'!$Y156</f>
        <v>101.19378918000007</v>
      </c>
      <c r="AO70" s="134">
        <f>('[1]Summary Data'!$V156*POWER(AO$62,3))+('[1]Summary Data'!$W156*POWER(AO$62,2))+('[1]Summary Data'!$X156*AO$62)+'[1]Summary Data'!$Y156</f>
        <v>100.94201250288006</v>
      </c>
      <c r="AP70" s="134">
        <f>('[1]Summary Data'!$V156*POWER(AP$62,3))+('[1]Summary Data'!$W156*POWER(AP$62,2))+('[1]Summary Data'!$X156*AP$62)+'[1]Summary Data'!$Y156</f>
        <v>100.31998543344019</v>
      </c>
      <c r="AQ70" s="135">
        <f>('[1]Summary Data'!$V156*POWER(AQ$62,3))+('[1]Summary Data'!$W156*POWER(AQ$62,2))+('[1]Summary Data'!$X156*AQ$62)+'[1]Summary Data'!$Y156</f>
        <v>-456.0151599999997</v>
      </c>
    </row>
    <row r="71" spans="2:43" ht="15.75" thickBot="1" x14ac:dyDescent="0.3"/>
    <row r="72" spans="2:43" ht="15.75" thickBot="1" x14ac:dyDescent="0.3">
      <c r="B72" s="167" t="s">
        <v>65</v>
      </c>
      <c r="C72" s="168"/>
      <c r="D72" s="168"/>
      <c r="E72" s="168"/>
      <c r="F72" s="168"/>
      <c r="G72" s="168"/>
      <c r="H72" s="169"/>
    </row>
    <row r="73" spans="2:43" ht="15.75" thickBot="1" x14ac:dyDescent="0.3">
      <c r="B73" s="136">
        <v>4000</v>
      </c>
      <c r="C73" s="46" t="s">
        <v>66</v>
      </c>
    </row>
  </sheetData>
  <sheetProtection password="C163" sheet="1" objects="1" scenarios="1"/>
  <mergeCells count="33">
    <mergeCell ref="B62:E70"/>
    <mergeCell ref="O63:O70"/>
    <mergeCell ref="B72:H72"/>
    <mergeCell ref="AJ50:AO50"/>
    <mergeCell ref="B51:E59"/>
    <mergeCell ref="L52:L59"/>
    <mergeCell ref="B61:F61"/>
    <mergeCell ref="G61:N61"/>
    <mergeCell ref="AJ61:AQ61"/>
    <mergeCell ref="B40:E48"/>
    <mergeCell ref="N40:Q48"/>
    <mergeCell ref="L41:L48"/>
    <mergeCell ref="X41:X48"/>
    <mergeCell ref="B50:F50"/>
    <mergeCell ref="G50:L50"/>
    <mergeCell ref="S39:W39"/>
    <mergeCell ref="B13:G13"/>
    <mergeCell ref="B14:E22"/>
    <mergeCell ref="H15:H22"/>
    <mergeCell ref="B24:F24"/>
    <mergeCell ref="G24:N24"/>
    <mergeCell ref="B25:F26"/>
    <mergeCell ref="B28:F28"/>
    <mergeCell ref="B29:E37"/>
    <mergeCell ref="B39:F39"/>
    <mergeCell ref="G39:K39"/>
    <mergeCell ref="N39:R39"/>
    <mergeCell ref="B10:H10"/>
    <mergeCell ref="A1:T1"/>
    <mergeCell ref="J2:R2"/>
    <mergeCell ref="B5:D5"/>
    <mergeCell ref="P5:S5"/>
    <mergeCell ref="B7:D7"/>
  </mergeCells>
  <dataValidations count="1">
    <dataValidation type="list" allowBlank="1" showInputMessage="1" showErrorMessage="1" sqref="E5" xr:uid="{00000000-0002-0000-0500-000000000000}">
      <formula1>PressureUnits</formula1>
    </dataValidation>
  </dataValidations>
  <pageMargins left="0.70866141732283472" right="0.70866141732283472" top="0.74803149606299213" bottom="0.74803149606299213" header="0.31496062992125984" footer="0.31496062992125984"/>
  <pageSetup paperSize="9" scale="41" fitToHeight="2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EQ62"/>
  <sheetViews>
    <sheetView showGridLines="0" workbookViewId="0">
      <selection sqref="A1:T1"/>
    </sheetView>
  </sheetViews>
  <sheetFormatPr defaultRowHeight="15" x14ac:dyDescent="0.25"/>
  <cols>
    <col min="1" max="2" width="9.140625" style="7"/>
    <col min="3" max="3" width="13.140625" style="7" customWidth="1"/>
    <col min="4" max="6" width="9.140625" style="7"/>
    <col min="7" max="8" width="9.140625" style="7" customWidth="1"/>
    <col min="9" max="18" width="9.140625" style="7"/>
    <col min="19" max="19" width="9.28515625" style="7" bestFit="1" customWidth="1"/>
    <col min="20" max="78" width="9.140625" style="7"/>
    <col min="79" max="147" width="9.140625" style="7" hidden="1" customWidth="1"/>
    <col min="148" max="16384" width="9.140625" style="7"/>
  </cols>
  <sheetData>
    <row r="1" spans="1:27" ht="27" thickBot="1" x14ac:dyDescent="0.4">
      <c r="A1" s="161" t="str">
        <f ca="1">MID(CELL("filename",A1),FIND("]",CELL("filename",A1))+1,255)</f>
        <v>Mitsubishi EVO X COBB</v>
      </c>
      <c r="B1" s="162"/>
      <c r="C1" s="162"/>
      <c r="D1" s="162"/>
      <c r="E1" s="162"/>
      <c r="F1" s="162"/>
      <c r="G1" s="162"/>
      <c r="H1" s="162"/>
      <c r="I1" s="162"/>
      <c r="J1" s="162" t="s">
        <v>67</v>
      </c>
      <c r="K1" s="162"/>
      <c r="L1" s="162"/>
      <c r="M1" s="162"/>
      <c r="N1" s="162"/>
      <c r="O1" s="162"/>
      <c r="P1" s="162"/>
      <c r="Q1" s="162"/>
      <c r="R1" s="162"/>
      <c r="S1" s="162">
        <f>'[1]Summary Data'!$D$69</f>
        <v>991.79200000000003</v>
      </c>
      <c r="T1" s="163" t="s">
        <v>28</v>
      </c>
      <c r="U1" s="38"/>
      <c r="V1" s="38"/>
      <c r="W1" s="38"/>
      <c r="X1" s="38"/>
      <c r="Y1" s="39"/>
      <c r="Z1" s="38"/>
      <c r="AA1" s="38"/>
    </row>
    <row r="2" spans="1:27" ht="15.75" thickBot="1" x14ac:dyDescent="0.3">
      <c r="A2" s="6" t="s">
        <v>0</v>
      </c>
      <c r="J2" s="170" t="s">
        <v>35</v>
      </c>
      <c r="K2" s="171"/>
      <c r="L2" s="171"/>
      <c r="M2" s="171"/>
      <c r="N2" s="171"/>
      <c r="O2" s="171"/>
      <c r="P2" s="171"/>
      <c r="Q2" s="171"/>
      <c r="R2" s="172"/>
      <c r="S2" s="40">
        <f>'[1]Summary Data'!$D$69</f>
        <v>991.79200000000003</v>
      </c>
      <c r="T2" s="41" t="s">
        <v>28</v>
      </c>
    </row>
    <row r="3" spans="1:27" x14ac:dyDescent="0.25">
      <c r="A3" s="8" t="s">
        <v>1</v>
      </c>
      <c r="B3" s="7" t="str">
        <f>[1]Versions!C4</f>
        <v>19.02.28</v>
      </c>
    </row>
    <row r="4" spans="1:27" ht="15.75" thickBot="1" x14ac:dyDescent="0.3"/>
    <row r="5" spans="1:27" ht="15.75" thickBot="1" x14ac:dyDescent="0.3">
      <c r="B5" s="167" t="s">
        <v>36</v>
      </c>
      <c r="C5" s="168"/>
      <c r="D5" s="169"/>
      <c r="E5" s="42" t="s">
        <v>32</v>
      </c>
      <c r="F5" s="43" t="s">
        <v>37</v>
      </c>
      <c r="P5" s="173" t="s">
        <v>38</v>
      </c>
      <c r="Q5" s="173"/>
      <c r="R5" s="173"/>
      <c r="S5" s="173"/>
      <c r="T5" s="44">
        <v>1</v>
      </c>
    </row>
    <row r="6" spans="1:27" ht="15.75" thickBot="1" x14ac:dyDescent="0.3"/>
    <row r="7" spans="1:27" ht="15.75" thickBot="1" x14ac:dyDescent="0.3">
      <c r="B7" s="167" t="s">
        <v>39</v>
      </c>
      <c r="C7" s="168"/>
      <c r="D7" s="169"/>
    </row>
    <row r="8" spans="1:27" ht="15.75" thickBot="1" x14ac:dyDescent="0.3">
      <c r="B8" s="45">
        <f>MIN(G51:V51)</f>
        <v>0</v>
      </c>
      <c r="C8" s="46" t="s">
        <v>40</v>
      </c>
    </row>
    <row r="12" spans="1:27" ht="15.75" thickBot="1" x14ac:dyDescent="0.3">
      <c r="I12" s="43"/>
    </row>
    <row r="13" spans="1:27" ht="15.75" thickBot="1" x14ac:dyDescent="0.3">
      <c r="B13" s="167" t="s">
        <v>42</v>
      </c>
      <c r="C13" s="168"/>
      <c r="D13" s="168"/>
      <c r="E13" s="168"/>
      <c r="F13" s="168"/>
      <c r="G13" s="169"/>
      <c r="H13" s="43"/>
      <c r="I13" s="43"/>
    </row>
    <row r="14" spans="1:27" ht="15.75" thickBot="1" x14ac:dyDescent="0.3">
      <c r="B14" s="177" t="s">
        <v>43</v>
      </c>
      <c r="C14" s="178"/>
      <c r="D14" s="178"/>
      <c r="E14" s="179"/>
      <c r="F14" s="47" t="str">
        <f>$E$5</f>
        <v>bar</v>
      </c>
      <c r="G14" s="48" t="s">
        <v>44</v>
      </c>
    </row>
    <row r="15" spans="1:27" ht="15.75" customHeight="1" thickBot="1" x14ac:dyDescent="0.3">
      <c r="B15" s="180"/>
      <c r="C15" s="181"/>
      <c r="D15" s="181"/>
      <c r="E15" s="182"/>
      <c r="F15" s="49">
        <f>'[1]Summary Data'!$C$16*VLOOKUP($E$5,PressureFactors,2,FALSE)</f>
        <v>2.5</v>
      </c>
      <c r="G15" s="50">
        <f>'[1]Summary Data'!$D$70*IF('[1]Summary Data'!$D$69&gt;1250,1,Help!$AE$5)*$T$5</f>
        <v>1032.6171999999999</v>
      </c>
      <c r="H15" s="186" t="s">
        <v>45</v>
      </c>
      <c r="I15" s="37"/>
      <c r="K15" s="37"/>
    </row>
    <row r="16" spans="1:27" ht="15.75" thickBot="1" x14ac:dyDescent="0.3">
      <c r="B16" s="180"/>
      <c r="C16" s="181"/>
      <c r="D16" s="181"/>
      <c r="E16" s="182"/>
      <c r="F16" s="51">
        <f>'[1]Summary Data'!$C$15*VLOOKUP($E$5,PressureFactors,2,FALSE)</f>
        <v>3</v>
      </c>
      <c r="G16" s="52">
        <f>'[1]Summary Data'!$D$69*IF('[1]Summary Data'!$D$69&gt;1250,1,Help!$AE$5)*$T$5</f>
        <v>1140.5608</v>
      </c>
      <c r="H16" s="187"/>
      <c r="I16" s="146" t="s">
        <v>77</v>
      </c>
    </row>
    <row r="17" spans="2:17" x14ac:dyDescent="0.25">
      <c r="B17" s="180"/>
      <c r="C17" s="181"/>
      <c r="D17" s="181"/>
      <c r="E17" s="182"/>
      <c r="F17" s="54">
        <f>'[1]Summary Data'!$C$14*VLOOKUP($E$5,PressureFactors,2,FALSE)</f>
        <v>3.5</v>
      </c>
      <c r="G17" s="55">
        <f>'[1]Summary Data'!$D$68*IF('[1]Summary Data'!$D$69&gt;1250,1,Help!$AE$5)*$T$5</f>
        <v>1258.1482999999998</v>
      </c>
      <c r="H17" s="187"/>
    </row>
    <row r="18" spans="2:17" x14ac:dyDescent="0.25">
      <c r="B18" s="180"/>
      <c r="C18" s="181"/>
      <c r="D18" s="181"/>
      <c r="E18" s="182"/>
      <c r="F18" s="56">
        <f>'[1]Summary Data'!$C$13*VLOOKUP($E$5,PressureFactors,2,FALSE)</f>
        <v>4</v>
      </c>
      <c r="G18" s="57">
        <f>'[1]Summary Data'!$D$67*IF('[1]Summary Data'!$D$69&gt;1250,1,Help!$AE$5)*$T$5</f>
        <v>1342.1040499999999</v>
      </c>
      <c r="H18" s="187"/>
    </row>
    <row r="19" spans="2:17" x14ac:dyDescent="0.25">
      <c r="B19" s="180"/>
      <c r="C19" s="181"/>
      <c r="D19" s="181"/>
      <c r="E19" s="182"/>
      <c r="F19" s="56">
        <f>'[1]Summary Data'!$C$12*VLOOKUP($E$5,PressureFactors,2,FALSE)</f>
        <v>4.5</v>
      </c>
      <c r="G19" s="57">
        <f>'[1]Summary Data'!$D$66*IF('[1]Summary Data'!$D$69&gt;1250,1,Help!$AE$5)*$T$5</f>
        <v>1433.5888499999999</v>
      </c>
      <c r="H19" s="187"/>
    </row>
    <row r="20" spans="2:17" x14ac:dyDescent="0.25">
      <c r="B20" s="180"/>
      <c r="C20" s="181"/>
      <c r="D20" s="181"/>
      <c r="E20" s="182"/>
      <c r="F20" s="56">
        <f>'[1]Summary Data'!$C$11*VLOOKUP($E$5,PressureFactors,2,FALSE)</f>
        <v>5</v>
      </c>
      <c r="G20" s="57">
        <f>'[1]Summary Data'!$D$65*IF('[1]Summary Data'!$D$69&gt;1250,1,Help!$AE$5)*$T$5</f>
        <v>1514.4832999999999</v>
      </c>
      <c r="H20" s="187"/>
    </row>
    <row r="21" spans="2:17" x14ac:dyDescent="0.25">
      <c r="B21" s="180"/>
      <c r="C21" s="181"/>
      <c r="D21" s="181"/>
      <c r="E21" s="182"/>
      <c r="F21" s="56">
        <f>'[1]Summary Data'!$C$10*VLOOKUP($E$5,PressureFactors,2,FALSE)</f>
        <v>5.5</v>
      </c>
      <c r="G21" s="57">
        <f>'[1]Summary Data'!$D$64*IF('[1]Summary Data'!$D$69&gt;1250,1,Help!$AE$5)*$T$5</f>
        <v>1585.44865</v>
      </c>
      <c r="H21" s="187"/>
    </row>
    <row r="22" spans="2:17" ht="15.75" thickBot="1" x14ac:dyDescent="0.3">
      <c r="B22" s="183"/>
      <c r="C22" s="184"/>
      <c r="D22" s="184"/>
      <c r="E22" s="185"/>
      <c r="F22" s="58">
        <f>'[1]Summary Data'!$C$9*VLOOKUP($E$5,PressureFactors,2,FALSE)</f>
        <v>6</v>
      </c>
      <c r="G22" s="59">
        <f>'[1]Summary Data'!$D$63*IF('[1]Summary Data'!$D$69&gt;1250,1,Help!$AE$5)*$T$5</f>
        <v>1642.4403499999999</v>
      </c>
      <c r="H22" s="188"/>
    </row>
    <row r="26" spans="2:17" x14ac:dyDescent="0.25">
      <c r="P26" s="37"/>
      <c r="Q26" s="73"/>
    </row>
    <row r="27" spans="2:17" ht="15.75" thickBot="1" x14ac:dyDescent="0.3"/>
    <row r="28" spans="2:17" ht="15.75" thickBot="1" x14ac:dyDescent="0.3">
      <c r="B28" s="167" t="s">
        <v>52</v>
      </c>
      <c r="C28" s="168"/>
      <c r="D28" s="168"/>
      <c r="E28" s="168"/>
      <c r="F28" s="169"/>
      <c r="G28" s="137">
        <f>'[1]Summary Data'!$C$15*VLOOKUP($E$5,PressureFactors,2,FALSE)</f>
        <v>3</v>
      </c>
      <c r="H28" s="146" t="s">
        <v>77</v>
      </c>
      <c r="I28" s="43"/>
    </row>
    <row r="29" spans="2:17" ht="15.75" thickBot="1" x14ac:dyDescent="0.3">
      <c r="B29" s="177" t="s">
        <v>53</v>
      </c>
      <c r="C29" s="178"/>
      <c r="D29" s="178"/>
      <c r="E29" s="179"/>
      <c r="F29" s="47" t="str">
        <f>$E$5</f>
        <v>bar</v>
      </c>
      <c r="G29" s="76" t="s">
        <v>54</v>
      </c>
    </row>
    <row r="30" spans="2:17" ht="15.75" customHeight="1" x14ac:dyDescent="0.25">
      <c r="B30" s="180"/>
      <c r="C30" s="181"/>
      <c r="D30" s="181"/>
      <c r="E30" s="182"/>
      <c r="F30" s="77">
        <f t="shared" ref="F30:F37" si="0">F15</f>
        <v>2.5</v>
      </c>
      <c r="G30" s="78">
        <f>SQRT(1+(($G$28-F30)/F30))</f>
        <v>1.0954451150103321</v>
      </c>
      <c r="H30" s="37"/>
      <c r="I30" s="37"/>
      <c r="K30" s="37"/>
    </row>
    <row r="31" spans="2:17" x14ac:dyDescent="0.25">
      <c r="B31" s="180"/>
      <c r="C31" s="181"/>
      <c r="D31" s="181"/>
      <c r="E31" s="182"/>
      <c r="F31" s="79">
        <f t="shared" si="0"/>
        <v>3</v>
      </c>
      <c r="G31" s="80">
        <f t="shared" ref="G31:G37" si="1">SQRT(1+(($G$28-F31)/F31))</f>
        <v>1</v>
      </c>
      <c r="H31" s="43"/>
      <c r="I31" s="43"/>
    </row>
    <row r="32" spans="2:17" x14ac:dyDescent="0.25">
      <c r="B32" s="180"/>
      <c r="C32" s="181"/>
      <c r="D32" s="181"/>
      <c r="E32" s="182"/>
      <c r="F32" s="81">
        <f t="shared" si="0"/>
        <v>3.5</v>
      </c>
      <c r="G32" s="80">
        <f t="shared" si="1"/>
        <v>0.92582009977255153</v>
      </c>
    </row>
    <row r="33" spans="2:15" x14ac:dyDescent="0.25">
      <c r="B33" s="180"/>
      <c r="C33" s="181"/>
      <c r="D33" s="181"/>
      <c r="E33" s="182"/>
      <c r="F33" s="79">
        <f t="shared" si="0"/>
        <v>4</v>
      </c>
      <c r="G33" s="80">
        <f t="shared" si="1"/>
        <v>0.8660254037844386</v>
      </c>
    </row>
    <row r="34" spans="2:15" x14ac:dyDescent="0.25">
      <c r="B34" s="180"/>
      <c r="C34" s="181"/>
      <c r="D34" s="181"/>
      <c r="E34" s="182"/>
      <c r="F34" s="79">
        <f t="shared" si="0"/>
        <v>4.5</v>
      </c>
      <c r="G34" s="80">
        <f t="shared" si="1"/>
        <v>0.81649658092772603</v>
      </c>
    </row>
    <row r="35" spans="2:15" x14ac:dyDescent="0.25">
      <c r="B35" s="180"/>
      <c r="C35" s="181"/>
      <c r="D35" s="181"/>
      <c r="E35" s="182"/>
      <c r="F35" s="79">
        <f t="shared" si="0"/>
        <v>5</v>
      </c>
      <c r="G35" s="80">
        <f t="shared" si="1"/>
        <v>0.7745966692414834</v>
      </c>
    </row>
    <row r="36" spans="2:15" x14ac:dyDescent="0.25">
      <c r="B36" s="180"/>
      <c r="C36" s="181"/>
      <c r="D36" s="181"/>
      <c r="E36" s="182"/>
      <c r="F36" s="79">
        <f t="shared" si="0"/>
        <v>5.5</v>
      </c>
      <c r="G36" s="80">
        <f t="shared" si="1"/>
        <v>0.7385489458759964</v>
      </c>
    </row>
    <row r="37" spans="2:15" ht="15.75" thickBot="1" x14ac:dyDescent="0.3">
      <c r="B37" s="183"/>
      <c r="C37" s="184"/>
      <c r="D37" s="184"/>
      <c r="E37" s="185"/>
      <c r="F37" s="82">
        <f t="shared" si="0"/>
        <v>6</v>
      </c>
      <c r="G37" s="83">
        <f t="shared" si="1"/>
        <v>0.70710678118654757</v>
      </c>
    </row>
    <row r="38" spans="2:15" ht="15.75" thickBot="1" x14ac:dyDescent="0.3"/>
    <row r="39" spans="2:15" ht="15.75" thickBot="1" x14ac:dyDescent="0.3">
      <c r="B39" s="167" t="s">
        <v>55</v>
      </c>
      <c r="C39" s="168"/>
      <c r="D39" s="168"/>
      <c r="E39" s="168"/>
      <c r="F39" s="169"/>
      <c r="G39" s="167" t="s">
        <v>68</v>
      </c>
      <c r="H39" s="168"/>
      <c r="I39" s="168"/>
      <c r="J39" s="168"/>
      <c r="K39" s="168"/>
      <c r="L39" s="168"/>
      <c r="M39" s="169"/>
    </row>
    <row r="40" spans="2:15" ht="15.75" customHeight="1" thickBot="1" x14ac:dyDescent="0.3">
      <c r="B40" s="177" t="s">
        <v>43</v>
      </c>
      <c r="C40" s="178"/>
      <c r="D40" s="178"/>
      <c r="E40" s="179"/>
      <c r="F40" s="47" t="str">
        <f>$E$5</f>
        <v>bar</v>
      </c>
      <c r="G40" s="150">
        <v>4.6900000000000004</v>
      </c>
      <c r="H40" s="151">
        <v>7.03</v>
      </c>
      <c r="I40" s="151">
        <v>9.3800000000000008</v>
      </c>
      <c r="J40" s="151">
        <v>11.72</v>
      </c>
      <c r="K40" s="151">
        <v>14.06</v>
      </c>
      <c r="L40" s="151">
        <v>16.41</v>
      </c>
      <c r="M40" s="152">
        <v>18.68</v>
      </c>
    </row>
    <row r="41" spans="2:15" ht="15.75" thickBot="1" x14ac:dyDescent="0.3">
      <c r="B41" s="180"/>
      <c r="C41" s="181"/>
      <c r="D41" s="181"/>
      <c r="E41" s="182"/>
      <c r="F41" s="49">
        <f t="shared" ref="F41:F48" si="2">F15</f>
        <v>2.5</v>
      </c>
      <c r="G41" s="87">
        <f>FORECAST(G$40,'Generic ECU'!G41:H41,'Generic ECU'!$G$40:$H$40)</f>
        <v>3.6874700000000029</v>
      </c>
      <c r="H41" s="88">
        <f>FORECAST(H$40,'Generic ECU'!G41:H41,'Generic ECU'!$G$40:$H$40)</f>
        <v>2.7889100000000022</v>
      </c>
      <c r="I41" s="88">
        <f>FORECAST(I$40,'Generic ECU'!G41:H41,'Generic ECU'!$G$40:$H$40)</f>
        <v>1.8865100000000012</v>
      </c>
      <c r="J41" s="88">
        <f>FORECAST(J$40,'Generic ECU'!I41:J41,'Generic ECU'!$I$40:$J$40)</f>
        <v>1.2675956000000044</v>
      </c>
      <c r="K41" s="88">
        <f>FORECAST(K$40,'Generic ECU'!L41:M41,'Generic ECU'!$L$40:$M$40)</f>
        <v>0.97111760000000391</v>
      </c>
      <c r="L41" s="88">
        <f>FORECAST(L$40,'Generic ECU'!M41:N41,'Generic ECU'!$M$40:$N$40)</f>
        <v>0.74558340000000456</v>
      </c>
      <c r="M41" s="89">
        <f>FORECAST(M$40,'Generic ECU'!M41:N41,'Generic ECU'!$M$40:$N$40)</f>
        <v>0.52253320000000514</v>
      </c>
      <c r="N41" s="186" t="s">
        <v>40</v>
      </c>
    </row>
    <row r="42" spans="2:15" ht="15.75" thickBot="1" x14ac:dyDescent="0.3">
      <c r="B42" s="180"/>
      <c r="C42" s="181"/>
      <c r="D42" s="181"/>
      <c r="E42" s="182"/>
      <c r="F42" s="51">
        <f t="shared" si="2"/>
        <v>3</v>
      </c>
      <c r="G42" s="92">
        <f>FORECAST(G$40,'Generic ECU'!G42:H42,'Generic ECU'!$G$40:$H$40)</f>
        <v>4.0953690000000007</v>
      </c>
      <c r="H42" s="93">
        <f>FORECAST(H$40,'Generic ECU'!G42:H42,'Generic ECU'!$G$40:$H$40)</f>
        <v>3.040262999999999</v>
      </c>
      <c r="I42" s="93">
        <f>FORECAST(I$40,'Generic ECU'!G42:H42,'Generic ECU'!$G$40:$H$40)</f>
        <v>1.9806479999999969</v>
      </c>
      <c r="J42" s="93">
        <f>FORECAST(J$40,'Generic ECU'!I42:J42,'Generic ECU'!$I$40:$J$40)</f>
        <v>1.3099919999999954</v>
      </c>
      <c r="K42" s="93">
        <f>FORECAST(K$40,'Generic ECU'!L42:M42,'Generic ECU'!$L$40:$M$40)</f>
        <v>1.0368162000000007</v>
      </c>
      <c r="L42" s="93">
        <f>FORECAST(L$40,'Generic ECU'!M42:N42,'Generic ECU'!$M$40:$N$40)</f>
        <v>0.75672909999998783</v>
      </c>
      <c r="M42" s="94">
        <f>FORECAST(M$40,'Generic ECU'!M42:N42,'Generic ECU'!$M$40:$N$40)</f>
        <v>0.45597679999996998</v>
      </c>
      <c r="N42" s="187"/>
      <c r="O42" s="146" t="s">
        <v>77</v>
      </c>
    </row>
    <row r="43" spans="2:15" x14ac:dyDescent="0.25">
      <c r="B43" s="180"/>
      <c r="C43" s="181"/>
      <c r="D43" s="181"/>
      <c r="E43" s="182"/>
      <c r="F43" s="54">
        <f t="shared" si="2"/>
        <v>3.5</v>
      </c>
      <c r="G43" s="97">
        <f>FORECAST(G$40,'Generic ECU'!G43:H43,'Generic ECU'!$G$40:$H$40)</f>
        <v>4.3860200000000003</v>
      </c>
      <c r="H43" s="98">
        <f>FORECAST(H$40,'Generic ECU'!G43:H43,'Generic ECU'!$G$40:$H$40)</f>
        <v>3.2394200000000004</v>
      </c>
      <c r="I43" s="98">
        <f>FORECAST(I$40,'Generic ECU'!G43:H43,'Generic ECU'!$G$40:$H$40)</f>
        <v>2.0879199999999996</v>
      </c>
      <c r="J43" s="98">
        <f>FORECAST(J$40,'Generic ECU'!I43:J43,'Generic ECU'!$I$40:$J$40)</f>
        <v>1.328183200000002</v>
      </c>
      <c r="K43" s="98">
        <f>FORECAST(K$40,'Generic ECU'!L43:M43,'Generic ECU'!$L$40:$M$40)</f>
        <v>1.0148547999999933</v>
      </c>
      <c r="L43" s="98">
        <f>FORECAST(L$40,'Generic ECU'!M43:N43,'Generic ECU'!$M$40:$N$40)</f>
        <v>0.80088259999999867</v>
      </c>
      <c r="M43" s="99">
        <f>FORECAST(M$40,'Generic ECU'!M43:N43,'Generic ECU'!$M$40:$N$40)</f>
        <v>0.58718479999999196</v>
      </c>
      <c r="N43" s="187"/>
    </row>
    <row r="44" spans="2:15" x14ac:dyDescent="0.25">
      <c r="B44" s="180"/>
      <c r="C44" s="181"/>
      <c r="D44" s="181"/>
      <c r="E44" s="182"/>
      <c r="F44" s="56">
        <f t="shared" si="2"/>
        <v>4</v>
      </c>
      <c r="G44" s="97">
        <f>FORECAST(G$40,'Generic ECU'!G44:H44,'Generic ECU'!$G$40:$H$40)</f>
        <v>4.8292911000000043</v>
      </c>
      <c r="H44" s="98">
        <f>FORECAST(H$40,'Generic ECU'!G44:H44,'Generic ECU'!$G$40:$H$40)</f>
        <v>3.5310357000000012</v>
      </c>
      <c r="I44" s="98">
        <f>FORECAST(I$40,'Generic ECU'!G44:H44,'Generic ECU'!$G$40:$H$40)</f>
        <v>2.2272321999999969</v>
      </c>
      <c r="J44" s="98">
        <f>FORECAST(J$40,'Generic ECU'!I44:J44,'Generic ECU'!$I$40:$J$40)</f>
        <v>1.379784399999997</v>
      </c>
      <c r="K44" s="98">
        <f>FORECAST(K$40,'Generic ECU'!L44:M44,'Generic ECU'!$L$40:$M$40)</f>
        <v>1.0346715999999938</v>
      </c>
      <c r="L44" s="98">
        <f>FORECAST(L$40,'Generic ECU'!M44:N44,'Generic ECU'!$M$40:$N$40)</f>
        <v>0.76446860000000427</v>
      </c>
      <c r="M44" s="99">
        <f>FORECAST(M$40,'Generic ECU'!M44:N44,'Generic ECU'!$M$40:$N$40)</f>
        <v>0.48630280000001846</v>
      </c>
      <c r="N44" s="187"/>
    </row>
    <row r="45" spans="2:15" x14ac:dyDescent="0.25">
      <c r="B45" s="180"/>
      <c r="C45" s="181"/>
      <c r="D45" s="181"/>
      <c r="E45" s="182"/>
      <c r="F45" s="56">
        <f t="shared" si="2"/>
        <v>4.5</v>
      </c>
      <c r="G45" s="97">
        <f>FORECAST(G$40,'Generic ECU'!G45:H45,'Generic ECU'!$G$40:$H$40)</f>
        <v>5.4942887999999979</v>
      </c>
      <c r="H45" s="98">
        <f>FORECAST(H$40,'Generic ECU'!G45:H45,'Generic ECU'!$G$40:$H$40)</f>
        <v>3.9464255999999995</v>
      </c>
      <c r="I45" s="98">
        <f>FORECAST(I$40,'Generic ECU'!G45:H45,'Generic ECU'!$G$40:$H$40)</f>
        <v>2.3919476000000008</v>
      </c>
      <c r="J45" s="98">
        <f>FORECAST(J$40,'Generic ECU'!I45:J45,'Generic ECU'!$I$40:$J$40)</f>
        <v>1.4212676000000006</v>
      </c>
      <c r="K45" s="98">
        <f>FORECAST(K$40,'Generic ECU'!L45:M45,'Generic ECU'!$L$40:$M$40)</f>
        <v>1.074696800000001</v>
      </c>
      <c r="L45" s="98">
        <f>FORECAST(L$40,'Generic ECU'!M45:N45,'Generic ECU'!$M$40:$N$40)</f>
        <v>0.78076820000000113</v>
      </c>
      <c r="M45" s="99">
        <f>FORECAST(M$40,'Generic ECU'!M45:N45,'Generic ECU'!$M$40:$N$40)</f>
        <v>0.46528360000000912</v>
      </c>
      <c r="N45" s="187"/>
    </row>
    <row r="46" spans="2:15" x14ac:dyDescent="0.25">
      <c r="B46" s="180"/>
      <c r="C46" s="181"/>
      <c r="D46" s="181"/>
      <c r="E46" s="182"/>
      <c r="F46" s="56">
        <f t="shared" si="2"/>
        <v>5</v>
      </c>
      <c r="G46" s="97">
        <f>FORECAST(G$40,'Generic ECU'!G46:H46,'Generic ECU'!$G$40:$H$40)</f>
        <v>6.3210659000000122</v>
      </c>
      <c r="H46" s="98">
        <f>FORECAST(H$40,'Generic ECU'!G46:H46,'Generic ECU'!$G$40:$H$40)</f>
        <v>4.4750633000000031</v>
      </c>
      <c r="I46" s="98">
        <f>FORECAST(I$40,'Generic ECU'!G46:H46,'Generic ECU'!$G$40:$H$40)</f>
        <v>2.6211717999999937</v>
      </c>
      <c r="J46" s="98">
        <f>FORECAST(J$40,'Generic ECU'!I46:J46,'Generic ECU'!$I$40:$J$40)</f>
        <v>1.4819523999999968</v>
      </c>
      <c r="K46" s="98">
        <f>FORECAST(K$40,'Generic ECU'!L46:M46,'Generic ECU'!$L$40:$M$40)</f>
        <v>1.0991253999999973</v>
      </c>
      <c r="L46" s="98">
        <f>FORECAST(L$40,'Generic ECU'!M46:N46,'Generic ECU'!$M$40:$N$40)</f>
        <v>0.76292969999999283</v>
      </c>
      <c r="M46" s="99">
        <f>FORECAST(M$40,'Generic ECU'!M46:N46,'Generic ECU'!$M$40:$N$40)</f>
        <v>0.39557559999998837</v>
      </c>
      <c r="N46" s="187"/>
    </row>
    <row r="47" spans="2:15" x14ac:dyDescent="0.25">
      <c r="B47" s="180"/>
      <c r="C47" s="181"/>
      <c r="D47" s="181"/>
      <c r="E47" s="182"/>
      <c r="F47" s="56">
        <f t="shared" si="2"/>
        <v>5.5</v>
      </c>
      <c r="G47" s="97">
        <f>FORECAST(G$40,'Generic ECU'!G47:H47,'Generic ECU'!$G$40:$H$40)</f>
        <v>7.481215100000008</v>
      </c>
      <c r="H47" s="98">
        <f>FORECAST(H$40,'Generic ECU'!G47:H47,'Generic ECU'!$G$40:$H$40)</f>
        <v>5.1734837000000002</v>
      </c>
      <c r="I47" s="98">
        <f>FORECAST(I$40,'Generic ECU'!G47:H47,'Generic ECU'!$G$40:$H$40)</f>
        <v>2.8558901999999922</v>
      </c>
      <c r="J47" s="98">
        <f>FORECAST(J$40,'Generic ECU'!I47:J47,'Generic ECU'!$I$40:$J$40)</f>
        <v>1.5102467999999942</v>
      </c>
      <c r="K47" s="98">
        <f>FORECAST(K$40,'Generic ECU'!L47:M47,'Generic ECU'!$L$40:$M$40)</f>
        <v>1.1531561999999729</v>
      </c>
      <c r="L47" s="98">
        <f>FORECAST(L$40,'Generic ECU'!M47:N47,'Generic ECU'!$M$40:$N$40)</f>
        <v>0.76607829999997801</v>
      </c>
      <c r="M47" s="99">
        <f>FORECAST(M$40,'Generic ECU'!M47:N47,'Generic ECU'!$M$40:$N$40)</f>
        <v>0.31350839999994173</v>
      </c>
      <c r="N47" s="187"/>
    </row>
    <row r="48" spans="2:15" ht="15.75" thickBot="1" x14ac:dyDescent="0.3">
      <c r="B48" s="183"/>
      <c r="C48" s="184"/>
      <c r="D48" s="184"/>
      <c r="E48" s="185"/>
      <c r="F48" s="58">
        <f t="shared" si="2"/>
        <v>6</v>
      </c>
      <c r="G48" s="102">
        <f>FORECAST(G$40,'Generic ECU'!G48:H48,'Generic ECU'!$G$40:$H$40)</f>
        <v>8.1673564000000205</v>
      </c>
      <c r="H48" s="103">
        <f>FORECAST(H$40,'Generic ECU'!G48:H48,'Generic ECU'!$G$40:$H$40)</f>
        <v>5.6250868000000134</v>
      </c>
      <c r="I48" s="103">
        <f>FORECAST(I$40,'Generic ECU'!G48:H48,'Generic ECU'!$G$40:$H$40)</f>
        <v>3.0719528000000054</v>
      </c>
      <c r="J48" s="103">
        <f>FORECAST(J$40,'Generic ECU'!I48:J48,'Generic ECU'!$I$40:$J$40)</f>
        <v>1.5955388000000061</v>
      </c>
      <c r="K48" s="103">
        <f>FORECAST(K$40,'Generic ECU'!L48:M48,'Generic ECU'!$L$40:$M$40)</f>
        <v>1.2011078000000215</v>
      </c>
      <c r="L48" s="103">
        <f>FORECAST(L$40,'Generic ECU'!M48:N48,'Generic ECU'!$M$40:$N$40)</f>
        <v>0.74321030000002253</v>
      </c>
      <c r="M48" s="104">
        <f>FORECAST(M$40,'Generic ECU'!M48:N48,'Generic ECU'!$M$40:$N$40)</f>
        <v>0.20710440000001995</v>
      </c>
      <c r="N48" s="188"/>
    </row>
    <row r="49" spans="2:147" ht="15.75" thickBot="1" x14ac:dyDescent="0.3">
      <c r="CA49" s="43" t="s">
        <v>59</v>
      </c>
    </row>
    <row r="50" spans="2:147" ht="15.75" thickBot="1" x14ac:dyDescent="0.3">
      <c r="B50" s="203" t="s">
        <v>60</v>
      </c>
      <c r="C50" s="204"/>
      <c r="D50" s="204"/>
      <c r="E50" s="204"/>
      <c r="F50" s="169"/>
      <c r="G50" s="174" t="s">
        <v>61</v>
      </c>
      <c r="H50" s="175"/>
      <c r="I50" s="175"/>
      <c r="J50" s="175"/>
      <c r="K50" s="175"/>
      <c r="L50" s="175"/>
      <c r="M50" s="175"/>
      <c r="N50" s="175"/>
      <c r="O50" s="175"/>
      <c r="P50" s="175"/>
      <c r="Q50" s="175"/>
      <c r="R50" s="175"/>
      <c r="S50" s="175"/>
      <c r="T50" s="175"/>
      <c r="U50" s="175"/>
      <c r="V50" s="175"/>
      <c r="W50" s="153"/>
      <c r="X50" s="154"/>
      <c r="Y50" s="154"/>
      <c r="Z50" s="154"/>
      <c r="AA50" s="154"/>
      <c r="AB50" s="154"/>
      <c r="AC50" s="154"/>
      <c r="AD50" s="154"/>
      <c r="AE50" s="154"/>
      <c r="AF50" s="154"/>
      <c r="AG50" s="154"/>
      <c r="AH50" s="154"/>
      <c r="AI50" s="154"/>
      <c r="AJ50" s="154"/>
      <c r="AK50" s="154"/>
      <c r="AL50" s="154"/>
      <c r="AM50" s="154"/>
      <c r="AN50" s="154"/>
      <c r="AO50" s="154"/>
      <c r="AP50" s="154"/>
      <c r="AQ50" s="154"/>
      <c r="AR50" s="154"/>
      <c r="AS50" s="154"/>
      <c r="AT50" s="154"/>
      <c r="AU50" s="154"/>
      <c r="AV50" s="154"/>
      <c r="AW50" s="154"/>
      <c r="AX50" s="154"/>
      <c r="AY50" s="154"/>
      <c r="AZ50" s="154"/>
      <c r="BA50" s="154"/>
      <c r="BB50" s="154"/>
      <c r="BC50" s="154"/>
      <c r="BD50" s="154"/>
      <c r="BE50" s="154"/>
      <c r="BF50" s="154"/>
      <c r="BG50" s="154"/>
      <c r="BH50" s="154"/>
      <c r="BI50" s="154"/>
      <c r="BJ50" s="154"/>
      <c r="BK50" s="154"/>
      <c r="BL50" s="154"/>
      <c r="BM50" s="154"/>
      <c r="BN50" s="154"/>
      <c r="BO50" s="154"/>
      <c r="BP50" s="154"/>
      <c r="BQ50" s="154"/>
      <c r="BR50" s="154"/>
      <c r="BS50" s="154"/>
      <c r="BT50" s="155"/>
      <c r="CA50" s="138"/>
      <c r="CB50" s="174" t="s">
        <v>61</v>
      </c>
      <c r="CC50" s="175"/>
      <c r="CD50" s="175"/>
      <c r="CE50" s="175"/>
      <c r="CF50" s="175"/>
      <c r="CG50" s="175"/>
      <c r="CH50" s="175"/>
      <c r="CI50" s="175"/>
      <c r="CJ50" s="175"/>
      <c r="CK50" s="175"/>
      <c r="CL50" s="175"/>
      <c r="CM50" s="175"/>
      <c r="CN50" s="175"/>
      <c r="CO50" s="175"/>
      <c r="CP50" s="175"/>
      <c r="CQ50" s="176"/>
      <c r="CR50" s="174" t="s">
        <v>61</v>
      </c>
      <c r="CS50" s="175"/>
      <c r="CT50" s="175"/>
      <c r="CU50" s="175"/>
      <c r="CV50" s="175"/>
      <c r="CW50" s="175"/>
      <c r="CX50" s="175"/>
      <c r="CY50" s="175"/>
      <c r="CZ50" s="175"/>
      <c r="DA50" s="175"/>
      <c r="DB50" s="175"/>
      <c r="DC50" s="175"/>
      <c r="DD50" s="175"/>
      <c r="DE50" s="175"/>
      <c r="DF50" s="175"/>
      <c r="DG50" s="176"/>
      <c r="DH50" s="174" t="s">
        <v>61</v>
      </c>
      <c r="DI50" s="175"/>
      <c r="DJ50" s="175"/>
      <c r="DK50" s="175"/>
      <c r="DL50" s="175"/>
      <c r="DM50" s="175"/>
      <c r="DN50" s="175"/>
      <c r="DO50" s="175"/>
      <c r="DP50" s="175"/>
      <c r="DQ50" s="175"/>
      <c r="DR50" s="175"/>
      <c r="DS50" s="175"/>
      <c r="DT50" s="175"/>
      <c r="DU50" s="175"/>
      <c r="DV50" s="175"/>
      <c r="DW50" s="176"/>
      <c r="DX50" s="174" t="s">
        <v>61</v>
      </c>
      <c r="DY50" s="175"/>
      <c r="DZ50" s="175"/>
      <c r="EA50" s="175"/>
      <c r="EB50" s="175"/>
      <c r="EC50" s="175"/>
      <c r="ED50" s="175"/>
      <c r="EE50" s="175"/>
      <c r="EF50" s="175"/>
      <c r="EG50" s="175"/>
      <c r="EH50" s="175"/>
      <c r="EI50" s="175"/>
      <c r="EJ50" s="175"/>
      <c r="EK50" s="175"/>
      <c r="EL50" s="175"/>
      <c r="EM50" s="176"/>
      <c r="EN50" s="156"/>
      <c r="EO50" s="155"/>
    </row>
    <row r="51" spans="2:147" ht="15.75" customHeight="1" thickBot="1" x14ac:dyDescent="0.3">
      <c r="B51" s="177" t="s">
        <v>43</v>
      </c>
      <c r="C51" s="178"/>
      <c r="D51" s="178"/>
      <c r="E51" s="179"/>
      <c r="F51" s="47" t="str">
        <f>$E$5</f>
        <v>bar</v>
      </c>
      <c r="G51" s="121">
        <v>0</v>
      </c>
      <c r="H51" s="122">
        <f>G51+0.032</f>
        <v>3.2000000000000001E-2</v>
      </c>
      <c r="I51" s="122">
        <f t="shared" ref="I51:BT51" si="3">H51+0.032</f>
        <v>6.4000000000000001E-2</v>
      </c>
      <c r="J51" s="122">
        <f t="shared" si="3"/>
        <v>9.6000000000000002E-2</v>
      </c>
      <c r="K51" s="122">
        <f t="shared" si="3"/>
        <v>0.128</v>
      </c>
      <c r="L51" s="122">
        <f t="shared" si="3"/>
        <v>0.16</v>
      </c>
      <c r="M51" s="122">
        <f t="shared" si="3"/>
        <v>0.192</v>
      </c>
      <c r="N51" s="122">
        <f t="shared" si="3"/>
        <v>0.224</v>
      </c>
      <c r="O51" s="122">
        <f t="shared" si="3"/>
        <v>0.25600000000000001</v>
      </c>
      <c r="P51" s="122">
        <f t="shared" si="3"/>
        <v>0.28800000000000003</v>
      </c>
      <c r="Q51" s="122">
        <f t="shared" si="3"/>
        <v>0.32000000000000006</v>
      </c>
      <c r="R51" s="122">
        <f t="shared" si="3"/>
        <v>0.35200000000000009</v>
      </c>
      <c r="S51" s="122">
        <f t="shared" si="3"/>
        <v>0.38400000000000012</v>
      </c>
      <c r="T51" s="122">
        <f t="shared" si="3"/>
        <v>0.41600000000000015</v>
      </c>
      <c r="U51" s="122">
        <f t="shared" si="3"/>
        <v>0.44800000000000018</v>
      </c>
      <c r="V51" s="122">
        <f t="shared" si="3"/>
        <v>0.4800000000000002</v>
      </c>
      <c r="W51" s="122">
        <f t="shared" si="3"/>
        <v>0.51200000000000023</v>
      </c>
      <c r="X51" s="122">
        <f t="shared" si="3"/>
        <v>0.54400000000000026</v>
      </c>
      <c r="Y51" s="122">
        <f t="shared" si="3"/>
        <v>0.57600000000000029</v>
      </c>
      <c r="Z51" s="122">
        <f t="shared" si="3"/>
        <v>0.60800000000000032</v>
      </c>
      <c r="AA51" s="122">
        <f t="shared" si="3"/>
        <v>0.64000000000000035</v>
      </c>
      <c r="AB51" s="122">
        <f t="shared" si="3"/>
        <v>0.67200000000000037</v>
      </c>
      <c r="AC51" s="122">
        <f t="shared" si="3"/>
        <v>0.7040000000000004</v>
      </c>
      <c r="AD51" s="122">
        <f t="shared" si="3"/>
        <v>0.73600000000000043</v>
      </c>
      <c r="AE51" s="122">
        <f t="shared" si="3"/>
        <v>0.76800000000000046</v>
      </c>
      <c r="AF51" s="122">
        <f t="shared" si="3"/>
        <v>0.80000000000000049</v>
      </c>
      <c r="AG51" s="122">
        <f>AF51+0.032</f>
        <v>0.83200000000000052</v>
      </c>
      <c r="AH51" s="122">
        <f t="shared" si="3"/>
        <v>0.86400000000000055</v>
      </c>
      <c r="AI51" s="122">
        <f t="shared" si="3"/>
        <v>0.89600000000000057</v>
      </c>
      <c r="AJ51" s="122">
        <f t="shared" si="3"/>
        <v>0.9280000000000006</v>
      </c>
      <c r="AK51" s="122">
        <f t="shared" si="3"/>
        <v>0.96000000000000063</v>
      </c>
      <c r="AL51" s="122">
        <f t="shared" si="3"/>
        <v>0.99200000000000066</v>
      </c>
      <c r="AM51" s="122">
        <f t="shared" si="3"/>
        <v>1.0240000000000007</v>
      </c>
      <c r="AN51" s="122">
        <f t="shared" si="3"/>
        <v>1.0560000000000007</v>
      </c>
      <c r="AO51" s="122">
        <f t="shared" si="3"/>
        <v>1.0880000000000007</v>
      </c>
      <c r="AP51" s="122">
        <f t="shared" si="3"/>
        <v>1.1200000000000008</v>
      </c>
      <c r="AQ51" s="122">
        <f t="shared" si="3"/>
        <v>1.1520000000000008</v>
      </c>
      <c r="AR51" s="122">
        <f t="shared" si="3"/>
        <v>1.1840000000000008</v>
      </c>
      <c r="AS51" s="122">
        <f t="shared" si="3"/>
        <v>1.2160000000000009</v>
      </c>
      <c r="AT51" s="122">
        <f t="shared" si="3"/>
        <v>1.2480000000000009</v>
      </c>
      <c r="AU51" s="122">
        <f t="shared" si="3"/>
        <v>1.2800000000000009</v>
      </c>
      <c r="AV51" s="122">
        <f t="shared" si="3"/>
        <v>1.3120000000000009</v>
      </c>
      <c r="AW51" s="122">
        <f t="shared" si="3"/>
        <v>1.344000000000001</v>
      </c>
      <c r="AX51" s="122">
        <f t="shared" si="3"/>
        <v>1.376000000000001</v>
      </c>
      <c r="AY51" s="122">
        <f t="shared" si="3"/>
        <v>1.408000000000001</v>
      </c>
      <c r="AZ51" s="122">
        <f t="shared" si="3"/>
        <v>1.4400000000000011</v>
      </c>
      <c r="BA51" s="122">
        <f t="shared" si="3"/>
        <v>1.4720000000000011</v>
      </c>
      <c r="BB51" s="122">
        <f t="shared" si="3"/>
        <v>1.5040000000000011</v>
      </c>
      <c r="BC51" s="122">
        <f t="shared" si="3"/>
        <v>1.5360000000000011</v>
      </c>
      <c r="BD51" s="122">
        <f>BC51+0.032</f>
        <v>1.5680000000000012</v>
      </c>
      <c r="BE51" s="122">
        <f t="shared" si="3"/>
        <v>1.6000000000000012</v>
      </c>
      <c r="BF51" s="122">
        <f t="shared" si="3"/>
        <v>1.6320000000000012</v>
      </c>
      <c r="BG51" s="122">
        <f t="shared" si="3"/>
        <v>1.6640000000000013</v>
      </c>
      <c r="BH51" s="122">
        <f t="shared" si="3"/>
        <v>1.6960000000000013</v>
      </c>
      <c r="BI51" s="122">
        <f t="shared" si="3"/>
        <v>1.7280000000000013</v>
      </c>
      <c r="BJ51" s="122">
        <f t="shared" si="3"/>
        <v>1.7600000000000013</v>
      </c>
      <c r="BK51" s="122">
        <f t="shared" si="3"/>
        <v>1.7920000000000014</v>
      </c>
      <c r="BL51" s="122">
        <f t="shared" si="3"/>
        <v>1.8240000000000014</v>
      </c>
      <c r="BM51" s="122">
        <f t="shared" si="3"/>
        <v>1.8560000000000014</v>
      </c>
      <c r="BN51" s="122">
        <f t="shared" si="3"/>
        <v>1.8880000000000015</v>
      </c>
      <c r="BO51" s="122">
        <f t="shared" si="3"/>
        <v>1.9200000000000015</v>
      </c>
      <c r="BP51" s="122">
        <f t="shared" si="3"/>
        <v>1.9520000000000015</v>
      </c>
      <c r="BQ51" s="122">
        <f t="shared" si="3"/>
        <v>1.9840000000000015</v>
      </c>
      <c r="BR51" s="122">
        <f t="shared" si="3"/>
        <v>2.0160000000000013</v>
      </c>
      <c r="BS51" s="122">
        <f t="shared" si="3"/>
        <v>2.0480000000000014</v>
      </c>
      <c r="BT51" s="123">
        <f t="shared" si="3"/>
        <v>2.0800000000000014</v>
      </c>
      <c r="CA51" s="111" t="s">
        <v>32</v>
      </c>
      <c r="CB51" s="121">
        <v>0</v>
      </c>
      <c r="CC51" s="122">
        <f>CB51+0.032</f>
        <v>3.2000000000000001E-2</v>
      </c>
      <c r="CD51" s="122">
        <f t="shared" ref="CD51:DA51" si="4">CC51+0.032</f>
        <v>6.4000000000000001E-2</v>
      </c>
      <c r="CE51" s="122">
        <f t="shared" si="4"/>
        <v>9.6000000000000002E-2</v>
      </c>
      <c r="CF51" s="122">
        <f t="shared" si="4"/>
        <v>0.128</v>
      </c>
      <c r="CG51" s="122">
        <f t="shared" si="4"/>
        <v>0.16</v>
      </c>
      <c r="CH51" s="122">
        <f t="shared" si="4"/>
        <v>0.192</v>
      </c>
      <c r="CI51" s="122">
        <f t="shared" si="4"/>
        <v>0.224</v>
      </c>
      <c r="CJ51" s="122">
        <f t="shared" si="4"/>
        <v>0.25600000000000001</v>
      </c>
      <c r="CK51" s="122">
        <f t="shared" si="4"/>
        <v>0.28800000000000003</v>
      </c>
      <c r="CL51" s="122">
        <f t="shared" si="4"/>
        <v>0.32000000000000006</v>
      </c>
      <c r="CM51" s="122">
        <f t="shared" si="4"/>
        <v>0.35200000000000009</v>
      </c>
      <c r="CN51" s="122">
        <f t="shared" si="4"/>
        <v>0.38400000000000012</v>
      </c>
      <c r="CO51" s="122">
        <f t="shared" si="4"/>
        <v>0.41600000000000015</v>
      </c>
      <c r="CP51" s="122">
        <f t="shared" si="4"/>
        <v>0.44800000000000018</v>
      </c>
      <c r="CQ51" s="122">
        <f t="shared" si="4"/>
        <v>0.4800000000000002</v>
      </c>
      <c r="CR51" s="122">
        <f t="shared" si="4"/>
        <v>0.51200000000000023</v>
      </c>
      <c r="CS51" s="122">
        <f t="shared" si="4"/>
        <v>0.54400000000000026</v>
      </c>
      <c r="CT51" s="122">
        <f t="shared" si="4"/>
        <v>0.57600000000000029</v>
      </c>
      <c r="CU51" s="122">
        <f t="shared" si="4"/>
        <v>0.60800000000000032</v>
      </c>
      <c r="CV51" s="122">
        <f t="shared" si="4"/>
        <v>0.64000000000000035</v>
      </c>
      <c r="CW51" s="122">
        <f t="shared" si="4"/>
        <v>0.67200000000000037</v>
      </c>
      <c r="CX51" s="122">
        <f t="shared" si="4"/>
        <v>0.7040000000000004</v>
      </c>
      <c r="CY51" s="122">
        <f t="shared" si="4"/>
        <v>0.73600000000000043</v>
      </c>
      <c r="CZ51" s="122">
        <f t="shared" si="4"/>
        <v>0.76800000000000046</v>
      </c>
      <c r="DA51" s="122">
        <f t="shared" si="4"/>
        <v>0.80000000000000049</v>
      </c>
      <c r="DB51" s="122">
        <f>DA51+0.032</f>
        <v>0.83200000000000052</v>
      </c>
      <c r="DC51" s="122">
        <f t="shared" ref="DC51:DX51" si="5">DB51+0.032</f>
        <v>0.86400000000000055</v>
      </c>
      <c r="DD51" s="122">
        <f t="shared" si="5"/>
        <v>0.89600000000000057</v>
      </c>
      <c r="DE51" s="122">
        <f t="shared" si="5"/>
        <v>0.9280000000000006</v>
      </c>
      <c r="DF51" s="122">
        <f t="shared" si="5"/>
        <v>0.96000000000000063</v>
      </c>
      <c r="DG51" s="122">
        <f t="shared" si="5"/>
        <v>0.99200000000000066</v>
      </c>
      <c r="DH51" s="122">
        <f t="shared" si="5"/>
        <v>1.0240000000000007</v>
      </c>
      <c r="DI51" s="122">
        <f t="shared" si="5"/>
        <v>1.0560000000000007</v>
      </c>
      <c r="DJ51" s="122">
        <f t="shared" si="5"/>
        <v>1.0880000000000007</v>
      </c>
      <c r="DK51" s="122">
        <f t="shared" si="5"/>
        <v>1.1200000000000008</v>
      </c>
      <c r="DL51" s="122">
        <f t="shared" si="5"/>
        <v>1.1520000000000008</v>
      </c>
      <c r="DM51" s="122">
        <f t="shared" si="5"/>
        <v>1.1840000000000008</v>
      </c>
      <c r="DN51" s="122">
        <f t="shared" si="5"/>
        <v>1.2160000000000009</v>
      </c>
      <c r="DO51" s="122">
        <f t="shared" si="5"/>
        <v>1.2480000000000009</v>
      </c>
      <c r="DP51" s="122">
        <f t="shared" si="5"/>
        <v>1.2800000000000009</v>
      </c>
      <c r="DQ51" s="122">
        <f t="shared" si="5"/>
        <v>1.3120000000000009</v>
      </c>
      <c r="DR51" s="122">
        <f t="shared" si="5"/>
        <v>1.344000000000001</v>
      </c>
      <c r="DS51" s="122">
        <f t="shared" si="5"/>
        <v>1.376000000000001</v>
      </c>
      <c r="DT51" s="122">
        <f t="shared" si="5"/>
        <v>1.408000000000001</v>
      </c>
      <c r="DU51" s="122">
        <f t="shared" si="5"/>
        <v>1.4400000000000011</v>
      </c>
      <c r="DV51" s="122">
        <f t="shared" si="5"/>
        <v>1.4720000000000011</v>
      </c>
      <c r="DW51" s="122">
        <f t="shared" si="5"/>
        <v>1.5040000000000011</v>
      </c>
      <c r="DX51" s="122">
        <f t="shared" si="5"/>
        <v>1.5360000000000011</v>
      </c>
      <c r="DY51" s="122">
        <f>DX51+0.032</f>
        <v>1.5680000000000012</v>
      </c>
      <c r="DZ51" s="122">
        <f t="shared" ref="DZ51:EO51" si="6">DY51+0.032</f>
        <v>1.6000000000000012</v>
      </c>
      <c r="EA51" s="122">
        <f t="shared" si="6"/>
        <v>1.6320000000000012</v>
      </c>
      <c r="EB51" s="122">
        <f t="shared" si="6"/>
        <v>1.6640000000000013</v>
      </c>
      <c r="EC51" s="122">
        <f t="shared" si="6"/>
        <v>1.6960000000000013</v>
      </c>
      <c r="ED51" s="122">
        <f t="shared" si="6"/>
        <v>1.7280000000000013</v>
      </c>
      <c r="EE51" s="122">
        <f t="shared" si="6"/>
        <v>1.7600000000000013</v>
      </c>
      <c r="EF51" s="122">
        <f t="shared" si="6"/>
        <v>1.7920000000000014</v>
      </c>
      <c r="EG51" s="122">
        <f t="shared" si="6"/>
        <v>1.8240000000000014</v>
      </c>
      <c r="EH51" s="122">
        <f t="shared" si="6"/>
        <v>1.8560000000000014</v>
      </c>
      <c r="EI51" s="122">
        <f t="shared" si="6"/>
        <v>1.8880000000000015</v>
      </c>
      <c r="EJ51" s="122">
        <f t="shared" si="6"/>
        <v>1.9200000000000015</v>
      </c>
      <c r="EK51" s="122">
        <f t="shared" si="6"/>
        <v>1.9520000000000015</v>
      </c>
      <c r="EL51" s="122">
        <f t="shared" si="6"/>
        <v>1.9840000000000015</v>
      </c>
      <c r="EM51" s="122">
        <f t="shared" si="6"/>
        <v>2.0160000000000013</v>
      </c>
      <c r="EN51" s="122">
        <f t="shared" si="6"/>
        <v>2.0480000000000014</v>
      </c>
      <c r="EO51" s="123">
        <f t="shared" si="6"/>
        <v>2.0800000000000014</v>
      </c>
    </row>
    <row r="52" spans="2:147" ht="15.75" thickBot="1" x14ac:dyDescent="0.3">
      <c r="B52" s="180"/>
      <c r="C52" s="181"/>
      <c r="D52" s="181"/>
      <c r="E52" s="182"/>
      <c r="F52" s="49">
        <f t="shared" ref="F52:F59" si="7">F15</f>
        <v>2.5</v>
      </c>
      <c r="G52" s="113">
        <f t="shared" ref="G52:AL59" si="8">IF(CB52&gt;H52,MAX(CB52,0),H52)</f>
        <v>0.26878000000000002</v>
      </c>
      <c r="H52" s="114">
        <f t="shared" si="8"/>
        <v>0.23734604999680001</v>
      </c>
      <c r="I52" s="114">
        <f t="shared" si="8"/>
        <v>0.20839114173440001</v>
      </c>
      <c r="J52" s="114">
        <f t="shared" si="8"/>
        <v>0.18181600783360002</v>
      </c>
      <c r="K52" s="114">
        <f t="shared" si="8"/>
        <v>0.15752138091520002</v>
      </c>
      <c r="L52" s="114">
        <f t="shared" si="8"/>
        <v>0.13540799360000003</v>
      </c>
      <c r="M52" s="114">
        <f t="shared" si="8"/>
        <v>0.11537657850879998</v>
      </c>
      <c r="N52" s="114">
        <f t="shared" si="8"/>
        <v>9.7327868262400002E-2</v>
      </c>
      <c r="O52" s="114">
        <f t="shared" si="8"/>
        <v>8.1162595481599986E-2</v>
      </c>
      <c r="P52" s="114">
        <f t="shared" si="8"/>
        <v>6.678149278719997E-2</v>
      </c>
      <c r="Q52" s="114">
        <f t="shared" si="8"/>
        <v>5.4085292799999962E-2</v>
      </c>
      <c r="R52" s="114">
        <f t="shared" si="8"/>
        <v>4.2974728140799945E-2</v>
      </c>
      <c r="S52" s="114">
        <f t="shared" si="8"/>
        <v>3.3350531430399927E-2</v>
      </c>
      <c r="T52" s="114">
        <f t="shared" si="8"/>
        <v>2.5113435289599972E-2</v>
      </c>
      <c r="U52" s="114">
        <f t="shared" si="8"/>
        <v>1.8164172339199924E-2</v>
      </c>
      <c r="V52" s="114">
        <f t="shared" si="8"/>
        <v>1.2403475199999903E-2</v>
      </c>
      <c r="W52" s="114">
        <f t="shared" si="8"/>
        <v>7.7320764927999441E-3</v>
      </c>
      <c r="X52" s="114">
        <f t="shared" si="8"/>
        <v>4.0507088383999745E-3</v>
      </c>
      <c r="Y52" s="114">
        <f t="shared" si="8"/>
        <v>1.2601048575999196E-3</v>
      </c>
      <c r="Z52" s="114">
        <f t="shared" si="8"/>
        <v>1.1190975999998409E-3</v>
      </c>
      <c r="AA52" s="114">
        <f t="shared" si="8"/>
        <v>1.1190975999998409E-3</v>
      </c>
      <c r="AB52" s="114">
        <f t="shared" si="8"/>
        <v>1.1190975999998409E-3</v>
      </c>
      <c r="AC52" s="114">
        <f t="shared" si="8"/>
        <v>1.1190975999998409E-3</v>
      </c>
      <c r="AD52" s="114">
        <f t="shared" si="8"/>
        <v>1.1190975999998409E-3</v>
      </c>
      <c r="AE52" s="114">
        <f t="shared" si="8"/>
        <v>1.1190975999998409E-3</v>
      </c>
      <c r="AF52" s="114">
        <f t="shared" si="8"/>
        <v>1.1190975999998409E-3</v>
      </c>
      <c r="AG52" s="114">
        <f t="shared" si="8"/>
        <v>1.1190975999998409E-3</v>
      </c>
      <c r="AH52" s="114">
        <f t="shared" si="8"/>
        <v>1.1190975999998409E-3</v>
      </c>
      <c r="AI52" s="114">
        <f t="shared" si="8"/>
        <v>1.1190975999998409E-3</v>
      </c>
      <c r="AJ52" s="114">
        <f t="shared" si="8"/>
        <v>1.1190975999998409E-3</v>
      </c>
      <c r="AK52" s="114">
        <f t="shared" si="8"/>
        <v>1.1190975999998409E-3</v>
      </c>
      <c r="AL52" s="114">
        <f t="shared" si="8"/>
        <v>8.7508986879991646E-4</v>
      </c>
      <c r="AM52" s="114">
        <v>0</v>
      </c>
      <c r="AN52" s="114">
        <v>0</v>
      </c>
      <c r="AO52" s="114">
        <v>0</v>
      </c>
      <c r="AP52" s="114">
        <v>0</v>
      </c>
      <c r="AQ52" s="114">
        <v>0</v>
      </c>
      <c r="AR52" s="114">
        <v>0</v>
      </c>
      <c r="AS52" s="114">
        <v>0</v>
      </c>
      <c r="AT52" s="114">
        <v>0</v>
      </c>
      <c r="AU52" s="114">
        <v>0</v>
      </c>
      <c r="AV52" s="114">
        <v>0</v>
      </c>
      <c r="AW52" s="114">
        <v>0</v>
      </c>
      <c r="AX52" s="114">
        <v>0</v>
      </c>
      <c r="AY52" s="114">
        <v>0</v>
      </c>
      <c r="AZ52" s="114">
        <v>0</v>
      </c>
      <c r="BA52" s="114">
        <v>0</v>
      </c>
      <c r="BB52" s="114">
        <v>0</v>
      </c>
      <c r="BC52" s="114">
        <v>0</v>
      </c>
      <c r="BD52" s="114">
        <v>0</v>
      </c>
      <c r="BE52" s="114">
        <v>0</v>
      </c>
      <c r="BF52" s="114">
        <v>0</v>
      </c>
      <c r="BG52" s="114">
        <v>0</v>
      </c>
      <c r="BH52" s="114">
        <v>0</v>
      </c>
      <c r="BI52" s="114">
        <v>0</v>
      </c>
      <c r="BJ52" s="114">
        <v>0</v>
      </c>
      <c r="BK52" s="114">
        <v>0</v>
      </c>
      <c r="BL52" s="114">
        <v>0</v>
      </c>
      <c r="BM52" s="114">
        <v>0</v>
      </c>
      <c r="BN52" s="114">
        <v>0</v>
      </c>
      <c r="BO52" s="114">
        <v>0</v>
      </c>
      <c r="BP52" s="114">
        <v>0</v>
      </c>
      <c r="BQ52" s="114">
        <v>0</v>
      </c>
      <c r="BR52" s="114">
        <v>0</v>
      </c>
      <c r="BS52" s="114">
        <v>0</v>
      </c>
      <c r="BT52" s="115">
        <v>0</v>
      </c>
      <c r="BU52" s="186" t="s">
        <v>40</v>
      </c>
      <c r="CA52" s="140">
        <f>AN52</f>
        <v>0</v>
      </c>
      <c r="CB52" s="113">
        <f>('[1]Summary Data'!$V119*POWER(CB$51,3))+('[1]Summary Data'!$W119*POWER(CB$51,2))+('[1]Summary Data'!$X119*CB$51)+'[1]Summary Data'!$Y119</f>
        <v>0.26878000000000002</v>
      </c>
      <c r="CC52" s="114">
        <f>('[1]Summary Data'!$V119*POWER(CC$51,3))+('[1]Summary Data'!$W119*POWER(CC$51,2))+('[1]Summary Data'!$X119*CC$51)+'[1]Summary Data'!$Y119</f>
        <v>0.23734604999680001</v>
      </c>
      <c r="CD52" s="114">
        <f>('[1]Summary Data'!$V119*POWER(CD$51,3))+('[1]Summary Data'!$W119*POWER(CD$51,2))+('[1]Summary Data'!$X119*CD$51)+'[1]Summary Data'!$Y119</f>
        <v>0.20839114173440001</v>
      </c>
      <c r="CE52" s="114">
        <f>('[1]Summary Data'!$V119*POWER(CE$51,3))+('[1]Summary Data'!$W119*POWER(CE$51,2))+('[1]Summary Data'!$X119*CE$51)+'[1]Summary Data'!$Y119</f>
        <v>0.18181600783360002</v>
      </c>
      <c r="CF52" s="114">
        <f>('[1]Summary Data'!$V119*POWER(CF$51,3))+('[1]Summary Data'!$W119*POWER(CF$51,2))+('[1]Summary Data'!$X119*CF$51)+'[1]Summary Data'!$Y119</f>
        <v>0.15752138091520002</v>
      </c>
      <c r="CG52" s="114">
        <f>('[1]Summary Data'!$V119*POWER(CG$51,3))+('[1]Summary Data'!$W119*POWER(CG$51,2))+('[1]Summary Data'!$X119*CG$51)+'[1]Summary Data'!$Y119</f>
        <v>0.13540799360000003</v>
      </c>
      <c r="CH52" s="114">
        <f>('[1]Summary Data'!$V119*POWER(CH$51,3))+('[1]Summary Data'!$W119*POWER(CH$51,2))+('[1]Summary Data'!$X119*CH$51)+'[1]Summary Data'!$Y119</f>
        <v>0.11537657850879998</v>
      </c>
      <c r="CI52" s="114">
        <f>('[1]Summary Data'!$V119*POWER(CI$51,3))+('[1]Summary Data'!$W119*POWER(CI$51,2))+('[1]Summary Data'!$X119*CI$51)+'[1]Summary Data'!$Y119</f>
        <v>9.7327868262400002E-2</v>
      </c>
      <c r="CJ52" s="114">
        <f>('[1]Summary Data'!$V119*POWER(CJ$51,3))+('[1]Summary Data'!$W119*POWER(CJ$51,2))+('[1]Summary Data'!$X119*CJ$51)+'[1]Summary Data'!$Y119</f>
        <v>8.1162595481599986E-2</v>
      </c>
      <c r="CK52" s="114">
        <f>('[1]Summary Data'!$V119*POWER(CK$51,3))+('[1]Summary Data'!$W119*POWER(CK$51,2))+('[1]Summary Data'!$X119*CK$51)+'[1]Summary Data'!$Y119</f>
        <v>6.678149278719997E-2</v>
      </c>
      <c r="CL52" s="114">
        <f>('[1]Summary Data'!$V119*POWER(CL$51,3))+('[1]Summary Data'!$W119*POWER(CL$51,2))+('[1]Summary Data'!$X119*CL$51)+'[1]Summary Data'!$Y119</f>
        <v>5.4085292799999962E-2</v>
      </c>
      <c r="CM52" s="114">
        <f>('[1]Summary Data'!$V119*POWER(CM$51,3))+('[1]Summary Data'!$W119*POWER(CM$51,2))+('[1]Summary Data'!$X119*CM$51)+'[1]Summary Data'!$Y119</f>
        <v>4.2974728140799945E-2</v>
      </c>
      <c r="CN52" s="114">
        <f>('[1]Summary Data'!$V119*POWER(CN$51,3))+('[1]Summary Data'!$W119*POWER(CN$51,2))+('[1]Summary Data'!$X119*CN$51)+'[1]Summary Data'!$Y119</f>
        <v>3.3350531430399927E-2</v>
      </c>
      <c r="CO52" s="114">
        <f>('[1]Summary Data'!$V119*POWER(CO$51,3))+('[1]Summary Data'!$W119*POWER(CO$51,2))+('[1]Summary Data'!$X119*CO$51)+'[1]Summary Data'!$Y119</f>
        <v>2.5113435289599972E-2</v>
      </c>
      <c r="CP52" s="114">
        <f>('[1]Summary Data'!$V119*POWER(CP$51,3))+('[1]Summary Data'!$W119*POWER(CP$51,2))+('[1]Summary Data'!$X119*CP$51)+'[1]Summary Data'!$Y119</f>
        <v>1.8164172339199924E-2</v>
      </c>
      <c r="CQ52" s="114">
        <f>('[1]Summary Data'!$V119*POWER(CQ$51,3))+('[1]Summary Data'!$W119*POWER(CQ$51,2))+('[1]Summary Data'!$X119*CQ$51)+'[1]Summary Data'!$Y119</f>
        <v>1.2403475199999903E-2</v>
      </c>
      <c r="CR52" s="114">
        <f>('[1]Summary Data'!$V119*POWER(CR$51,3))+('[1]Summary Data'!$W119*POWER(CR$51,2))+('[1]Summary Data'!$X119*CR$51)+'[1]Summary Data'!$Y119</f>
        <v>7.7320764927999441E-3</v>
      </c>
      <c r="CS52" s="114">
        <f>('[1]Summary Data'!$V119*POWER(CS$51,3))+('[1]Summary Data'!$W119*POWER(CS$51,2))+('[1]Summary Data'!$X119*CS$51)+'[1]Summary Data'!$Y119</f>
        <v>4.0507088383999745E-3</v>
      </c>
      <c r="CT52" s="114">
        <f>('[1]Summary Data'!$V119*POWER(CT$51,3))+('[1]Summary Data'!$W119*POWER(CT$51,2))+('[1]Summary Data'!$X119*CT$51)+'[1]Summary Data'!$Y119</f>
        <v>1.2601048575999196E-3</v>
      </c>
      <c r="CU52" s="114">
        <f>('[1]Summary Data'!$V119*POWER(CU$51,3))+('[1]Summary Data'!$W119*POWER(CU$51,2))+('[1]Summary Data'!$X119*CU$51)+'[1]Summary Data'!$Y119</f>
        <v>-7.3900282880012824E-4</v>
      </c>
      <c r="CV52" s="114">
        <f>('[1]Summary Data'!$V119*POWER(CV$51,3))+('[1]Summary Data'!$W119*POWER(CV$51,2))+('[1]Summary Data'!$X119*CV$51)+'[1]Summary Data'!$Y119</f>
        <v>-2.0458816000000768E-3</v>
      </c>
      <c r="CW52" s="114">
        <f>('[1]Summary Data'!$V119*POWER(CW$51,3))+('[1]Summary Data'!$W119*POWER(CW$51,2))+('[1]Summary Data'!$X119*CW$51)+'[1]Summary Data'!$Y119</f>
        <v>-2.7597988352000558E-3</v>
      </c>
      <c r="CX52" s="114">
        <f>('[1]Summary Data'!$V119*POWER(CX$51,3))+('[1]Summary Data'!$W119*POWER(CX$51,2))+('[1]Summary Data'!$X119*CX$51)+'[1]Summary Data'!$Y119</f>
        <v>-2.9800219136000283E-3</v>
      </c>
      <c r="CY52" s="114">
        <f>('[1]Summary Data'!$V119*POWER(CY$51,3))+('[1]Summary Data'!$W119*POWER(CY$51,2))+('[1]Summary Data'!$X119*CY$51)+'[1]Summary Data'!$Y119</f>
        <v>-2.8058182144000687E-3</v>
      </c>
      <c r="CZ52" s="114">
        <f>('[1]Summary Data'!$V119*POWER(CZ$51,3))+('[1]Summary Data'!$W119*POWER(CZ$51,2))+('[1]Summary Data'!$X119*CZ$51)+'[1]Summary Data'!$Y119</f>
        <v>-2.3364551168001402E-3</v>
      </c>
      <c r="DA52" s="114">
        <f>('[1]Summary Data'!$V119*POWER(DA$51,3))+('[1]Summary Data'!$W119*POWER(DA$51,2))+('[1]Summary Data'!$X119*DA$51)+'[1]Summary Data'!$Y119</f>
        <v>-1.6712000000000948E-3</v>
      </c>
      <c r="DB52" s="114">
        <f>('[1]Summary Data'!$V119*POWER(DB$51,3))+('[1]Summary Data'!$W119*POWER(DB$51,2))+('[1]Summary Data'!$X119*DB$51)+'[1]Summary Data'!$Y119</f>
        <v>-9.0932024320022897E-4</v>
      </c>
      <c r="DC52" s="114">
        <f>('[1]Summary Data'!$V119*POWER(DC$51,3))+('[1]Summary Data'!$W119*POWER(DC$51,2))+('[1]Summary Data'!$X119*DC$51)+'[1]Summary Data'!$Y119</f>
        <v>-1.5008322560006171E-4</v>
      </c>
      <c r="DD52" s="114">
        <f>('[1]Summary Data'!$V119*POWER(DD$51,3))+('[1]Summary Data'!$W119*POWER(DD$51,2))+('[1]Summary Data'!$X119*DD$51)+'[1]Summary Data'!$Y119</f>
        <v>5.0724367359988864E-4</v>
      </c>
      <c r="DE52" s="114">
        <f>('[1]Summary Data'!$V119*POWER(DE$51,3))+('[1]Summary Data'!$W119*POWER(DE$51,2))+('[1]Summary Data'!$X119*DE$51)+'[1]Summary Data'!$Y119</f>
        <v>9.6339307519988093E-4</v>
      </c>
      <c r="DF52" s="114">
        <f>('[1]Summary Data'!$V119*POWER(DF$51,3))+('[1]Summary Data'!$W119*POWER(DF$51,2))+('[1]Summary Data'!$X119*DF$51)+'[1]Summary Data'!$Y119</f>
        <v>1.1190975999998409E-3</v>
      </c>
      <c r="DG52" s="114">
        <f>('[1]Summary Data'!$V119*POWER(DG$51,3))+('[1]Summary Data'!$W119*POWER(DG$51,2))+('[1]Summary Data'!$X119*DG$51)+'[1]Summary Data'!$Y119</f>
        <v>8.7508986879991646E-4</v>
      </c>
      <c r="DH52" s="114">
        <f>('[1]Summary Data'!$V119*POWER(DH$51,3))+('[1]Summary Data'!$W119*POWER(DH$51,2))+('[1]Summary Data'!$X119*DH$51)+'[1]Summary Data'!$Y119</f>
        <v>1.3210250239981125E-4</v>
      </c>
      <c r="DI52" s="114">
        <f>('[1]Summary Data'!$V119*POWER(DI$51,3))+('[1]Summary Data'!$W119*POWER(DI$51,2))+('[1]Summary Data'!$X119*DI$51)+'[1]Summary Data'!$Y119</f>
        <v>-1.2091318784001048E-3</v>
      </c>
      <c r="DJ52" s="114">
        <f>('[1]Summary Data'!$V119*POWER(DJ$51,3))+('[1]Summary Data'!$W119*POWER(DJ$51,2))+('[1]Summary Data'!$X119*DJ$51)+'[1]Summary Data'!$Y119</f>
        <v>-3.2478806528002391E-3</v>
      </c>
      <c r="DK52" s="114">
        <f>('[1]Summary Data'!$V119*POWER(DK$51,3))+('[1]Summary Data'!$W119*POWER(DK$51,2))+('[1]Summary Data'!$X119*DK$51)+'[1]Summary Data'!$Y119</f>
        <v>-6.0834112000002216E-3</v>
      </c>
      <c r="DL52" s="114">
        <f>('[1]Summary Data'!$V119*POWER(DL$51,3))+('[1]Summary Data'!$W119*POWER(DL$51,2))+('[1]Summary Data'!$X119*DL$51)+'[1]Summary Data'!$Y119</f>
        <v>-9.8149908992002377E-3</v>
      </c>
      <c r="DM52" s="114">
        <f>('[1]Summary Data'!$V119*POWER(DM$51,3))+('[1]Summary Data'!$W119*POWER(DM$51,2))+('[1]Summary Data'!$X119*DM$51)+'[1]Summary Data'!$Y119</f>
        <v>-1.4541887129600251E-2</v>
      </c>
      <c r="DN52" s="114">
        <f>('[1]Summary Data'!$V119*POWER(DN$51,3))+('[1]Summary Data'!$W119*POWER(DN$51,2))+('[1]Summary Data'!$X119*DN$51)+'[1]Summary Data'!$Y119</f>
        <v>-2.0363367270400445E-2</v>
      </c>
      <c r="DO52" s="114">
        <f>('[1]Summary Data'!$V119*POWER(DO$51,3))+('[1]Summary Data'!$W119*POWER(DO$51,2))+('[1]Summary Data'!$X119*DO$51)+'[1]Summary Data'!$Y119</f>
        <v>-2.7378698700800563E-2</v>
      </c>
      <c r="DP52" s="114">
        <f>('[1]Summary Data'!$V119*POWER(DP$51,3))+('[1]Summary Data'!$W119*POWER(DP$51,2))+('[1]Summary Data'!$X119*DP$51)+'[1]Summary Data'!$Y119</f>
        <v>-3.5687148800000568E-2</v>
      </c>
      <c r="DQ52" s="114">
        <f>('[1]Summary Data'!$V119*POWER(DQ$51,3))+('[1]Summary Data'!$W119*POWER(DQ$51,2))+('[1]Summary Data'!$X119*DQ$51)+'[1]Summary Data'!$Y119</f>
        <v>-4.5387984947200311E-2</v>
      </c>
      <c r="DR52" s="114">
        <f>('[1]Summary Data'!$V119*POWER(DR$51,3))+('[1]Summary Data'!$W119*POWER(DR$51,2))+('[1]Summary Data'!$X119*DR$51)+'[1]Summary Data'!$Y119</f>
        <v>-5.6580474521600532E-2</v>
      </c>
      <c r="DS52" s="114">
        <f>('[1]Summary Data'!$V119*POWER(DS$51,3))+('[1]Summary Data'!$W119*POWER(DS$51,2))+('[1]Summary Data'!$X119*DS$51)+'[1]Summary Data'!$Y119</f>
        <v>-6.936388490240053E-2</v>
      </c>
      <c r="DT52" s="114">
        <f>('[1]Summary Data'!$V119*POWER(DT$51,3))+('[1]Summary Data'!$W119*POWER(DT$51,2))+('[1]Summary Data'!$X119*DT$51)+'[1]Summary Data'!$Y119</f>
        <v>-8.3837483468800933E-2</v>
      </c>
      <c r="DU52" s="114">
        <f>('[1]Summary Data'!$V119*POWER(DU$51,3))+('[1]Summary Data'!$W119*POWER(DU$51,2))+('[1]Summary Data'!$X119*DU$51)+'[1]Summary Data'!$Y119</f>
        <v>-0.10010053760000082</v>
      </c>
      <c r="DV52" s="114">
        <f>('[1]Summary Data'!$V119*POWER(DV$51,3))+('[1]Summary Data'!$W119*POWER(DV$51,2))+('[1]Summary Data'!$X119*DV$51)+'[1]Summary Data'!$Y119</f>
        <v>-0.11825231467520059</v>
      </c>
      <c r="DW52" s="114">
        <f>('[1]Summary Data'!$V119*POWER(DW$51,3))+('[1]Summary Data'!$W119*POWER(DW$51,2))+('[1]Summary Data'!$X119*DW$51)+'[1]Summary Data'!$Y119</f>
        <v>-0.1383920820736011</v>
      </c>
      <c r="DX52" s="114">
        <f>('[1]Summary Data'!$V119*POWER(DX$51,3))+('[1]Summary Data'!$W119*POWER(DX$51,2))+('[1]Summary Data'!$X119*DX$51)+'[1]Summary Data'!$Y119</f>
        <v>-0.16061910717440098</v>
      </c>
      <c r="DY52" s="114">
        <f>('[1]Summary Data'!$V119*POWER(DY$51,3))+('[1]Summary Data'!$W119*POWER(DY$51,2))+('[1]Summary Data'!$X119*DY$51)+'[1]Summary Data'!$Y119</f>
        <v>-0.1850326573568013</v>
      </c>
      <c r="DZ52" s="114">
        <f>('[1]Summary Data'!$V119*POWER(DZ$51,3))+('[1]Summary Data'!$W119*POWER(DZ$51,2))+('[1]Summary Data'!$X119*DZ$51)+'[1]Summary Data'!$Y119</f>
        <v>-0.21173200000000159</v>
      </c>
      <c r="EA52" s="114">
        <f>('[1]Summary Data'!$V119*POWER(EA$51,3))+('[1]Summary Data'!$W119*POWER(EA$51,2))+('[1]Summary Data'!$X119*EA$51)+'[1]Summary Data'!$Y119</f>
        <v>-0.24081640248320202</v>
      </c>
      <c r="EB52" s="114">
        <f>('[1]Summary Data'!$V119*POWER(EB$51,3))+('[1]Summary Data'!$W119*POWER(EB$51,2))+('[1]Summary Data'!$X119*EB$51)+'[1]Summary Data'!$Y119</f>
        <v>-0.27238513218560167</v>
      </c>
      <c r="EC52" s="114">
        <f>('[1]Summary Data'!$V119*POWER(EC$51,3))+('[1]Summary Data'!$W119*POWER(EC$51,2))+('[1]Summary Data'!$X119*EC$51)+'[1]Summary Data'!$Y119</f>
        <v>-0.30653745648640185</v>
      </c>
      <c r="ED52" s="114">
        <f>('[1]Summary Data'!$V119*POWER(ED$51,3))+('[1]Summary Data'!$W119*POWER(ED$51,2))+('[1]Summary Data'!$X119*ED$51)+'[1]Summary Data'!$Y119</f>
        <v>-0.34337264276480184</v>
      </c>
      <c r="EE52" s="114">
        <f>('[1]Summary Data'!$V119*POWER(EE$51,3))+('[1]Summary Data'!$W119*POWER(EE$51,2))+('[1]Summary Data'!$X119*EE$51)+'[1]Summary Data'!$Y119</f>
        <v>-0.38298995840000161</v>
      </c>
      <c r="EF52" s="114">
        <f>('[1]Summary Data'!$V119*POWER(EF$51,3))+('[1]Summary Data'!$W119*POWER(EF$51,2))+('[1]Summary Data'!$X119*EF$51)+'[1]Summary Data'!$Y119</f>
        <v>-0.42548867077120178</v>
      </c>
      <c r="EG52" s="114">
        <f>('[1]Summary Data'!$V119*POWER(EG$51,3))+('[1]Summary Data'!$W119*POWER(EG$51,2))+('[1]Summary Data'!$X119*EG$51)+'[1]Summary Data'!$Y119</f>
        <v>-0.47096804725760255</v>
      </c>
      <c r="EH52" s="114">
        <f>('[1]Summary Data'!$V119*POWER(EH$51,3))+('[1]Summary Data'!$W119*POWER(EH$51,2))+('[1]Summary Data'!$X119*EH$51)+'[1]Summary Data'!$Y119</f>
        <v>-0.51952735523840232</v>
      </c>
      <c r="EI52" s="114">
        <f>('[1]Summary Data'!$V119*POWER(EI$51,3))+('[1]Summary Data'!$W119*POWER(EI$51,2))+('[1]Summary Data'!$X119*EI$51)+'[1]Summary Data'!$Y119</f>
        <v>-0.5712658620928035</v>
      </c>
      <c r="EJ52" s="114">
        <f>('[1]Summary Data'!$V119*POWER(EJ$51,3))+('[1]Summary Data'!$W119*POWER(EJ$51,2))+('[1]Summary Data'!$X119*EJ$51)+'[1]Summary Data'!$Y119</f>
        <v>-0.62628283520000316</v>
      </c>
      <c r="EK52" s="114">
        <f>('[1]Summary Data'!$V119*POWER(EK$51,3))+('[1]Summary Data'!$W119*POWER(EK$51,2))+('[1]Summary Data'!$X119*EK$51)+'[1]Summary Data'!$Y119</f>
        <v>-0.68467754193920327</v>
      </c>
      <c r="EL52" s="114">
        <f>('[1]Summary Data'!$V119*POWER(EL$51,3))+('[1]Summary Data'!$W119*POWER(EL$51,2))+('[1]Summary Data'!$X119*EL$51)+'[1]Summary Data'!$Y119</f>
        <v>-0.74654924968960357</v>
      </c>
      <c r="EM52" s="114">
        <f>('[1]Summary Data'!$V119*POWER(EM$51,3))+('[1]Summary Data'!$W119*POWER(EM$51,2))+('[1]Summary Data'!$X119*EM$51)+'[1]Summary Data'!$Y119</f>
        <v>-0.81199722583040401</v>
      </c>
      <c r="EN52" s="114">
        <f>('[1]Summary Data'!$V119*POWER(EN$51,3))+('[1]Summary Data'!$W119*POWER(EN$51,2))+('[1]Summary Data'!$X119*EN$51)+'[1]Summary Data'!$Y119</f>
        <v>-0.88112073774080413</v>
      </c>
      <c r="EO52" s="115">
        <f>('[1]Summary Data'!$V119*POWER(EO$51,3))+('[1]Summary Data'!$W119*POWER(EO$51,2))+('[1]Summary Data'!$X119*EO$51)+'[1]Summary Data'!$Y119</f>
        <v>-0.95401905280000454</v>
      </c>
      <c r="EP52" s="186" t="s">
        <v>40</v>
      </c>
    </row>
    <row r="53" spans="2:147" ht="15.75" thickBot="1" x14ac:dyDescent="0.3">
      <c r="B53" s="180"/>
      <c r="C53" s="181"/>
      <c r="D53" s="181"/>
      <c r="E53" s="182"/>
      <c r="F53" s="51">
        <f t="shared" si="7"/>
        <v>3</v>
      </c>
      <c r="G53" s="92">
        <f t="shared" si="8"/>
        <v>0.27445000000000003</v>
      </c>
      <c r="H53" s="93">
        <f t="shared" si="8"/>
        <v>0.24397152485888002</v>
      </c>
      <c r="I53" s="93">
        <f t="shared" si="8"/>
        <v>0.21576128623104002</v>
      </c>
      <c r="J53" s="93">
        <f t="shared" si="8"/>
        <v>0.18973418430976002</v>
      </c>
      <c r="K53" s="93">
        <f t="shared" si="8"/>
        <v>0.16580511928832001</v>
      </c>
      <c r="L53" s="93">
        <f t="shared" si="8"/>
        <v>0.14388899136000002</v>
      </c>
      <c r="M53" s="93">
        <f t="shared" si="8"/>
        <v>0.12390070071808001</v>
      </c>
      <c r="N53" s="93">
        <f t="shared" si="8"/>
        <v>0.10575514755584003</v>
      </c>
      <c r="O53" s="93">
        <f t="shared" si="8"/>
        <v>8.9367232066559998E-2</v>
      </c>
      <c r="P53" s="93">
        <f t="shared" si="8"/>
        <v>7.4651854443520016E-2</v>
      </c>
      <c r="Q53" s="93">
        <f t="shared" si="8"/>
        <v>6.1523914880000002E-2</v>
      </c>
      <c r="R53" s="93">
        <f t="shared" si="8"/>
        <v>4.9898313569280039E-2</v>
      </c>
      <c r="S53" s="93">
        <f t="shared" si="8"/>
        <v>3.9689950704639987E-2</v>
      </c>
      <c r="T53" s="93">
        <f t="shared" si="8"/>
        <v>3.0813726479359954E-2</v>
      </c>
      <c r="U53" s="93">
        <f t="shared" si="8"/>
        <v>2.3184541086719967E-2</v>
      </c>
      <c r="V53" s="93">
        <f t="shared" si="8"/>
        <v>1.6717294719999942E-2</v>
      </c>
      <c r="W53" s="93">
        <f t="shared" si="8"/>
        <v>1.132688757247996E-2</v>
      </c>
      <c r="X53" s="93">
        <f t="shared" si="8"/>
        <v>6.928219837440075E-3</v>
      </c>
      <c r="Y53" s="93">
        <f t="shared" si="8"/>
        <v>3.436191708160008E-3</v>
      </c>
      <c r="Z53" s="93">
        <f t="shared" si="8"/>
        <v>1.8236180940799929E-3</v>
      </c>
      <c r="AA53" s="93">
        <f t="shared" si="8"/>
        <v>1.8236180940799929E-3</v>
      </c>
      <c r="AB53" s="93">
        <f t="shared" si="8"/>
        <v>1.8236180940799929E-3</v>
      </c>
      <c r="AC53" s="93">
        <f t="shared" si="8"/>
        <v>1.8236180940799929E-3</v>
      </c>
      <c r="AD53" s="93">
        <f t="shared" si="8"/>
        <v>1.8236180940799929E-3</v>
      </c>
      <c r="AE53" s="93">
        <f t="shared" si="8"/>
        <v>1.8236180940799929E-3</v>
      </c>
      <c r="AF53" s="93">
        <f t="shared" si="8"/>
        <v>1.8236180940799929E-3</v>
      </c>
      <c r="AG53" s="93">
        <f t="shared" si="8"/>
        <v>1.8236180940799929E-3</v>
      </c>
      <c r="AH53" s="93">
        <f t="shared" si="8"/>
        <v>1.8236180940799929E-3</v>
      </c>
      <c r="AI53" s="93">
        <f t="shared" si="8"/>
        <v>1.8236180940799929E-3</v>
      </c>
      <c r="AJ53" s="93">
        <f t="shared" si="8"/>
        <v>1.8236180940799929E-3</v>
      </c>
      <c r="AK53" s="93">
        <f t="shared" si="8"/>
        <v>1.8236180940799929E-3</v>
      </c>
      <c r="AL53" s="93">
        <f t="shared" si="8"/>
        <v>1.8236180940799929E-3</v>
      </c>
      <c r="AM53" s="93">
        <v>0</v>
      </c>
      <c r="AN53" s="93">
        <v>0</v>
      </c>
      <c r="AO53" s="93">
        <v>0</v>
      </c>
      <c r="AP53" s="93">
        <v>0</v>
      </c>
      <c r="AQ53" s="93">
        <v>0</v>
      </c>
      <c r="AR53" s="93">
        <v>0</v>
      </c>
      <c r="AS53" s="93">
        <v>0</v>
      </c>
      <c r="AT53" s="93">
        <v>0</v>
      </c>
      <c r="AU53" s="93">
        <v>0</v>
      </c>
      <c r="AV53" s="93">
        <v>0</v>
      </c>
      <c r="AW53" s="93">
        <v>0</v>
      </c>
      <c r="AX53" s="93">
        <v>0</v>
      </c>
      <c r="AY53" s="93">
        <v>0</v>
      </c>
      <c r="AZ53" s="93">
        <v>0</v>
      </c>
      <c r="BA53" s="93">
        <v>0</v>
      </c>
      <c r="BB53" s="93">
        <v>0</v>
      </c>
      <c r="BC53" s="93">
        <v>0</v>
      </c>
      <c r="BD53" s="93">
        <v>0</v>
      </c>
      <c r="BE53" s="93">
        <v>0</v>
      </c>
      <c r="BF53" s="93">
        <v>0</v>
      </c>
      <c r="BG53" s="93">
        <v>0</v>
      </c>
      <c r="BH53" s="93">
        <v>0</v>
      </c>
      <c r="BI53" s="93">
        <v>0</v>
      </c>
      <c r="BJ53" s="93">
        <v>0</v>
      </c>
      <c r="BK53" s="93">
        <v>0</v>
      </c>
      <c r="BL53" s="93">
        <v>0</v>
      </c>
      <c r="BM53" s="93">
        <v>0</v>
      </c>
      <c r="BN53" s="93">
        <v>0</v>
      </c>
      <c r="BO53" s="93">
        <v>0</v>
      </c>
      <c r="BP53" s="93">
        <v>0</v>
      </c>
      <c r="BQ53" s="93">
        <v>0</v>
      </c>
      <c r="BR53" s="93">
        <v>0</v>
      </c>
      <c r="BS53" s="93">
        <v>0</v>
      </c>
      <c r="BT53" s="94">
        <v>0</v>
      </c>
      <c r="BU53" s="187"/>
      <c r="BV53" s="146" t="s">
        <v>77</v>
      </c>
      <c r="BW53" s="43"/>
      <c r="BX53" s="43"/>
      <c r="BY53" s="43"/>
      <c r="CA53" s="141">
        <f t="shared" ref="CA53:CA59" si="9">AN53</f>
        <v>0</v>
      </c>
      <c r="CB53" s="92">
        <f>('[1]Summary Data'!$V118*POWER(CB$51,3))+('[1]Summary Data'!$W118*POWER(CB$51,2))+('[1]Summary Data'!$X118*CB$51)+'[1]Summary Data'!$Y118</f>
        <v>0.27445000000000003</v>
      </c>
      <c r="CC53" s="93">
        <f>('[1]Summary Data'!$V118*POWER(CC$51,3))+('[1]Summary Data'!$W118*POWER(CC$51,2))+('[1]Summary Data'!$X118*CC$51)+'[1]Summary Data'!$Y118</f>
        <v>0.24397152485888002</v>
      </c>
      <c r="CD53" s="93">
        <f>('[1]Summary Data'!$V118*POWER(CD$51,3))+('[1]Summary Data'!$W118*POWER(CD$51,2))+('[1]Summary Data'!$X118*CD$51)+'[1]Summary Data'!$Y118</f>
        <v>0.21576128623104002</v>
      </c>
      <c r="CE53" s="93">
        <f>('[1]Summary Data'!$V118*POWER(CE$51,3))+('[1]Summary Data'!$W118*POWER(CE$51,2))+('[1]Summary Data'!$X118*CE$51)+'[1]Summary Data'!$Y118</f>
        <v>0.18973418430976002</v>
      </c>
      <c r="CF53" s="93">
        <f>('[1]Summary Data'!$V118*POWER(CF$51,3))+('[1]Summary Data'!$W118*POWER(CF$51,2))+('[1]Summary Data'!$X118*CF$51)+'[1]Summary Data'!$Y118</f>
        <v>0.16580511928832001</v>
      </c>
      <c r="CG53" s="93">
        <f>('[1]Summary Data'!$V118*POWER(CG$51,3))+('[1]Summary Data'!$W118*POWER(CG$51,2))+('[1]Summary Data'!$X118*CG$51)+'[1]Summary Data'!$Y118</f>
        <v>0.14388899136000002</v>
      </c>
      <c r="CH53" s="93">
        <f>('[1]Summary Data'!$V118*POWER(CH$51,3))+('[1]Summary Data'!$W118*POWER(CH$51,2))+('[1]Summary Data'!$X118*CH$51)+'[1]Summary Data'!$Y118</f>
        <v>0.12390070071808001</v>
      </c>
      <c r="CI53" s="93">
        <f>('[1]Summary Data'!$V118*POWER(CI$51,3))+('[1]Summary Data'!$W118*POWER(CI$51,2))+('[1]Summary Data'!$X118*CI$51)+'[1]Summary Data'!$Y118</f>
        <v>0.10575514755584003</v>
      </c>
      <c r="CJ53" s="93">
        <f>('[1]Summary Data'!$V118*POWER(CJ$51,3))+('[1]Summary Data'!$W118*POWER(CJ$51,2))+('[1]Summary Data'!$X118*CJ$51)+'[1]Summary Data'!$Y118</f>
        <v>8.9367232066559998E-2</v>
      </c>
      <c r="CK53" s="93">
        <f>('[1]Summary Data'!$V118*POWER(CK$51,3))+('[1]Summary Data'!$W118*POWER(CK$51,2))+('[1]Summary Data'!$X118*CK$51)+'[1]Summary Data'!$Y118</f>
        <v>7.4651854443520016E-2</v>
      </c>
      <c r="CL53" s="93">
        <f>('[1]Summary Data'!$V118*POWER(CL$51,3))+('[1]Summary Data'!$W118*POWER(CL$51,2))+('[1]Summary Data'!$X118*CL$51)+'[1]Summary Data'!$Y118</f>
        <v>6.1523914880000002E-2</v>
      </c>
      <c r="CM53" s="93">
        <f>('[1]Summary Data'!$V118*POWER(CM$51,3))+('[1]Summary Data'!$W118*POWER(CM$51,2))+('[1]Summary Data'!$X118*CM$51)+'[1]Summary Data'!$Y118</f>
        <v>4.9898313569280039E-2</v>
      </c>
      <c r="CN53" s="93">
        <f>('[1]Summary Data'!$V118*POWER(CN$51,3))+('[1]Summary Data'!$W118*POWER(CN$51,2))+('[1]Summary Data'!$X118*CN$51)+'[1]Summary Data'!$Y118</f>
        <v>3.9689950704639987E-2</v>
      </c>
      <c r="CO53" s="93">
        <f>('[1]Summary Data'!$V118*POWER(CO$51,3))+('[1]Summary Data'!$W118*POWER(CO$51,2))+('[1]Summary Data'!$X118*CO$51)+'[1]Summary Data'!$Y118</f>
        <v>3.0813726479359954E-2</v>
      </c>
      <c r="CP53" s="93">
        <f>('[1]Summary Data'!$V118*POWER(CP$51,3))+('[1]Summary Data'!$W118*POWER(CP$51,2))+('[1]Summary Data'!$X118*CP$51)+'[1]Summary Data'!$Y118</f>
        <v>2.3184541086719967E-2</v>
      </c>
      <c r="CQ53" s="93">
        <f>('[1]Summary Data'!$V118*POWER(CQ$51,3))+('[1]Summary Data'!$W118*POWER(CQ$51,2))+('[1]Summary Data'!$X118*CQ$51)+'[1]Summary Data'!$Y118</f>
        <v>1.6717294719999942E-2</v>
      </c>
      <c r="CR53" s="93">
        <f>('[1]Summary Data'!$V118*POWER(CR$51,3))+('[1]Summary Data'!$W118*POWER(CR$51,2))+('[1]Summary Data'!$X118*CR$51)+'[1]Summary Data'!$Y118</f>
        <v>1.132688757247996E-2</v>
      </c>
      <c r="CS53" s="93">
        <f>('[1]Summary Data'!$V118*POWER(CS$51,3))+('[1]Summary Data'!$W118*POWER(CS$51,2))+('[1]Summary Data'!$X118*CS$51)+'[1]Summary Data'!$Y118</f>
        <v>6.928219837440075E-3</v>
      </c>
      <c r="CT53" s="93">
        <f>('[1]Summary Data'!$V118*POWER(CT$51,3))+('[1]Summary Data'!$W118*POWER(CT$51,2))+('[1]Summary Data'!$X118*CT$51)+'[1]Summary Data'!$Y118</f>
        <v>3.436191708160008E-3</v>
      </c>
      <c r="CU53" s="93">
        <f>('[1]Summary Data'!$V118*POWER(CU$51,3))+('[1]Summary Data'!$W118*POWER(CU$51,2))+('[1]Summary Data'!$X118*CU$51)+'[1]Summary Data'!$Y118</f>
        <v>7.6570337791997956E-4</v>
      </c>
      <c r="CV53" s="93">
        <f>('[1]Summary Data'!$V118*POWER(CV$51,3))+('[1]Summary Data'!$W118*POWER(CV$51,2))+('[1]Summary Data'!$X118*CV$51)+'[1]Summary Data'!$Y118</f>
        <v>-1.1683449600000118E-3</v>
      </c>
      <c r="CW53" s="93">
        <f>('[1]Summary Data'!$V118*POWER(CW$51,3))+('[1]Summary Data'!$W118*POWER(CW$51,2))+('[1]Summary Data'!$X118*CW$51)+'[1]Summary Data'!$Y118</f>
        <v>-2.4510531123200785E-3</v>
      </c>
      <c r="CX53" s="93">
        <f>('[1]Summary Data'!$V118*POWER(CX$51,3))+('[1]Summary Data'!$W118*POWER(CX$51,2))+('[1]Summary Data'!$X118*CX$51)+'[1]Summary Data'!$Y118</f>
        <v>-3.1675208857600001E-3</v>
      </c>
      <c r="CY53" s="93">
        <f>('[1]Summary Data'!$V118*POWER(CY$51,3))+('[1]Summary Data'!$W118*POWER(CY$51,2))+('[1]Summary Data'!$X118*CY$51)+'[1]Summary Data'!$Y118</f>
        <v>-3.4028480870399447E-3</v>
      </c>
      <c r="CZ53" s="93">
        <f>('[1]Summary Data'!$V118*POWER(CZ$51,3))+('[1]Summary Data'!$W118*POWER(CZ$51,2))+('[1]Summary Data'!$X118*CZ$51)+'[1]Summary Data'!$Y118</f>
        <v>-3.2421345228800802E-3</v>
      </c>
      <c r="DA53" s="93">
        <f>('[1]Summary Data'!$V118*POWER(DA$51,3))+('[1]Summary Data'!$W118*POWER(DA$51,2))+('[1]Summary Data'!$X118*DA$51)+'[1]Summary Data'!$Y118</f>
        <v>-2.7704799999999641E-3</v>
      </c>
      <c r="DB53" s="93">
        <f>('[1]Summary Data'!$V118*POWER(DB$51,3))+('[1]Summary Data'!$W118*POWER(DB$51,2))+('[1]Summary Data'!$X118*DB$51)+'[1]Summary Data'!$Y118</f>
        <v>-2.0729843251200974E-3</v>
      </c>
      <c r="DC53" s="93">
        <f>('[1]Summary Data'!$V118*POWER(DC$51,3))+('[1]Summary Data'!$W118*POWER(DC$51,2))+('[1]Summary Data'!$X118*DC$51)+'[1]Summary Data'!$Y118</f>
        <v>-1.2347473049599267E-3</v>
      </c>
      <c r="DD53" s="93">
        <f>('[1]Summary Data'!$V118*POWER(DD$51,3))+('[1]Summary Data'!$W118*POWER(DD$51,2))+('[1]Summary Data'!$X118*DD$51)+'[1]Summary Data'!$Y118</f>
        <v>-3.408687462400084E-4</v>
      </c>
      <c r="DE53" s="93">
        <f>('[1]Summary Data'!$V118*POWER(DE$51,3))+('[1]Summary Data'!$W118*POWER(DE$51,2))+('[1]Summary Data'!$X118*DE$51)+'[1]Summary Data'!$Y118</f>
        <v>5.2355154431998896E-4</v>
      </c>
      <c r="DF53" s="93">
        <f>('[1]Summary Data'!$V118*POWER(DF$51,3))+('[1]Summary Data'!$W118*POWER(DF$51,2))+('[1]Summary Data'!$X118*DF$51)+'[1]Summary Data'!$Y118</f>
        <v>1.2734137599998419E-3</v>
      </c>
      <c r="DG53" s="93">
        <f>('[1]Summary Data'!$V118*POWER(DG$51,3))+('[1]Summary Data'!$W118*POWER(DG$51,2))+('[1]Summary Data'!$X118*DG$51)+'[1]Summary Data'!$Y118</f>
        <v>1.8236180940799929E-3</v>
      </c>
      <c r="DH53" s="93">
        <f>('[1]Summary Data'!$V118*POWER(DH$51,3))+('[1]Summary Data'!$W118*POWER(DH$51,2))+('[1]Summary Data'!$X118*DH$51)+'[1]Summary Data'!$Y118</f>
        <v>2.0890647398398854E-3</v>
      </c>
      <c r="DI53" s="93">
        <f>('[1]Summary Data'!$V118*POWER(DI$51,3))+('[1]Summary Data'!$W118*POWER(DI$51,2))+('[1]Summary Data'!$X118*DI$51)+'[1]Summary Data'!$Y118</f>
        <v>1.98465389055974E-3</v>
      </c>
      <c r="DJ53" s="93">
        <f>('[1]Summary Data'!$V118*POWER(DJ$51,3))+('[1]Summary Data'!$W118*POWER(DJ$51,2))+('[1]Summary Data'!$X118*DJ$51)+'[1]Summary Data'!$Y118</f>
        <v>1.4252857395201102E-3</v>
      </c>
      <c r="DK53" s="93">
        <f>('[1]Summary Data'!$V118*POWER(DK$51,3))+('[1]Summary Data'!$W118*POWER(DK$51,2))+('[1]Summary Data'!$X118*DK$51)+'[1]Summary Data'!$Y118</f>
        <v>3.2586047999988432E-4</v>
      </c>
      <c r="DL53" s="93">
        <f>('[1]Summary Data'!$V118*POWER(DL$51,3))+('[1]Summary Data'!$W118*POWER(DL$51,2))+('[1]Summary Data'!$X118*DL$51)+'[1]Summary Data'!$Y118</f>
        <v>-1.3987216947199399E-3</v>
      </c>
      <c r="DM53" s="93">
        <f>('[1]Summary Data'!$V118*POWER(DM$51,3))+('[1]Summary Data'!$W118*POWER(DM$51,2))+('[1]Summary Data'!$X118*DM$51)+'[1]Summary Data'!$Y118</f>
        <v>-3.8335605913601412E-3</v>
      </c>
      <c r="DN53" s="93">
        <f>('[1]Summary Data'!$V118*POWER(DN$51,3))+('[1]Summary Data'!$W118*POWER(DN$51,2))+('[1]Summary Data'!$X118*DN$51)+'[1]Summary Data'!$Y118</f>
        <v>-7.0637560166400548E-3</v>
      </c>
      <c r="DO53" s="93">
        <f>('[1]Summary Data'!$V118*POWER(DO$51,3))+('[1]Summary Data'!$W118*POWER(DO$51,2))+('[1]Summary Data'!$X118*DO$51)+'[1]Summary Data'!$Y118</f>
        <v>-1.1174407777280237E-2</v>
      </c>
      <c r="DP53" s="93">
        <f>('[1]Summary Data'!$V118*POWER(DP$51,3))+('[1]Summary Data'!$W118*POWER(DP$51,2))+('[1]Summary Data'!$X118*DP$51)+'[1]Summary Data'!$Y118</f>
        <v>-1.6250615680000247E-2</v>
      </c>
      <c r="DQ53" s="93">
        <f>('[1]Summary Data'!$V118*POWER(DQ$51,3))+('[1]Summary Data'!$W118*POWER(DQ$51,2))+('[1]Summary Data'!$X118*DQ$51)+'[1]Summary Data'!$Y118</f>
        <v>-2.2377479531520195E-2</v>
      </c>
      <c r="DR53" s="93">
        <f>('[1]Summary Data'!$V118*POWER(DR$51,3))+('[1]Summary Data'!$W118*POWER(DR$51,2))+('[1]Summary Data'!$X118*DR$51)+'[1]Summary Data'!$Y118</f>
        <v>-2.9640099138560416E-2</v>
      </c>
      <c r="DS53" s="93">
        <f>('[1]Summary Data'!$V118*POWER(DS$51,3))+('[1]Summary Data'!$W118*POWER(DS$51,2))+('[1]Summary Data'!$X118*DS$51)+'[1]Summary Data'!$Y118</f>
        <v>-3.8123574307840358E-2</v>
      </c>
      <c r="DT53" s="93">
        <f>('[1]Summary Data'!$V118*POWER(DT$51,3))+('[1]Summary Data'!$W118*POWER(DT$51,2))+('[1]Summary Data'!$X118*DT$51)+'[1]Summary Data'!$Y118</f>
        <v>-4.7913004846080576E-2</v>
      </c>
      <c r="DU53" s="93">
        <f>('[1]Summary Data'!$V118*POWER(DU$51,3))+('[1]Summary Data'!$W118*POWER(DU$51,2))+('[1]Summary Data'!$X118*DU$51)+'[1]Summary Data'!$Y118</f>
        <v>-5.9093490560000295E-2</v>
      </c>
      <c r="DV53" s="93">
        <f>('[1]Summary Data'!$V118*POWER(DV$51,3))+('[1]Summary Data'!$W118*POWER(DV$51,2))+('[1]Summary Data'!$X118*DV$51)+'[1]Summary Data'!$Y118</f>
        <v>-7.1750131256320293E-2</v>
      </c>
      <c r="DW53" s="93">
        <f>('[1]Summary Data'!$V118*POWER(DW$51,3))+('[1]Summary Data'!$W118*POWER(DW$51,2))+('[1]Summary Data'!$X118*DW$51)+'[1]Summary Data'!$Y118</f>
        <v>-8.5968026741760684E-2</v>
      </c>
      <c r="DX53" s="93">
        <f>('[1]Summary Data'!$V118*POWER(DX$51,3))+('[1]Summary Data'!$W118*POWER(DX$51,2))+('[1]Summary Data'!$X118*DX$51)+'[1]Summary Data'!$Y118</f>
        <v>-0.10183227682304047</v>
      </c>
      <c r="DY53" s="93">
        <f>('[1]Summary Data'!$V118*POWER(DY$51,3))+('[1]Summary Data'!$W118*POWER(DY$51,2))+('[1]Summary Data'!$X118*DY$51)+'[1]Summary Data'!$Y118</f>
        <v>-0.11942798130688087</v>
      </c>
      <c r="DZ53" s="93">
        <f>('[1]Summary Data'!$V118*POWER(DZ$51,3))+('[1]Summary Data'!$W118*POWER(DZ$51,2))+('[1]Summary Data'!$X118*DZ$51)+'[1]Summary Data'!$Y118</f>
        <v>-0.13884024000000111</v>
      </c>
      <c r="EA53" s="93">
        <f>('[1]Summary Data'!$V118*POWER(EA$51,3))+('[1]Summary Data'!$W118*POWER(EA$51,2))+('[1]Summary Data'!$X118*EA$51)+'[1]Summary Data'!$Y118</f>
        <v>-0.16015415270912109</v>
      </c>
      <c r="EB53" s="93">
        <f>('[1]Summary Data'!$V118*POWER(EB$51,3))+('[1]Summary Data'!$W118*POWER(EB$51,2))+('[1]Summary Data'!$X118*EB$51)+'[1]Summary Data'!$Y118</f>
        <v>-0.18345481924096091</v>
      </c>
      <c r="EC53" s="93">
        <f>('[1]Summary Data'!$V118*POWER(EC$51,3))+('[1]Summary Data'!$W118*POWER(EC$51,2))+('[1]Summary Data'!$X118*EC$51)+'[1]Summary Data'!$Y118</f>
        <v>-0.20882733940224113</v>
      </c>
      <c r="ED53" s="93">
        <f>('[1]Summary Data'!$V118*POWER(ED$51,3))+('[1]Summary Data'!$W118*POWER(ED$51,2))+('[1]Summary Data'!$X118*ED$51)+'[1]Summary Data'!$Y118</f>
        <v>-0.2363568129996812</v>
      </c>
      <c r="EE53" s="93">
        <f>('[1]Summary Data'!$V118*POWER(EE$51,3))+('[1]Summary Data'!$W118*POWER(EE$51,2))+('[1]Summary Data'!$X118*EE$51)+'[1]Summary Data'!$Y118</f>
        <v>-0.266128339840001</v>
      </c>
      <c r="EF53" s="93">
        <f>('[1]Summary Data'!$V118*POWER(EF$51,3))+('[1]Summary Data'!$W118*POWER(EF$51,2))+('[1]Summary Data'!$X118*EF$51)+'[1]Summary Data'!$Y118</f>
        <v>-0.29822701972992155</v>
      </c>
      <c r="EG53" s="93">
        <f>('[1]Summary Data'!$V118*POWER(EG$51,3))+('[1]Summary Data'!$W118*POWER(EG$51,2))+('[1]Summary Data'!$X118*EG$51)+'[1]Summary Data'!$Y118</f>
        <v>-0.33273795247616206</v>
      </c>
      <c r="EH53" s="93">
        <f>('[1]Summary Data'!$V118*POWER(EH$51,3))+('[1]Summary Data'!$W118*POWER(EH$51,2))+('[1]Summary Data'!$X118*EH$51)+'[1]Summary Data'!$Y118</f>
        <v>-0.36974623788544175</v>
      </c>
      <c r="EI53" s="93">
        <f>('[1]Summary Data'!$V118*POWER(EI$51,3))+('[1]Summary Data'!$W118*POWER(EI$51,2))+('[1]Summary Data'!$X118*EI$51)+'[1]Summary Data'!$Y118</f>
        <v>-0.40933697576448252</v>
      </c>
      <c r="EJ53" s="93">
        <f>('[1]Summary Data'!$V118*POWER(EJ$51,3))+('[1]Summary Data'!$W118*POWER(EJ$51,2))+('[1]Summary Data'!$X118*EJ$51)+'[1]Summary Data'!$Y118</f>
        <v>-0.45159526592000182</v>
      </c>
      <c r="EK53" s="93">
        <f>('[1]Summary Data'!$V118*POWER(EK$51,3))+('[1]Summary Data'!$W118*POWER(EK$51,2))+('[1]Summary Data'!$X118*EK$51)+'[1]Summary Data'!$Y118</f>
        <v>-0.49660620815872242</v>
      </c>
      <c r="EL53" s="93">
        <f>('[1]Summary Data'!$V118*POWER(EL$51,3))+('[1]Summary Data'!$W118*POWER(EL$51,2))+('[1]Summary Data'!$X118*EL$51)+'[1]Summary Data'!$Y118</f>
        <v>-0.54445490228736282</v>
      </c>
      <c r="EM53" s="93">
        <f>('[1]Summary Data'!$V118*POWER(EM$51,3))+('[1]Summary Data'!$W118*POWER(EM$51,2))+('[1]Summary Data'!$X118*EM$51)+'[1]Summary Data'!$Y118</f>
        <v>-0.59522644811264258</v>
      </c>
      <c r="EN53" s="93">
        <f>('[1]Summary Data'!$V118*POWER(EN$51,3))+('[1]Summary Data'!$W118*POWER(EN$51,2))+('[1]Summary Data'!$X118*EN$51)+'[1]Summary Data'!$Y118</f>
        <v>-0.64900594544128265</v>
      </c>
      <c r="EO53" s="94">
        <f>('[1]Summary Data'!$V118*POWER(EO$51,3))+('[1]Summary Data'!$W118*POWER(EO$51,2))+('[1]Summary Data'!$X118*EO$51)+'[1]Summary Data'!$Y118</f>
        <v>-0.70587849408000269</v>
      </c>
      <c r="EP53" s="187"/>
      <c r="EQ53" s="43" t="s">
        <v>62</v>
      </c>
    </row>
    <row r="54" spans="2:147" x14ac:dyDescent="0.25">
      <c r="B54" s="180"/>
      <c r="C54" s="181"/>
      <c r="D54" s="181"/>
      <c r="E54" s="182"/>
      <c r="F54" s="54">
        <f t="shared" si="7"/>
        <v>3.5</v>
      </c>
      <c r="G54" s="97">
        <f t="shared" si="8"/>
        <v>0.24940999999999999</v>
      </c>
      <c r="H54" s="98">
        <f t="shared" si="8"/>
        <v>0.21977706990079998</v>
      </c>
      <c r="I54" s="98">
        <f t="shared" si="8"/>
        <v>0.19251940528639999</v>
      </c>
      <c r="J54" s="98">
        <f t="shared" si="8"/>
        <v>0.16754029468159998</v>
      </c>
      <c r="K54" s="98">
        <f t="shared" si="8"/>
        <v>0.14474302661119998</v>
      </c>
      <c r="L54" s="98">
        <f t="shared" si="8"/>
        <v>0.1240308896</v>
      </c>
      <c r="M54" s="98">
        <f t="shared" si="8"/>
        <v>0.1053071721728</v>
      </c>
      <c r="N54" s="98">
        <f t="shared" si="8"/>
        <v>8.8475162854400019E-2</v>
      </c>
      <c r="O54" s="98">
        <f t="shared" si="8"/>
        <v>7.3438150169600008E-2</v>
      </c>
      <c r="P54" s="98">
        <f t="shared" si="8"/>
        <v>6.0099422643199979E-2</v>
      </c>
      <c r="Q54" s="98">
        <f t="shared" si="8"/>
        <v>4.8362268800000024E-2</v>
      </c>
      <c r="R54" s="98">
        <f t="shared" si="8"/>
        <v>3.8129977164799961E-2</v>
      </c>
      <c r="S54" s="98">
        <f t="shared" si="8"/>
        <v>2.9305836262399965E-2</v>
      </c>
      <c r="T54" s="98">
        <f t="shared" si="8"/>
        <v>2.1793134617599991E-2</v>
      </c>
      <c r="U54" s="98">
        <f t="shared" si="8"/>
        <v>1.5495160755199994E-2</v>
      </c>
      <c r="V54" s="98">
        <f t="shared" si="8"/>
        <v>1.0315203199999984E-2</v>
      </c>
      <c r="W54" s="98">
        <f t="shared" si="8"/>
        <v>6.156550476799999E-3</v>
      </c>
      <c r="X54" s="98">
        <f t="shared" si="8"/>
        <v>2.9224911104000217E-3</v>
      </c>
      <c r="Y54" s="98">
        <f t="shared" si="8"/>
        <v>1.0290835711999902E-3</v>
      </c>
      <c r="Z54" s="98">
        <f t="shared" si="8"/>
        <v>1.0290835711999902E-3</v>
      </c>
      <c r="AA54" s="98">
        <f t="shared" si="8"/>
        <v>1.0290835711999902E-3</v>
      </c>
      <c r="AB54" s="98">
        <f t="shared" si="8"/>
        <v>1.0290835711999902E-3</v>
      </c>
      <c r="AC54" s="98">
        <f t="shared" si="8"/>
        <v>1.0290835711999902E-3</v>
      </c>
      <c r="AD54" s="98">
        <f t="shared" si="8"/>
        <v>1.0290835711999902E-3</v>
      </c>
      <c r="AE54" s="98">
        <f t="shared" si="8"/>
        <v>1.0290835711999902E-3</v>
      </c>
      <c r="AF54" s="98">
        <f t="shared" si="8"/>
        <v>1.0290835711999902E-3</v>
      </c>
      <c r="AG54" s="98">
        <f t="shared" si="8"/>
        <v>1.0290835711999902E-3</v>
      </c>
      <c r="AH54" s="98">
        <f t="shared" si="8"/>
        <v>1.0290835711999902E-3</v>
      </c>
      <c r="AI54" s="98">
        <f t="shared" si="8"/>
        <v>1.0290835711999902E-3</v>
      </c>
      <c r="AJ54" s="98">
        <f t="shared" si="8"/>
        <v>1.0290835711999902E-3</v>
      </c>
      <c r="AK54" s="98">
        <f t="shared" si="8"/>
        <v>1.0139936000001792E-3</v>
      </c>
      <c r="AL54" s="98">
        <f t="shared" si="8"/>
        <v>5.6953633279996363E-4</v>
      </c>
      <c r="AM54" s="98">
        <v>0</v>
      </c>
      <c r="AN54" s="98">
        <v>0</v>
      </c>
      <c r="AO54" s="98">
        <v>0</v>
      </c>
      <c r="AP54" s="98">
        <v>0</v>
      </c>
      <c r="AQ54" s="98">
        <v>0</v>
      </c>
      <c r="AR54" s="98">
        <v>0</v>
      </c>
      <c r="AS54" s="98">
        <v>0</v>
      </c>
      <c r="AT54" s="98">
        <v>0</v>
      </c>
      <c r="AU54" s="98">
        <v>0</v>
      </c>
      <c r="AV54" s="98">
        <v>0</v>
      </c>
      <c r="AW54" s="98">
        <v>0</v>
      </c>
      <c r="AX54" s="98">
        <v>0</v>
      </c>
      <c r="AY54" s="98">
        <v>0</v>
      </c>
      <c r="AZ54" s="98">
        <v>0</v>
      </c>
      <c r="BA54" s="98">
        <v>0</v>
      </c>
      <c r="BB54" s="98">
        <v>0</v>
      </c>
      <c r="BC54" s="98">
        <v>0</v>
      </c>
      <c r="BD54" s="98">
        <v>0</v>
      </c>
      <c r="BE54" s="98">
        <v>0</v>
      </c>
      <c r="BF54" s="98">
        <v>0</v>
      </c>
      <c r="BG54" s="98">
        <v>0</v>
      </c>
      <c r="BH54" s="98">
        <v>0</v>
      </c>
      <c r="BI54" s="98">
        <v>0</v>
      </c>
      <c r="BJ54" s="98">
        <v>0</v>
      </c>
      <c r="BK54" s="98">
        <v>0</v>
      </c>
      <c r="BL54" s="98">
        <v>0</v>
      </c>
      <c r="BM54" s="98">
        <v>0</v>
      </c>
      <c r="BN54" s="98">
        <v>0</v>
      </c>
      <c r="BO54" s="98">
        <v>0</v>
      </c>
      <c r="BP54" s="98">
        <v>0</v>
      </c>
      <c r="BQ54" s="98">
        <v>0</v>
      </c>
      <c r="BR54" s="98">
        <v>0</v>
      </c>
      <c r="BS54" s="98">
        <v>0</v>
      </c>
      <c r="BT54" s="99">
        <v>0</v>
      </c>
      <c r="BU54" s="187"/>
      <c r="CA54" s="142">
        <f t="shared" si="9"/>
        <v>0</v>
      </c>
      <c r="CB54" s="97">
        <f>('[1]Summary Data'!$V117*POWER(CB$51,3))+('[1]Summary Data'!$W117*POWER(CB$51,2))+('[1]Summary Data'!$X117*CB$51)+'[1]Summary Data'!$Y117</f>
        <v>0.24940999999999999</v>
      </c>
      <c r="CC54" s="98">
        <f>('[1]Summary Data'!$V117*POWER(CC$51,3))+('[1]Summary Data'!$W117*POWER(CC$51,2))+('[1]Summary Data'!$X117*CC$51)+'[1]Summary Data'!$Y117</f>
        <v>0.21977706990079998</v>
      </c>
      <c r="CD54" s="98">
        <f>('[1]Summary Data'!$V117*POWER(CD$51,3))+('[1]Summary Data'!$W117*POWER(CD$51,2))+('[1]Summary Data'!$X117*CD$51)+'[1]Summary Data'!$Y117</f>
        <v>0.19251940528639999</v>
      </c>
      <c r="CE54" s="98">
        <f>('[1]Summary Data'!$V117*POWER(CE$51,3))+('[1]Summary Data'!$W117*POWER(CE$51,2))+('[1]Summary Data'!$X117*CE$51)+'[1]Summary Data'!$Y117</f>
        <v>0.16754029468159998</v>
      </c>
      <c r="CF54" s="98">
        <f>('[1]Summary Data'!$V117*POWER(CF$51,3))+('[1]Summary Data'!$W117*POWER(CF$51,2))+('[1]Summary Data'!$X117*CF$51)+'[1]Summary Data'!$Y117</f>
        <v>0.14474302661119998</v>
      </c>
      <c r="CG54" s="98">
        <f>('[1]Summary Data'!$V117*POWER(CG$51,3))+('[1]Summary Data'!$W117*POWER(CG$51,2))+('[1]Summary Data'!$X117*CG$51)+'[1]Summary Data'!$Y117</f>
        <v>0.1240308896</v>
      </c>
      <c r="CH54" s="98">
        <f>('[1]Summary Data'!$V117*POWER(CH$51,3))+('[1]Summary Data'!$W117*POWER(CH$51,2))+('[1]Summary Data'!$X117*CH$51)+'[1]Summary Data'!$Y117</f>
        <v>0.1053071721728</v>
      </c>
      <c r="CI54" s="98">
        <f>('[1]Summary Data'!$V117*POWER(CI$51,3))+('[1]Summary Data'!$W117*POWER(CI$51,2))+('[1]Summary Data'!$X117*CI$51)+'[1]Summary Data'!$Y117</f>
        <v>8.8475162854400019E-2</v>
      </c>
      <c r="CJ54" s="98">
        <f>('[1]Summary Data'!$V117*POWER(CJ$51,3))+('[1]Summary Data'!$W117*POWER(CJ$51,2))+('[1]Summary Data'!$X117*CJ$51)+'[1]Summary Data'!$Y117</f>
        <v>7.3438150169600008E-2</v>
      </c>
      <c r="CK54" s="98">
        <f>('[1]Summary Data'!$V117*POWER(CK$51,3))+('[1]Summary Data'!$W117*POWER(CK$51,2))+('[1]Summary Data'!$X117*CK$51)+'[1]Summary Data'!$Y117</f>
        <v>6.0099422643199979E-2</v>
      </c>
      <c r="CL54" s="98">
        <f>('[1]Summary Data'!$V117*POWER(CL$51,3))+('[1]Summary Data'!$W117*POWER(CL$51,2))+('[1]Summary Data'!$X117*CL$51)+'[1]Summary Data'!$Y117</f>
        <v>4.8362268800000024E-2</v>
      </c>
      <c r="CM54" s="98">
        <f>('[1]Summary Data'!$V117*POWER(CM$51,3))+('[1]Summary Data'!$W117*POWER(CM$51,2))+('[1]Summary Data'!$X117*CM$51)+'[1]Summary Data'!$Y117</f>
        <v>3.8129977164799961E-2</v>
      </c>
      <c r="CN54" s="98">
        <f>('[1]Summary Data'!$V117*POWER(CN$51,3))+('[1]Summary Data'!$W117*POWER(CN$51,2))+('[1]Summary Data'!$X117*CN$51)+'[1]Summary Data'!$Y117</f>
        <v>2.9305836262399965E-2</v>
      </c>
      <c r="CO54" s="98">
        <f>('[1]Summary Data'!$V117*POWER(CO$51,3))+('[1]Summary Data'!$W117*POWER(CO$51,2))+('[1]Summary Data'!$X117*CO$51)+'[1]Summary Data'!$Y117</f>
        <v>2.1793134617599991E-2</v>
      </c>
      <c r="CP54" s="98">
        <f>('[1]Summary Data'!$V117*POWER(CP$51,3))+('[1]Summary Data'!$W117*POWER(CP$51,2))+('[1]Summary Data'!$X117*CP$51)+'[1]Summary Data'!$Y117</f>
        <v>1.5495160755199994E-2</v>
      </c>
      <c r="CQ54" s="98">
        <f>('[1]Summary Data'!$V117*POWER(CQ$51,3))+('[1]Summary Data'!$W117*POWER(CQ$51,2))+('[1]Summary Data'!$X117*CQ$51)+'[1]Summary Data'!$Y117</f>
        <v>1.0315203199999984E-2</v>
      </c>
      <c r="CR54" s="98">
        <f>('[1]Summary Data'!$V117*POWER(CR$51,3))+('[1]Summary Data'!$W117*POWER(CR$51,2))+('[1]Summary Data'!$X117*CR$51)+'[1]Summary Data'!$Y117</f>
        <v>6.156550476799999E-3</v>
      </c>
      <c r="CS54" s="98">
        <f>('[1]Summary Data'!$V117*POWER(CS$51,3))+('[1]Summary Data'!$W117*POWER(CS$51,2))+('[1]Summary Data'!$X117*CS$51)+'[1]Summary Data'!$Y117</f>
        <v>2.9224911104000217E-3</v>
      </c>
      <c r="CT54" s="98">
        <f>('[1]Summary Data'!$V117*POWER(CT$51,3))+('[1]Summary Data'!$W117*POWER(CT$51,2))+('[1]Summary Data'!$X117*CT$51)+'[1]Summary Data'!$Y117</f>
        <v>5.1631362560003446E-4</v>
      </c>
      <c r="CU54" s="98">
        <f>('[1]Summary Data'!$V117*POWER(CU$51,3))+('[1]Summary Data'!$W117*POWER(CU$51,2))+('[1]Summary Data'!$X117*CU$51)+'[1]Summary Data'!$Y117</f>
        <v>-1.1586934527999804E-3</v>
      </c>
      <c r="CV54" s="98">
        <f>('[1]Summary Data'!$V117*POWER(CV$51,3))+('[1]Summary Data'!$W117*POWER(CV$51,2))+('[1]Summary Data'!$X117*CV$51)+'[1]Summary Data'!$Y117</f>
        <v>-2.1992415999999848E-3</v>
      </c>
      <c r="CW54" s="98">
        <f>('[1]Summary Data'!$V117*POWER(CW$51,3))+('[1]Summary Data'!$W117*POWER(CW$51,2))+('[1]Summary Data'!$X117*CW$51)+'[1]Summary Data'!$Y117</f>
        <v>-2.7020422911999964E-3</v>
      </c>
      <c r="CX54" s="98">
        <f>('[1]Summary Data'!$V117*POWER(CX$51,3))+('[1]Summary Data'!$W117*POWER(CX$51,2))+('[1]Summary Data'!$X117*CX$51)+'[1]Summary Data'!$Y117</f>
        <v>-2.7638070016000882E-3</v>
      </c>
      <c r="CY54" s="98">
        <f>('[1]Summary Data'!$V117*POWER(CY$51,3))+('[1]Summary Data'!$W117*POWER(CY$51,2))+('[1]Summary Data'!$X117*CY$51)+'[1]Summary Data'!$Y117</f>
        <v>-2.4812472064000002E-3</v>
      </c>
      <c r="CZ54" s="98">
        <f>('[1]Summary Data'!$V117*POWER(CZ$51,3))+('[1]Summary Data'!$W117*POWER(CZ$51,2))+('[1]Summary Data'!$X117*CZ$51)+'[1]Summary Data'!$Y117</f>
        <v>-1.9510743808000275E-3</v>
      </c>
      <c r="DA54" s="98">
        <f>('[1]Summary Data'!$V117*POWER(DA$51,3))+('[1]Summary Data'!$W117*POWER(DA$51,2))+('[1]Summary Data'!$X117*DA$51)+'[1]Summary Data'!$Y117</f>
        <v>-1.2699999999999101E-3</v>
      </c>
      <c r="DB54" s="98">
        <f>('[1]Summary Data'!$V117*POWER(DB$51,3))+('[1]Summary Data'!$W117*POWER(DB$51,2))+('[1]Summary Data'!$X117*DB$51)+'[1]Summary Data'!$Y117</f>
        <v>-5.3473553920005412E-4</v>
      </c>
      <c r="DC54" s="98">
        <f>('[1]Summary Data'!$V117*POWER(DC$51,3))+('[1]Summary Data'!$W117*POWER(DC$51,2))+('[1]Summary Data'!$X117*DC$51)+'[1]Summary Data'!$Y117</f>
        <v>1.5800752639991145E-4</v>
      </c>
      <c r="DD54" s="98">
        <f>('[1]Summary Data'!$V117*POWER(DD$51,3))+('[1]Summary Data'!$W117*POWER(DD$51,2))+('[1]Summary Data'!$X117*DD$51)+'[1]Summary Data'!$Y117</f>
        <v>7.1151772159991356E-4</v>
      </c>
      <c r="DE54" s="98">
        <f>('[1]Summary Data'!$V117*POWER(DE$51,3))+('[1]Summary Data'!$W117*POWER(DE$51,2))+('[1]Summary Data'!$X117*DE$51)+'[1]Summary Data'!$Y117</f>
        <v>1.0290835711999902E-3</v>
      </c>
      <c r="DF54" s="98">
        <f>('[1]Summary Data'!$V117*POWER(DF$51,3))+('[1]Summary Data'!$W117*POWER(DF$51,2))+('[1]Summary Data'!$X117*DF$51)+'[1]Summary Data'!$Y117</f>
        <v>1.0139936000001792E-3</v>
      </c>
      <c r="DG54" s="98">
        <f>('[1]Summary Data'!$V117*POWER(DG$51,3))+('[1]Summary Data'!$W117*POWER(DG$51,2))+('[1]Summary Data'!$X117*DG$51)+'[1]Summary Data'!$Y117</f>
        <v>5.6953633279996363E-4</v>
      </c>
      <c r="DH54" s="98">
        <f>('[1]Summary Data'!$V117*POWER(DH$51,3))+('[1]Summary Data'!$W117*POWER(DH$51,2))+('[1]Summary Data'!$X117*DH$51)+'[1]Summary Data'!$Y117</f>
        <v>-4.0099970560006359E-4</v>
      </c>
      <c r="DI54" s="98">
        <f>('[1]Summary Data'!$V117*POWER(DI$51,3))+('[1]Summary Data'!$W117*POWER(DI$51,2))+('[1]Summary Data'!$X117*DI$51)+'[1]Summary Data'!$Y117</f>
        <v>-1.9943259903999755E-3</v>
      </c>
      <c r="DJ54" s="98">
        <f>('[1]Summary Data'!$V117*POWER(DJ$51,3))+('[1]Summary Data'!$W117*POWER(DJ$51,2))+('[1]Summary Data'!$X117*DJ$51)+'[1]Summary Data'!$Y117</f>
        <v>-4.3071539968000672E-3</v>
      </c>
      <c r="DK54" s="98">
        <f>('[1]Summary Data'!$V117*POWER(DK$51,3))+('[1]Summary Data'!$W117*POWER(DK$51,2))+('[1]Summary Data'!$X117*DK$51)+'[1]Summary Data'!$Y117</f>
        <v>-7.4361951999998566E-3</v>
      </c>
      <c r="DL54" s="98">
        <f>('[1]Summary Data'!$V117*POWER(DL$51,3))+('[1]Summary Data'!$W117*POWER(DL$51,2))+('[1]Summary Data'!$X117*DL$51)+'[1]Summary Data'!$Y117</f>
        <v>-1.1478161075200194E-2</v>
      </c>
      <c r="DM54" s="98">
        <f>('[1]Summary Data'!$V117*POWER(DM$51,3))+('[1]Summary Data'!$W117*POWER(DM$51,2))+('[1]Summary Data'!$X117*DM$51)+'[1]Summary Data'!$Y117</f>
        <v>-1.6529763097600153E-2</v>
      </c>
      <c r="DN54" s="98">
        <f>('[1]Summary Data'!$V117*POWER(DN$51,3))+('[1]Summary Data'!$W117*POWER(DN$51,2))+('[1]Summary Data'!$X117*DN$51)+'[1]Summary Data'!$Y117</f>
        <v>-2.2687712742400029E-2</v>
      </c>
      <c r="DO54" s="98">
        <f>('[1]Summary Data'!$V117*POWER(DO$51,3))+('[1]Summary Data'!$W117*POWER(DO$51,2))+('[1]Summary Data'!$X117*DO$51)+'[1]Summary Data'!$Y117</f>
        <v>-3.0048721484800339E-2</v>
      </c>
      <c r="DP54" s="98">
        <f>('[1]Summary Data'!$V117*POWER(DP$51,3))+('[1]Summary Data'!$W117*POWER(DP$51,2))+('[1]Summary Data'!$X117*DP$51)+'[1]Summary Data'!$Y117</f>
        <v>-3.8709500800000157E-2</v>
      </c>
      <c r="DQ54" s="98">
        <f>('[1]Summary Data'!$V117*POWER(DQ$51,3))+('[1]Summary Data'!$W117*POWER(DQ$51,2))+('[1]Summary Data'!$X117*DQ$51)+'[1]Summary Data'!$Y117</f>
        <v>-4.8766762163200555E-2</v>
      </c>
      <c r="DR54" s="98">
        <f>('[1]Summary Data'!$V117*POWER(DR$51,3))+('[1]Summary Data'!$W117*POWER(DR$51,2))+('[1]Summary Data'!$X117*DR$51)+'[1]Summary Data'!$Y117</f>
        <v>-6.0317217049600386E-2</v>
      </c>
      <c r="DS54" s="98">
        <f>('[1]Summary Data'!$V117*POWER(DS$51,3))+('[1]Summary Data'!$W117*POWER(DS$51,2))+('[1]Summary Data'!$X117*DS$51)+'[1]Summary Data'!$Y117</f>
        <v>-7.3457576934400498E-2</v>
      </c>
      <c r="DT54" s="98">
        <f>('[1]Summary Data'!$V117*POWER(DT$51,3))+('[1]Summary Data'!$W117*POWER(DT$51,2))+('[1]Summary Data'!$X117*DT$51)+'[1]Summary Data'!$Y117</f>
        <v>-8.8284553292800633E-2</v>
      </c>
      <c r="DU54" s="98">
        <f>('[1]Summary Data'!$V117*POWER(DU$51,3))+('[1]Summary Data'!$W117*POWER(DU$51,2))+('[1]Summary Data'!$X117*DU$51)+'[1]Summary Data'!$Y117</f>
        <v>-0.10489485760000031</v>
      </c>
      <c r="DV54" s="98">
        <f>('[1]Summary Data'!$V117*POWER(DV$51,3))+('[1]Summary Data'!$W117*POWER(DV$51,2))+('[1]Summary Data'!$X117*DV$51)+'[1]Summary Data'!$Y117</f>
        <v>-0.12338520133120059</v>
      </c>
      <c r="DW54" s="98">
        <f>('[1]Summary Data'!$V117*POWER(DW$51,3))+('[1]Summary Data'!$W117*POWER(DW$51,2))+('[1]Summary Data'!$X117*DW$51)+'[1]Summary Data'!$Y117</f>
        <v>-0.14385229596160057</v>
      </c>
      <c r="DX54" s="98">
        <f>('[1]Summary Data'!$V117*POWER(DX$51,3))+('[1]Summary Data'!$W117*POWER(DX$51,2))+('[1]Summary Data'!$X117*DX$51)+'[1]Summary Data'!$Y117</f>
        <v>-0.16639285296640063</v>
      </c>
      <c r="DY54" s="98">
        <f>('[1]Summary Data'!$V117*POWER(DY$51,3))+('[1]Summary Data'!$W117*POWER(DY$51,2))+('[1]Summary Data'!$X117*DY$51)+'[1]Summary Data'!$Y117</f>
        <v>-0.1911035838208012</v>
      </c>
      <c r="DZ54" s="98">
        <f>('[1]Summary Data'!$V117*POWER(DZ$51,3))+('[1]Summary Data'!$W117*POWER(DZ$51,2))+('[1]Summary Data'!$X117*DZ$51)+'[1]Summary Data'!$Y117</f>
        <v>-0.21808120000000111</v>
      </c>
      <c r="EA54" s="98">
        <f>('[1]Summary Data'!$V117*POWER(EA$51,3))+('[1]Summary Data'!$W117*POWER(EA$51,2))+('[1]Summary Data'!$X117*EA$51)+'[1]Summary Data'!$Y117</f>
        <v>-0.24742241297920167</v>
      </c>
      <c r="EB54" s="98">
        <f>('[1]Summary Data'!$V117*POWER(EB$51,3))+('[1]Summary Data'!$W117*POWER(EB$51,2))+('[1]Summary Data'!$X117*EB$51)+'[1]Summary Data'!$Y117</f>
        <v>-0.27922393423360126</v>
      </c>
      <c r="EC54" s="98">
        <f>('[1]Summary Data'!$V117*POWER(EC$51,3))+('[1]Summary Data'!$W117*POWER(EC$51,2))+('[1]Summary Data'!$X117*EC$51)+'[1]Summary Data'!$Y117</f>
        <v>-0.31358247523840099</v>
      </c>
      <c r="ED54" s="98">
        <f>('[1]Summary Data'!$V117*POWER(ED$51,3))+('[1]Summary Data'!$W117*POWER(ED$51,2))+('[1]Summary Data'!$X117*ED$51)+'[1]Summary Data'!$Y117</f>
        <v>-0.35059474746880148</v>
      </c>
      <c r="EE54" s="98">
        <f>('[1]Summary Data'!$V117*POWER(EE$51,3))+('[1]Summary Data'!$W117*POWER(EE$51,2))+('[1]Summary Data'!$X117*EE$51)+'[1]Summary Data'!$Y117</f>
        <v>-0.3903574624000018</v>
      </c>
      <c r="EF54" s="98">
        <f>('[1]Summary Data'!$V117*POWER(EF$51,3))+('[1]Summary Data'!$W117*POWER(EF$51,2))+('[1]Summary Data'!$X117*EF$51)+'[1]Summary Data'!$Y117</f>
        <v>-0.4329673315072019</v>
      </c>
      <c r="EG54" s="98">
        <f>('[1]Summary Data'!$V117*POWER(EG$51,3))+('[1]Summary Data'!$W117*POWER(EG$51,2))+('[1]Summary Data'!$X117*EG$51)+'[1]Summary Data'!$Y117</f>
        <v>-0.47852106626560198</v>
      </c>
      <c r="EH54" s="98">
        <f>('[1]Summary Data'!$V117*POWER(EH$51,3))+('[1]Summary Data'!$W117*POWER(EH$51,2))+('[1]Summary Data'!$X117*EH$51)+'[1]Summary Data'!$Y117</f>
        <v>-0.52711537815040177</v>
      </c>
      <c r="EI54" s="98">
        <f>('[1]Summary Data'!$V117*POWER(EI$51,3))+('[1]Summary Data'!$W117*POWER(EI$51,2))+('[1]Summary Data'!$X117*EI$51)+'[1]Summary Data'!$Y117</f>
        <v>-0.57884697863680279</v>
      </c>
      <c r="EJ54" s="98">
        <f>('[1]Summary Data'!$V117*POWER(EJ$51,3))+('[1]Summary Data'!$W117*POWER(EJ$51,2))+('[1]Summary Data'!$X117*EJ$51)+'[1]Summary Data'!$Y117</f>
        <v>-0.63381257920000256</v>
      </c>
      <c r="EK54" s="98">
        <f>('[1]Summary Data'!$V117*POWER(EK$51,3))+('[1]Summary Data'!$W117*POWER(EK$51,2))+('[1]Summary Data'!$X117*EK$51)+'[1]Summary Data'!$Y117</f>
        <v>-0.69210889131520303</v>
      </c>
      <c r="EL54" s="98">
        <f>('[1]Summary Data'!$V117*POWER(EL$51,3))+('[1]Summary Data'!$W117*POWER(EL$51,2))+('[1]Summary Data'!$X117*EL$51)+'[1]Summary Data'!$Y117</f>
        <v>-0.75383262645760307</v>
      </c>
      <c r="EM54" s="98">
        <f>('[1]Summary Data'!$V117*POWER(EM$51,3))+('[1]Summary Data'!$W117*POWER(EM$51,2))+('[1]Summary Data'!$X117*EM$51)+'[1]Summary Data'!$Y117</f>
        <v>-0.81908049610240263</v>
      </c>
      <c r="EN54" s="98">
        <f>('[1]Summary Data'!$V117*POWER(EN$51,3))+('[1]Summary Data'!$W117*POWER(EN$51,2))+('[1]Summary Data'!$X117*EN$51)+'[1]Summary Data'!$Y117</f>
        <v>-0.88794921172480346</v>
      </c>
      <c r="EO54" s="99">
        <f>('[1]Summary Data'!$V117*POWER(EO$51,3))+('[1]Summary Data'!$W117*POWER(EO$51,2))+('[1]Summary Data'!$X117*EO$51)+'[1]Summary Data'!$Y117</f>
        <v>-0.9605354848000035</v>
      </c>
      <c r="EP54" s="187"/>
    </row>
    <row r="55" spans="2:147" x14ac:dyDescent="0.25">
      <c r="B55" s="180"/>
      <c r="C55" s="181"/>
      <c r="D55" s="181"/>
      <c r="E55" s="182"/>
      <c r="F55" s="56">
        <f t="shared" si="7"/>
        <v>4</v>
      </c>
      <c r="G55" s="97">
        <f t="shared" si="8"/>
        <v>0.23019000000000001</v>
      </c>
      <c r="H55" s="98">
        <f t="shared" si="8"/>
        <v>0.20213860933120001</v>
      </c>
      <c r="I55" s="98">
        <f t="shared" si="8"/>
        <v>0.1763944061696</v>
      </c>
      <c r="J55" s="98">
        <f t="shared" si="8"/>
        <v>0.15286098378239998</v>
      </c>
      <c r="K55" s="98">
        <f t="shared" si="8"/>
        <v>0.13144193543679999</v>
      </c>
      <c r="L55" s="98">
        <f t="shared" si="8"/>
        <v>0.1120408544</v>
      </c>
      <c r="M55" s="98">
        <f t="shared" si="8"/>
        <v>9.4561333939199993E-2</v>
      </c>
      <c r="N55" s="98">
        <f t="shared" si="8"/>
        <v>7.8906967321599991E-2</v>
      </c>
      <c r="O55" s="98">
        <f t="shared" si="8"/>
        <v>6.4981347814399987E-2</v>
      </c>
      <c r="P55" s="98">
        <f t="shared" si="8"/>
        <v>5.2688068684799971E-2</v>
      </c>
      <c r="Q55" s="98">
        <f t="shared" si="8"/>
        <v>4.1930723199999992E-2</v>
      </c>
      <c r="R55" s="98">
        <f t="shared" si="8"/>
        <v>3.2612904627199957E-2</v>
      </c>
      <c r="S55" s="98">
        <f t="shared" si="8"/>
        <v>2.4638206233599969E-2</v>
      </c>
      <c r="T55" s="98">
        <f t="shared" si="8"/>
        <v>1.7910221286399991E-2</v>
      </c>
      <c r="U55" s="98">
        <f t="shared" si="8"/>
        <v>1.233254305279996E-2</v>
      </c>
      <c r="V55" s="98">
        <f t="shared" si="8"/>
        <v>7.8087647999999787E-3</v>
      </c>
      <c r="W55" s="98">
        <f t="shared" si="8"/>
        <v>4.2424797951999271E-3</v>
      </c>
      <c r="X55" s="98">
        <f t="shared" si="8"/>
        <v>1.5372813055999357E-3</v>
      </c>
      <c r="Y55" s="98">
        <f t="shared" si="8"/>
        <v>1.1475968767999944E-3</v>
      </c>
      <c r="Z55" s="98">
        <f t="shared" si="8"/>
        <v>1.1475968767999944E-3</v>
      </c>
      <c r="AA55" s="98">
        <f t="shared" si="8"/>
        <v>1.1475968767999944E-3</v>
      </c>
      <c r="AB55" s="98">
        <f t="shared" si="8"/>
        <v>1.1475968767999944E-3</v>
      </c>
      <c r="AC55" s="98">
        <f t="shared" si="8"/>
        <v>1.1475968767999944E-3</v>
      </c>
      <c r="AD55" s="98">
        <f t="shared" si="8"/>
        <v>1.1475968767999944E-3</v>
      </c>
      <c r="AE55" s="98">
        <f t="shared" si="8"/>
        <v>1.1475968767999944E-3</v>
      </c>
      <c r="AF55" s="98">
        <f t="shared" si="8"/>
        <v>1.1475968767999944E-3</v>
      </c>
      <c r="AG55" s="98">
        <f t="shared" si="8"/>
        <v>1.1475968767999944E-3</v>
      </c>
      <c r="AH55" s="98">
        <f t="shared" si="8"/>
        <v>1.1475968767999944E-3</v>
      </c>
      <c r="AI55" s="98">
        <f t="shared" si="8"/>
        <v>1.1475968767999944E-3</v>
      </c>
      <c r="AJ55" s="98">
        <f t="shared" si="8"/>
        <v>1.1475968767999944E-3</v>
      </c>
      <c r="AK55" s="98">
        <f t="shared" si="8"/>
        <v>8.6351039999998935E-4</v>
      </c>
      <c r="AL55" s="98">
        <f t="shared" si="8"/>
        <v>9.0816179199926239E-5</v>
      </c>
      <c r="AM55" s="98">
        <v>0</v>
      </c>
      <c r="AN55" s="98">
        <v>0</v>
      </c>
      <c r="AO55" s="98">
        <v>0</v>
      </c>
      <c r="AP55" s="98">
        <v>0</v>
      </c>
      <c r="AQ55" s="98">
        <v>0</v>
      </c>
      <c r="AR55" s="98">
        <v>0</v>
      </c>
      <c r="AS55" s="98">
        <v>0</v>
      </c>
      <c r="AT55" s="98">
        <v>0</v>
      </c>
      <c r="AU55" s="98">
        <v>0</v>
      </c>
      <c r="AV55" s="98">
        <v>0</v>
      </c>
      <c r="AW55" s="98">
        <v>0</v>
      </c>
      <c r="AX55" s="98">
        <v>0</v>
      </c>
      <c r="AY55" s="98">
        <v>0</v>
      </c>
      <c r="AZ55" s="98">
        <v>0</v>
      </c>
      <c r="BA55" s="98">
        <v>0</v>
      </c>
      <c r="BB55" s="98">
        <v>0</v>
      </c>
      <c r="BC55" s="98">
        <v>0</v>
      </c>
      <c r="BD55" s="98">
        <v>0</v>
      </c>
      <c r="BE55" s="98">
        <v>0</v>
      </c>
      <c r="BF55" s="98">
        <v>0</v>
      </c>
      <c r="BG55" s="98">
        <v>0</v>
      </c>
      <c r="BH55" s="98">
        <v>0</v>
      </c>
      <c r="BI55" s="98">
        <v>0</v>
      </c>
      <c r="BJ55" s="98">
        <v>0</v>
      </c>
      <c r="BK55" s="98">
        <v>0</v>
      </c>
      <c r="BL55" s="98">
        <v>0</v>
      </c>
      <c r="BM55" s="98">
        <v>0</v>
      </c>
      <c r="BN55" s="98">
        <v>0</v>
      </c>
      <c r="BO55" s="98">
        <v>0</v>
      </c>
      <c r="BP55" s="98">
        <v>0</v>
      </c>
      <c r="BQ55" s="98">
        <v>0</v>
      </c>
      <c r="BR55" s="98">
        <v>0</v>
      </c>
      <c r="BS55" s="98">
        <v>0</v>
      </c>
      <c r="BT55" s="99">
        <v>0</v>
      </c>
      <c r="BU55" s="187"/>
      <c r="CA55" s="143">
        <f t="shared" si="9"/>
        <v>0</v>
      </c>
      <c r="CB55" s="97">
        <f>('[1]Summary Data'!$V116*POWER(CB$51,3))+('[1]Summary Data'!$W116*POWER(CB$51,2))+('[1]Summary Data'!$X116*CB$51)+'[1]Summary Data'!$Y116</f>
        <v>0.23019000000000001</v>
      </c>
      <c r="CC55" s="98">
        <f>('[1]Summary Data'!$V116*POWER(CC$51,3))+('[1]Summary Data'!$W116*POWER(CC$51,2))+('[1]Summary Data'!$X116*CC$51)+'[1]Summary Data'!$Y116</f>
        <v>0.20213860933120001</v>
      </c>
      <c r="CD55" s="98">
        <f>('[1]Summary Data'!$V116*POWER(CD$51,3))+('[1]Summary Data'!$W116*POWER(CD$51,2))+('[1]Summary Data'!$X116*CD$51)+'[1]Summary Data'!$Y116</f>
        <v>0.1763944061696</v>
      </c>
      <c r="CE55" s="98">
        <f>('[1]Summary Data'!$V116*POWER(CE$51,3))+('[1]Summary Data'!$W116*POWER(CE$51,2))+('[1]Summary Data'!$X116*CE$51)+'[1]Summary Data'!$Y116</f>
        <v>0.15286098378239998</v>
      </c>
      <c r="CF55" s="98">
        <f>('[1]Summary Data'!$V116*POWER(CF$51,3))+('[1]Summary Data'!$W116*POWER(CF$51,2))+('[1]Summary Data'!$X116*CF$51)+'[1]Summary Data'!$Y116</f>
        <v>0.13144193543679999</v>
      </c>
      <c r="CG55" s="98">
        <f>('[1]Summary Data'!$V116*POWER(CG$51,3))+('[1]Summary Data'!$W116*POWER(CG$51,2))+('[1]Summary Data'!$X116*CG$51)+'[1]Summary Data'!$Y116</f>
        <v>0.1120408544</v>
      </c>
      <c r="CH55" s="98">
        <f>('[1]Summary Data'!$V116*POWER(CH$51,3))+('[1]Summary Data'!$W116*POWER(CH$51,2))+('[1]Summary Data'!$X116*CH$51)+'[1]Summary Data'!$Y116</f>
        <v>9.4561333939199993E-2</v>
      </c>
      <c r="CI55" s="98">
        <f>('[1]Summary Data'!$V116*POWER(CI$51,3))+('[1]Summary Data'!$W116*POWER(CI$51,2))+('[1]Summary Data'!$X116*CI$51)+'[1]Summary Data'!$Y116</f>
        <v>7.8906967321599991E-2</v>
      </c>
      <c r="CJ55" s="98">
        <f>('[1]Summary Data'!$V116*POWER(CJ$51,3))+('[1]Summary Data'!$W116*POWER(CJ$51,2))+('[1]Summary Data'!$X116*CJ$51)+'[1]Summary Data'!$Y116</f>
        <v>6.4981347814399987E-2</v>
      </c>
      <c r="CK55" s="98">
        <f>('[1]Summary Data'!$V116*POWER(CK$51,3))+('[1]Summary Data'!$W116*POWER(CK$51,2))+('[1]Summary Data'!$X116*CK$51)+'[1]Summary Data'!$Y116</f>
        <v>5.2688068684799971E-2</v>
      </c>
      <c r="CL55" s="98">
        <f>('[1]Summary Data'!$V116*POWER(CL$51,3))+('[1]Summary Data'!$W116*POWER(CL$51,2))+('[1]Summary Data'!$X116*CL$51)+'[1]Summary Data'!$Y116</f>
        <v>4.1930723199999992E-2</v>
      </c>
      <c r="CM55" s="98">
        <f>('[1]Summary Data'!$V116*POWER(CM$51,3))+('[1]Summary Data'!$W116*POWER(CM$51,2))+('[1]Summary Data'!$X116*CM$51)+'[1]Summary Data'!$Y116</f>
        <v>3.2612904627199957E-2</v>
      </c>
      <c r="CN55" s="98">
        <f>('[1]Summary Data'!$V116*POWER(CN$51,3))+('[1]Summary Data'!$W116*POWER(CN$51,2))+('[1]Summary Data'!$X116*CN$51)+'[1]Summary Data'!$Y116</f>
        <v>2.4638206233599969E-2</v>
      </c>
      <c r="CO55" s="98">
        <f>('[1]Summary Data'!$V116*POWER(CO$51,3))+('[1]Summary Data'!$W116*POWER(CO$51,2))+('[1]Summary Data'!$X116*CO$51)+'[1]Summary Data'!$Y116</f>
        <v>1.7910221286399991E-2</v>
      </c>
      <c r="CP55" s="98">
        <f>('[1]Summary Data'!$V116*POWER(CP$51,3))+('[1]Summary Data'!$W116*POWER(CP$51,2))+('[1]Summary Data'!$X116*CP$51)+'[1]Summary Data'!$Y116</f>
        <v>1.233254305279996E-2</v>
      </c>
      <c r="CQ55" s="98">
        <f>('[1]Summary Data'!$V116*POWER(CQ$51,3))+('[1]Summary Data'!$W116*POWER(CQ$51,2))+('[1]Summary Data'!$X116*CQ$51)+'[1]Summary Data'!$Y116</f>
        <v>7.8087647999999787E-3</v>
      </c>
      <c r="CR55" s="98">
        <f>('[1]Summary Data'!$V116*POWER(CR$51,3))+('[1]Summary Data'!$W116*POWER(CR$51,2))+('[1]Summary Data'!$X116*CR$51)+'[1]Summary Data'!$Y116</f>
        <v>4.2424797951999271E-3</v>
      </c>
      <c r="CS55" s="98">
        <f>('[1]Summary Data'!$V116*POWER(CS$51,3))+('[1]Summary Data'!$W116*POWER(CS$51,2))+('[1]Summary Data'!$X116*CS$51)+'[1]Summary Data'!$Y116</f>
        <v>1.5372813055999357E-3</v>
      </c>
      <c r="CT55" s="98">
        <f>('[1]Summary Data'!$V116*POWER(CT$51,3))+('[1]Summary Data'!$W116*POWER(CT$51,2))+('[1]Summary Data'!$X116*CT$51)+'[1]Summary Data'!$Y116</f>
        <v>-4.0323740160008725E-4</v>
      </c>
      <c r="CU55" s="98">
        <f>('[1]Summary Data'!$V116*POWER(CU$51,3))+('[1]Summary Data'!$W116*POWER(CU$51,2))+('[1]Summary Data'!$X116*CU$51)+'[1]Summary Data'!$Y116</f>
        <v>-1.6754830592000669E-3</v>
      </c>
      <c r="CV55" s="98">
        <f>('[1]Summary Data'!$V116*POWER(CV$51,3))+('[1]Summary Data'!$W116*POWER(CV$51,2))+('[1]Summary Data'!$X116*CV$51)+'[1]Summary Data'!$Y116</f>
        <v>-2.3758623999999839E-3</v>
      </c>
      <c r="CW55" s="98">
        <f>('[1]Summary Data'!$V116*POWER(CW$51,3))+('[1]Summary Data'!$W116*POWER(CW$51,2))+('[1]Summary Data'!$X116*CW$51)+'[1]Summary Data'!$Y116</f>
        <v>-2.6007821568000411E-3</v>
      </c>
      <c r="CX55" s="98">
        <f>('[1]Summary Data'!$V116*POWER(CX$51,3))+('[1]Summary Data'!$W116*POWER(CX$51,2))+('[1]Summary Data'!$X116*CX$51)+'[1]Summary Data'!$Y116</f>
        <v>-2.446649062399997E-3</v>
      </c>
      <c r="CY55" s="98">
        <f>('[1]Summary Data'!$V116*POWER(CY$51,3))+('[1]Summary Data'!$W116*POWER(CY$51,2))+('[1]Summary Data'!$X116*CY$51)+'[1]Summary Data'!$Y116</f>
        <v>-2.0098698496000544E-3</v>
      </c>
      <c r="CZ55" s="98">
        <f>('[1]Summary Data'!$V116*POWER(CZ$51,3))+('[1]Summary Data'!$W116*POWER(CZ$51,2))+('[1]Summary Data'!$X116*CZ$51)+'[1]Summary Data'!$Y116</f>
        <v>-1.386851251200083E-3</v>
      </c>
      <c r="DA55" s="98">
        <f>('[1]Summary Data'!$V116*POWER(DA$51,3))+('[1]Summary Data'!$W116*POWER(DA$51,2))+('[1]Summary Data'!$X116*DA$51)+'[1]Summary Data'!$Y116</f>
        <v>-6.7399999999995241E-4</v>
      </c>
      <c r="DB55" s="98">
        <f>('[1]Summary Data'!$V116*POWER(DB$51,3))+('[1]Summary Data'!$W116*POWER(DB$51,2))+('[1]Summary Data'!$X116*DB$51)+'[1]Summary Data'!$Y116</f>
        <v>3.2277171200023602E-5</v>
      </c>
      <c r="DC55" s="98">
        <f>('[1]Summary Data'!$V116*POWER(DC$51,3))+('[1]Summary Data'!$W116*POWER(DC$51,2))+('[1]Summary Data'!$X116*DC$51)+'[1]Summary Data'!$Y116</f>
        <v>6.3557352959997537E-4</v>
      </c>
      <c r="DD55" s="98">
        <f>('[1]Summary Data'!$V116*POWER(DD$51,3))+('[1]Summary Data'!$W116*POWER(DD$51,2))+('[1]Summary Data'!$X116*DD$51)+'[1]Summary Data'!$Y116</f>
        <v>1.0394823423998112E-3</v>
      </c>
      <c r="DE55" s="98">
        <f>('[1]Summary Data'!$V116*POWER(DE$51,3))+('[1]Summary Data'!$W116*POWER(DE$51,2))+('[1]Summary Data'!$X116*DE$51)+'[1]Summary Data'!$Y116</f>
        <v>1.1475968767999944E-3</v>
      </c>
      <c r="DF55" s="98">
        <f>('[1]Summary Data'!$V116*POWER(DF$51,3))+('[1]Summary Data'!$W116*POWER(DF$51,2))+('[1]Summary Data'!$X116*DF$51)+'[1]Summary Data'!$Y116</f>
        <v>8.6351039999998935E-4</v>
      </c>
      <c r="DG55" s="98">
        <f>('[1]Summary Data'!$V116*POWER(DG$51,3))+('[1]Summary Data'!$W116*POWER(DG$51,2))+('[1]Summary Data'!$X116*DG$51)+'[1]Summary Data'!$Y116</f>
        <v>9.0816179199926239E-5</v>
      </c>
      <c r="DH55" s="98">
        <f>('[1]Summary Data'!$V116*POWER(DH$51,3))+('[1]Summary Data'!$W116*POWER(DH$51,2))+('[1]Summary Data'!$X116*DH$51)+'[1]Summary Data'!$Y116</f>
        <v>-1.2668925184001756E-3</v>
      </c>
      <c r="DI55" s="98">
        <f>('[1]Summary Data'!$V116*POWER(DI$51,3))+('[1]Summary Data'!$W116*POWER(DI$51,2))+('[1]Summary Data'!$X116*DI$51)+'[1]Summary Data'!$Y116</f>
        <v>-3.3060224256001858E-3</v>
      </c>
      <c r="DJ55" s="98">
        <f>('[1]Summary Data'!$V116*POWER(DJ$51,3))+('[1]Summary Data'!$W116*POWER(DJ$51,2))+('[1]Summary Data'!$X116*DJ$51)+'[1]Summary Data'!$Y116</f>
        <v>-6.122980275200085E-3</v>
      </c>
      <c r="DK55" s="98">
        <f>('[1]Summary Data'!$V116*POWER(DK$51,3))+('[1]Summary Data'!$W116*POWER(DK$51,2))+('[1]Summary Data'!$X116*DK$51)+'[1]Summary Data'!$Y116</f>
        <v>-9.8141728000000761E-3</v>
      </c>
      <c r="DL55" s="98">
        <f>('[1]Summary Data'!$V116*POWER(DL$51,3))+('[1]Summary Data'!$W116*POWER(DL$51,2))+('[1]Summary Data'!$X116*DL$51)+'[1]Summary Data'!$Y116</f>
        <v>-1.4476006732800251E-2</v>
      </c>
      <c r="DM55" s="98">
        <f>('[1]Summary Data'!$V116*POWER(DM$51,3))+('[1]Summary Data'!$W116*POWER(DM$51,2))+('[1]Summary Data'!$X116*DM$51)+'[1]Summary Data'!$Y116</f>
        <v>-2.0204888806400145E-2</v>
      </c>
      <c r="DN55" s="98">
        <f>('[1]Summary Data'!$V116*POWER(DN$51,3))+('[1]Summary Data'!$W116*POWER(DN$51,2))+('[1]Summary Data'!$X116*DN$51)+'[1]Summary Data'!$Y116</f>
        <v>-2.7097225753600296E-2</v>
      </c>
      <c r="DO55" s="98">
        <f>('[1]Summary Data'!$V116*POWER(DO$51,3))+('[1]Summary Data'!$W116*POWER(DO$51,2))+('[1]Summary Data'!$X116*DO$51)+'[1]Summary Data'!$Y116</f>
        <v>-3.5249424307200239E-2</v>
      </c>
      <c r="DP55" s="98">
        <f>('[1]Summary Data'!$V116*POWER(DP$51,3))+('[1]Summary Data'!$W116*POWER(DP$51,2))+('[1]Summary Data'!$X116*DP$51)+'[1]Summary Data'!$Y116</f>
        <v>-4.475789120000051E-2</v>
      </c>
      <c r="DQ55" s="98">
        <f>('[1]Summary Data'!$V116*POWER(DQ$51,3))+('[1]Summary Data'!$W116*POWER(DQ$51,2))+('[1]Summary Data'!$X116*DQ$51)+'[1]Summary Data'!$Y116</f>
        <v>-5.5719033164800869E-2</v>
      </c>
      <c r="DR55" s="98">
        <f>('[1]Summary Data'!$V116*POWER(DR$51,3))+('[1]Summary Data'!$W116*POWER(DR$51,2))+('[1]Summary Data'!$X116*DR$51)+'[1]Summary Data'!$Y116</f>
        <v>-6.8229256934400406E-2</v>
      </c>
      <c r="DS55" s="98">
        <f>('[1]Summary Data'!$V116*POWER(DS$51,3))+('[1]Summary Data'!$W116*POWER(DS$51,2))+('[1]Summary Data'!$X116*DS$51)+'[1]Summary Data'!$Y116</f>
        <v>-8.2384969241600436E-2</v>
      </c>
      <c r="DT55" s="98">
        <f>('[1]Summary Data'!$V116*POWER(DT$51,3))+('[1]Summary Data'!$W116*POWER(DT$51,2))+('[1]Summary Data'!$X116*DT$51)+'[1]Summary Data'!$Y116</f>
        <v>-9.8282576819200718E-2</v>
      </c>
      <c r="DU55" s="98">
        <f>('[1]Summary Data'!$V116*POWER(DU$51,3))+('[1]Summary Data'!$W116*POWER(DU$51,2))+('[1]Summary Data'!$X116*DU$51)+'[1]Summary Data'!$Y116</f>
        <v>-0.11601848640000056</v>
      </c>
      <c r="DV55" s="98">
        <f>('[1]Summary Data'!$V116*POWER(DV$51,3))+('[1]Summary Data'!$W116*POWER(DV$51,2))+('[1]Summary Data'!$X116*DV$51)+'[1]Summary Data'!$Y116</f>
        <v>-0.13568910471680085</v>
      </c>
      <c r="DW55" s="98">
        <f>('[1]Summary Data'!$V116*POWER(DW$51,3))+('[1]Summary Data'!$W116*POWER(DW$51,2))+('[1]Summary Data'!$X116*DW$51)+'[1]Summary Data'!$Y116</f>
        <v>-0.15739083850240088</v>
      </c>
      <c r="DX55" s="98">
        <f>('[1]Summary Data'!$V116*POWER(DX$51,3))+('[1]Summary Data'!$W116*POWER(DX$51,2))+('[1]Summary Data'!$X116*DX$51)+'[1]Summary Data'!$Y116</f>
        <v>-0.18122009448960086</v>
      </c>
      <c r="DY55" s="98">
        <f>('[1]Summary Data'!$V116*POWER(DY$51,3))+('[1]Summary Data'!$W116*POWER(DY$51,2))+('[1]Summary Data'!$X116*DY$51)+'[1]Summary Data'!$Y116</f>
        <v>-0.20727327941120099</v>
      </c>
      <c r="DZ55" s="98">
        <f>('[1]Summary Data'!$V116*POWER(DZ$51,3))+('[1]Summary Data'!$W116*POWER(DZ$51,2))+('[1]Summary Data'!$X116*DZ$51)+'[1]Summary Data'!$Y116</f>
        <v>-0.23564680000000104</v>
      </c>
      <c r="EA55" s="98">
        <f>('[1]Summary Data'!$V116*POWER(EA$51,3))+('[1]Summary Data'!$W116*POWER(EA$51,2))+('[1]Summary Data'!$X116*EA$51)+'[1]Summary Data'!$Y116</f>
        <v>-0.26643706298880143</v>
      </c>
      <c r="EB55" s="98">
        <f>('[1]Summary Data'!$V116*POWER(EB$51,3))+('[1]Summary Data'!$W116*POWER(EB$51,2))+('[1]Summary Data'!$X116*EB$51)+'[1]Summary Data'!$Y116</f>
        <v>-0.29974047511040147</v>
      </c>
      <c r="EC55" s="98">
        <f>('[1]Summary Data'!$V116*POWER(EC$51,3))+('[1]Summary Data'!$W116*POWER(EC$51,2))+('[1]Summary Data'!$X116*EC$51)+'[1]Summary Data'!$Y116</f>
        <v>-0.33565344309760159</v>
      </c>
      <c r="ED55" s="98">
        <f>('[1]Summary Data'!$V116*POWER(ED$51,3))+('[1]Summary Data'!$W116*POWER(ED$51,2))+('[1]Summary Data'!$X116*ED$51)+'[1]Summary Data'!$Y116</f>
        <v>-0.37427237368320132</v>
      </c>
      <c r="EE55" s="98">
        <f>('[1]Summary Data'!$V116*POWER(EE$51,3))+('[1]Summary Data'!$W116*POWER(EE$51,2))+('[1]Summary Data'!$X116*EE$51)+'[1]Summary Data'!$Y116</f>
        <v>-0.41569367360000198</v>
      </c>
      <c r="EF55" s="98">
        <f>('[1]Summary Data'!$V116*POWER(EF$51,3))+('[1]Summary Data'!$W116*POWER(EF$51,2))+('[1]Summary Data'!$X116*EF$51)+'[1]Summary Data'!$Y116</f>
        <v>-0.46001374958080243</v>
      </c>
      <c r="EG55" s="98">
        <f>('[1]Summary Data'!$V116*POWER(EG$51,3))+('[1]Summary Data'!$W116*POWER(EG$51,2))+('[1]Summary Data'!$X116*EG$51)+'[1]Summary Data'!$Y116</f>
        <v>-0.50732900835840289</v>
      </c>
      <c r="EH55" s="98">
        <f>('[1]Summary Data'!$V116*POWER(EH$51,3))+('[1]Summary Data'!$W116*POWER(EH$51,2))+('[1]Summary Data'!$X116*EH$51)+'[1]Summary Data'!$Y116</f>
        <v>-0.55773585666560288</v>
      </c>
      <c r="EI55" s="98">
        <f>('[1]Summary Data'!$V116*POWER(EI$51,3))+('[1]Summary Data'!$W116*POWER(EI$51,2))+('[1]Summary Data'!$X116*EI$51)+'[1]Summary Data'!$Y116</f>
        <v>-0.61133070123520328</v>
      </c>
      <c r="EJ55" s="98">
        <f>('[1]Summary Data'!$V116*POWER(EJ$51,3))+('[1]Summary Data'!$W116*POWER(EJ$51,2))+('[1]Summary Data'!$X116*EJ$51)+'[1]Summary Data'!$Y116</f>
        <v>-0.66820994880000317</v>
      </c>
      <c r="EK55" s="98">
        <f>('[1]Summary Data'!$V116*POWER(EK$51,3))+('[1]Summary Data'!$W116*POWER(EK$51,2))+('[1]Summary Data'!$X116*EK$51)+'[1]Summary Data'!$Y116</f>
        <v>-0.72847000609280321</v>
      </c>
      <c r="EL55" s="98">
        <f>('[1]Summary Data'!$V116*POWER(EL$51,3))+('[1]Summary Data'!$W116*POWER(EL$51,2))+('[1]Summary Data'!$X116*EL$51)+'[1]Summary Data'!$Y116</f>
        <v>-0.7922072798464036</v>
      </c>
      <c r="EM55" s="98">
        <f>('[1]Summary Data'!$V116*POWER(EM$51,3))+('[1]Summary Data'!$W116*POWER(EM$51,2))+('[1]Summary Data'!$X116*EM$51)+'[1]Summary Data'!$Y116</f>
        <v>-0.85951817679360321</v>
      </c>
      <c r="EN55" s="98">
        <f>('[1]Summary Data'!$V116*POWER(EN$51,3))+('[1]Summary Data'!$W116*POWER(EN$51,2))+('[1]Summary Data'!$X116*EN$51)+'[1]Summary Data'!$Y116</f>
        <v>-0.93049910366720423</v>
      </c>
      <c r="EO55" s="99">
        <f>('[1]Summary Data'!$V116*POWER(EO$51,3))+('[1]Summary Data'!$W116*POWER(EO$51,2))+('[1]Summary Data'!$X116*EO$51)+'[1]Summary Data'!$Y116</f>
        <v>-1.0052464672000037</v>
      </c>
      <c r="EP55" s="187"/>
    </row>
    <row r="56" spans="2:147" x14ac:dyDescent="0.25">
      <c r="B56" s="180"/>
      <c r="C56" s="181"/>
      <c r="D56" s="181"/>
      <c r="E56" s="182"/>
      <c r="F56" s="56">
        <f t="shared" si="7"/>
        <v>4.5</v>
      </c>
      <c r="G56" s="97">
        <f t="shared" si="8"/>
        <v>0.24661</v>
      </c>
      <c r="H56" s="98">
        <f t="shared" si="8"/>
        <v>0.21822280407552</v>
      </c>
      <c r="I56" s="98">
        <f t="shared" si="8"/>
        <v>0.19203649020416</v>
      </c>
      <c r="J56" s="98">
        <f t="shared" si="8"/>
        <v>0.16796452923903998</v>
      </c>
      <c r="K56" s="98">
        <f t="shared" si="8"/>
        <v>0.14592039203328</v>
      </c>
      <c r="L56" s="98">
        <f t="shared" si="8"/>
        <v>0.12581754944000001</v>
      </c>
      <c r="M56" s="98">
        <f t="shared" si="8"/>
        <v>0.10756947231231997</v>
      </c>
      <c r="N56" s="98">
        <f t="shared" si="8"/>
        <v>9.1089631503359969E-2</v>
      </c>
      <c r="O56" s="98">
        <f t="shared" si="8"/>
        <v>7.6291497866239982E-2</v>
      </c>
      <c r="P56" s="98">
        <f t="shared" si="8"/>
        <v>6.3088542254079949E-2</v>
      </c>
      <c r="Q56" s="98">
        <f t="shared" si="8"/>
        <v>5.1394235519999998E-2</v>
      </c>
      <c r="R56" s="98">
        <f t="shared" si="8"/>
        <v>4.112204851711998E-2</v>
      </c>
      <c r="S56" s="98">
        <f t="shared" si="8"/>
        <v>3.2185452098559941E-2</v>
      </c>
      <c r="T56" s="98">
        <f t="shared" si="8"/>
        <v>2.4497917117439955E-2</v>
      </c>
      <c r="U56" s="98">
        <f t="shared" si="8"/>
        <v>1.7972914426879955E-2</v>
      </c>
      <c r="V56" s="98">
        <f t="shared" si="8"/>
        <v>1.2523914879999903E-2</v>
      </c>
      <c r="W56" s="98">
        <f t="shared" si="8"/>
        <v>8.0643893299199576E-3</v>
      </c>
      <c r="X56" s="98">
        <f t="shared" si="8"/>
        <v>4.5078086297599684E-3</v>
      </c>
      <c r="Y56" s="98">
        <f t="shared" si="8"/>
        <v>1.7676436326399259E-3</v>
      </c>
      <c r="Z56" s="98">
        <f t="shared" si="8"/>
        <v>1.0694790400000986E-3</v>
      </c>
      <c r="AA56" s="98">
        <f t="shared" si="8"/>
        <v>1.0694790400000986E-3</v>
      </c>
      <c r="AB56" s="98">
        <f t="shared" si="8"/>
        <v>1.0694790400000986E-3</v>
      </c>
      <c r="AC56" s="98">
        <f t="shared" si="8"/>
        <v>1.0694790400000986E-3</v>
      </c>
      <c r="AD56" s="98">
        <f t="shared" si="8"/>
        <v>1.0694790400000986E-3</v>
      </c>
      <c r="AE56" s="98">
        <f t="shared" si="8"/>
        <v>1.0694790400000986E-3</v>
      </c>
      <c r="AF56" s="98">
        <f t="shared" si="8"/>
        <v>1.0694790400000986E-3</v>
      </c>
      <c r="AG56" s="98">
        <f t="shared" si="8"/>
        <v>1.0694790400000986E-3</v>
      </c>
      <c r="AH56" s="98">
        <f t="shared" si="8"/>
        <v>1.0694790400000986E-3</v>
      </c>
      <c r="AI56" s="98">
        <f t="shared" si="8"/>
        <v>1.0694790400000986E-3</v>
      </c>
      <c r="AJ56" s="98">
        <f t="shared" si="8"/>
        <v>1.0694790400000986E-3</v>
      </c>
      <c r="AK56" s="98">
        <f t="shared" si="8"/>
        <v>1.0694790400000986E-3</v>
      </c>
      <c r="AL56" s="98">
        <f t="shared" si="8"/>
        <v>1.0685658163199774E-3</v>
      </c>
      <c r="AM56" s="98">
        <v>0</v>
      </c>
      <c r="AN56" s="98">
        <v>0</v>
      </c>
      <c r="AO56" s="98">
        <v>0</v>
      </c>
      <c r="AP56" s="98">
        <v>0</v>
      </c>
      <c r="AQ56" s="98">
        <v>0</v>
      </c>
      <c r="AR56" s="98">
        <v>0</v>
      </c>
      <c r="AS56" s="98">
        <v>0</v>
      </c>
      <c r="AT56" s="98">
        <v>0</v>
      </c>
      <c r="AU56" s="98">
        <v>0</v>
      </c>
      <c r="AV56" s="98">
        <v>0</v>
      </c>
      <c r="AW56" s="98">
        <v>0</v>
      </c>
      <c r="AX56" s="98">
        <v>0</v>
      </c>
      <c r="AY56" s="98">
        <v>0</v>
      </c>
      <c r="AZ56" s="98">
        <v>0</v>
      </c>
      <c r="BA56" s="98">
        <v>0</v>
      </c>
      <c r="BB56" s="98">
        <v>0</v>
      </c>
      <c r="BC56" s="98">
        <v>0</v>
      </c>
      <c r="BD56" s="98">
        <v>0</v>
      </c>
      <c r="BE56" s="98">
        <v>0</v>
      </c>
      <c r="BF56" s="98">
        <v>0</v>
      </c>
      <c r="BG56" s="98">
        <v>0</v>
      </c>
      <c r="BH56" s="98">
        <v>0</v>
      </c>
      <c r="BI56" s="98">
        <v>0</v>
      </c>
      <c r="BJ56" s="98">
        <v>0</v>
      </c>
      <c r="BK56" s="98">
        <v>0</v>
      </c>
      <c r="BL56" s="98">
        <v>0</v>
      </c>
      <c r="BM56" s="98">
        <v>0</v>
      </c>
      <c r="BN56" s="98">
        <v>0</v>
      </c>
      <c r="BO56" s="98">
        <v>0</v>
      </c>
      <c r="BP56" s="98">
        <v>0</v>
      </c>
      <c r="BQ56" s="98">
        <v>0</v>
      </c>
      <c r="BR56" s="98">
        <v>0</v>
      </c>
      <c r="BS56" s="98">
        <v>0</v>
      </c>
      <c r="BT56" s="99">
        <v>0</v>
      </c>
      <c r="BU56" s="187"/>
      <c r="CA56" s="143">
        <f t="shared" si="9"/>
        <v>0</v>
      </c>
      <c r="CB56" s="97">
        <f>('[1]Summary Data'!$V115*POWER(CB$51,3))+('[1]Summary Data'!$W115*POWER(CB$51,2))+('[1]Summary Data'!$X115*CB$51)+'[1]Summary Data'!$Y115</f>
        <v>0.24661</v>
      </c>
      <c r="CC56" s="98">
        <f>('[1]Summary Data'!$V115*POWER(CC$51,3))+('[1]Summary Data'!$W115*POWER(CC$51,2))+('[1]Summary Data'!$X115*CC$51)+'[1]Summary Data'!$Y115</f>
        <v>0.21822280407552</v>
      </c>
      <c r="CD56" s="98">
        <f>('[1]Summary Data'!$V115*POWER(CD$51,3))+('[1]Summary Data'!$W115*POWER(CD$51,2))+('[1]Summary Data'!$X115*CD$51)+'[1]Summary Data'!$Y115</f>
        <v>0.19203649020416</v>
      </c>
      <c r="CE56" s="98">
        <f>('[1]Summary Data'!$V115*POWER(CE$51,3))+('[1]Summary Data'!$W115*POWER(CE$51,2))+('[1]Summary Data'!$X115*CE$51)+'[1]Summary Data'!$Y115</f>
        <v>0.16796452923903998</v>
      </c>
      <c r="CF56" s="98">
        <f>('[1]Summary Data'!$V115*POWER(CF$51,3))+('[1]Summary Data'!$W115*POWER(CF$51,2))+('[1]Summary Data'!$X115*CF$51)+'[1]Summary Data'!$Y115</f>
        <v>0.14592039203328</v>
      </c>
      <c r="CG56" s="98">
        <f>('[1]Summary Data'!$V115*POWER(CG$51,3))+('[1]Summary Data'!$W115*POWER(CG$51,2))+('[1]Summary Data'!$X115*CG$51)+'[1]Summary Data'!$Y115</f>
        <v>0.12581754944000001</v>
      </c>
      <c r="CH56" s="98">
        <f>('[1]Summary Data'!$V115*POWER(CH$51,3))+('[1]Summary Data'!$W115*POWER(CH$51,2))+('[1]Summary Data'!$X115*CH$51)+'[1]Summary Data'!$Y115</f>
        <v>0.10756947231231997</v>
      </c>
      <c r="CI56" s="98">
        <f>('[1]Summary Data'!$V115*POWER(CI$51,3))+('[1]Summary Data'!$W115*POWER(CI$51,2))+('[1]Summary Data'!$X115*CI$51)+'[1]Summary Data'!$Y115</f>
        <v>9.1089631503359969E-2</v>
      </c>
      <c r="CJ56" s="98">
        <f>('[1]Summary Data'!$V115*POWER(CJ$51,3))+('[1]Summary Data'!$W115*POWER(CJ$51,2))+('[1]Summary Data'!$X115*CJ$51)+'[1]Summary Data'!$Y115</f>
        <v>7.6291497866239982E-2</v>
      </c>
      <c r="CK56" s="98">
        <f>('[1]Summary Data'!$V115*POWER(CK$51,3))+('[1]Summary Data'!$W115*POWER(CK$51,2))+('[1]Summary Data'!$X115*CK$51)+'[1]Summary Data'!$Y115</f>
        <v>6.3088542254079949E-2</v>
      </c>
      <c r="CL56" s="98">
        <f>('[1]Summary Data'!$V115*POWER(CL$51,3))+('[1]Summary Data'!$W115*POWER(CL$51,2))+('[1]Summary Data'!$X115*CL$51)+'[1]Summary Data'!$Y115</f>
        <v>5.1394235519999998E-2</v>
      </c>
      <c r="CM56" s="98">
        <f>('[1]Summary Data'!$V115*POWER(CM$51,3))+('[1]Summary Data'!$W115*POWER(CM$51,2))+('[1]Summary Data'!$X115*CM$51)+'[1]Summary Data'!$Y115</f>
        <v>4.112204851711998E-2</v>
      </c>
      <c r="CN56" s="98">
        <f>('[1]Summary Data'!$V115*POWER(CN$51,3))+('[1]Summary Data'!$W115*POWER(CN$51,2))+('[1]Summary Data'!$X115*CN$51)+'[1]Summary Data'!$Y115</f>
        <v>3.2185452098559941E-2</v>
      </c>
      <c r="CO56" s="98">
        <f>('[1]Summary Data'!$V115*POWER(CO$51,3))+('[1]Summary Data'!$W115*POWER(CO$51,2))+('[1]Summary Data'!$X115*CO$51)+'[1]Summary Data'!$Y115</f>
        <v>2.4497917117439955E-2</v>
      </c>
      <c r="CP56" s="98">
        <f>('[1]Summary Data'!$V115*POWER(CP$51,3))+('[1]Summary Data'!$W115*POWER(CP$51,2))+('[1]Summary Data'!$X115*CP$51)+'[1]Summary Data'!$Y115</f>
        <v>1.7972914426879955E-2</v>
      </c>
      <c r="CQ56" s="98">
        <f>('[1]Summary Data'!$V115*POWER(CQ$51,3))+('[1]Summary Data'!$W115*POWER(CQ$51,2))+('[1]Summary Data'!$X115*CQ$51)+'[1]Summary Data'!$Y115</f>
        <v>1.2523914879999903E-2</v>
      </c>
      <c r="CR56" s="98">
        <f>('[1]Summary Data'!$V115*POWER(CR$51,3))+('[1]Summary Data'!$W115*POWER(CR$51,2))+('[1]Summary Data'!$X115*CR$51)+'[1]Summary Data'!$Y115</f>
        <v>8.0643893299199576E-3</v>
      </c>
      <c r="CS56" s="98">
        <f>('[1]Summary Data'!$V115*POWER(CS$51,3))+('[1]Summary Data'!$W115*POWER(CS$51,2))+('[1]Summary Data'!$X115*CS$51)+'[1]Summary Data'!$Y115</f>
        <v>4.5078086297599684E-3</v>
      </c>
      <c r="CT56" s="98">
        <f>('[1]Summary Data'!$V115*POWER(CT$51,3))+('[1]Summary Data'!$W115*POWER(CT$51,2))+('[1]Summary Data'!$X115*CT$51)+'[1]Summary Data'!$Y115</f>
        <v>1.7676436326399259E-3</v>
      </c>
      <c r="CU56" s="98">
        <f>('[1]Summary Data'!$V115*POWER(CU$51,3))+('[1]Summary Data'!$W115*POWER(CU$51,2))+('[1]Summary Data'!$X115*CU$51)+'[1]Summary Data'!$Y115</f>
        <v>-2.4263480832004136E-4</v>
      </c>
      <c r="CV56" s="98">
        <f>('[1]Summary Data'!$V115*POWER(CV$51,3))+('[1]Summary Data'!$W115*POWER(CV$51,2))+('[1]Summary Data'!$X115*CV$51)+'[1]Summary Data'!$Y115</f>
        <v>-1.6095558399999987E-3</v>
      </c>
      <c r="CW56" s="98">
        <f>('[1]Summary Data'!$V115*POWER(CW$51,3))+('[1]Summary Data'!$W115*POWER(CW$51,2))+('[1]Summary Data'!$X115*CW$51)+'[1]Summary Data'!$Y115</f>
        <v>-2.4196486092800118E-3</v>
      </c>
      <c r="CX56" s="98">
        <f>('[1]Summary Data'!$V115*POWER(CX$51,3))+('[1]Summary Data'!$W115*POWER(CX$51,2))+('[1]Summary Data'!$X115*CX$51)+'[1]Summary Data'!$Y115</f>
        <v>-2.759442263039924E-3</v>
      </c>
      <c r="CY56" s="98">
        <f>('[1]Summary Data'!$V115*POWER(CY$51,3))+('[1]Summary Data'!$W115*POWER(CY$51,2))+('[1]Summary Data'!$X115*CY$51)+'[1]Summary Data'!$Y115</f>
        <v>-2.715465948160023E-3</v>
      </c>
      <c r="CZ56" s="98">
        <f>('[1]Summary Data'!$V115*POWER(CZ$51,3))+('[1]Summary Data'!$W115*POWER(CZ$51,2))+('[1]Summary Data'!$X115*CZ$51)+'[1]Summary Data'!$Y115</f>
        <v>-2.3742488115200411E-3</v>
      </c>
      <c r="DA56" s="98">
        <f>('[1]Summary Data'!$V115*POWER(DA$51,3))+('[1]Summary Data'!$W115*POWER(DA$51,2))+('[1]Summary Data'!$X115*DA$51)+'[1]Summary Data'!$Y115</f>
        <v>-1.8223199999999329E-3</v>
      </c>
      <c r="DB56" s="98">
        <f>('[1]Summary Data'!$V115*POWER(DB$51,3))+('[1]Summary Data'!$W115*POWER(DB$51,2))+('[1]Summary Data'!$X115*DB$51)+'[1]Summary Data'!$Y115</f>
        <v>-1.146208660480097E-3</v>
      </c>
      <c r="DC56" s="98">
        <f>('[1]Summary Data'!$V115*POWER(DC$51,3))+('[1]Summary Data'!$W115*POWER(DC$51,2))+('[1]Summary Data'!$X115*DC$51)+'[1]Summary Data'!$Y115</f>
        <v>-4.3244393984009921E-4</v>
      </c>
      <c r="DD56" s="98">
        <f>('[1]Summary Data'!$V115*POWER(DD$51,3))+('[1]Summary Data'!$W115*POWER(DD$51,2))+('[1]Summary Data'!$X115*DD$51)+'[1]Summary Data'!$Y115</f>
        <v>2.3244501503993931E-4</v>
      </c>
      <c r="DE56" s="98">
        <f>('[1]Summary Data'!$V115*POWER(DE$51,3))+('[1]Summary Data'!$W115*POWER(DE$51,2))+('[1]Summary Data'!$X115*DE$51)+'[1]Summary Data'!$Y115</f>
        <v>7.6192905728000859E-4</v>
      </c>
      <c r="DF56" s="98">
        <f>('[1]Summary Data'!$V115*POWER(DF$51,3))+('[1]Summary Data'!$W115*POWER(DF$51,2))+('[1]Summary Data'!$X115*DF$51)+'[1]Summary Data'!$Y115</f>
        <v>1.0694790400000986E-3</v>
      </c>
      <c r="DG56" s="98">
        <f>('[1]Summary Data'!$V115*POWER(DG$51,3))+('[1]Summary Data'!$W115*POWER(DG$51,2))+('[1]Summary Data'!$X115*DG$51)+'[1]Summary Data'!$Y115</f>
        <v>1.0685658163199774E-3</v>
      </c>
      <c r="DH56" s="98">
        <f>('[1]Summary Data'!$V115*POWER(DH$51,3))+('[1]Summary Data'!$W115*POWER(DH$51,2))+('[1]Summary Data'!$X115*DH$51)+'[1]Summary Data'!$Y115</f>
        <v>6.7266023935996788E-4</v>
      </c>
      <c r="DI56" s="98">
        <f>('[1]Summary Data'!$V115*POWER(DI$51,3))+('[1]Summary Data'!$W115*POWER(DI$51,2))+('[1]Summary Data'!$X115*DI$51)+'[1]Summary Data'!$Y115</f>
        <v>-2.0476683776005089E-4</v>
      </c>
      <c r="DJ56" s="98">
        <f>('[1]Summary Data'!$V115*POWER(DJ$51,3))+('[1]Summary Data'!$W115*POWER(DJ$51,2))+('[1]Summary Data'!$X115*DJ$51)+'[1]Summary Data'!$Y115</f>
        <v>-1.6502445619199779E-3</v>
      </c>
      <c r="DK56" s="98">
        <f>('[1]Summary Data'!$V115*POWER(DK$51,3))+('[1]Summary Data'!$W115*POWER(DK$51,2))+('[1]Summary Data'!$X115*DK$51)+'[1]Summary Data'!$Y115</f>
        <v>-3.7503020800000453E-3</v>
      </c>
      <c r="DL56" s="98">
        <f>('[1]Summary Data'!$V115*POWER(DL$51,3))+('[1]Summary Data'!$W115*POWER(DL$51,2))+('[1]Summary Data'!$X115*DL$51)+'[1]Summary Data'!$Y115</f>
        <v>-6.591468538880263E-3</v>
      </c>
      <c r="DM56" s="98">
        <f>('[1]Summary Data'!$V115*POWER(DM$51,3))+('[1]Summary Data'!$W115*POWER(DM$51,2))+('[1]Summary Data'!$X115*DM$51)+'[1]Summary Data'!$Y115</f>
        <v>-1.0260273085440086E-2</v>
      </c>
      <c r="DN56" s="98">
        <f>('[1]Summary Data'!$V115*POWER(DN$51,3))+('[1]Summary Data'!$W115*POWER(DN$51,2))+('[1]Summary Data'!$X115*DN$51)+'[1]Summary Data'!$Y115</f>
        <v>-1.4843244866559968E-2</v>
      </c>
      <c r="DO56" s="98">
        <f>('[1]Summary Data'!$V115*POWER(DO$51,3))+('[1]Summary Data'!$W115*POWER(DO$51,2))+('[1]Summary Data'!$X115*DO$51)+'[1]Summary Data'!$Y115</f>
        <v>-2.0426913029120253E-2</v>
      </c>
      <c r="DP56" s="98">
        <f>('[1]Summary Data'!$V115*POWER(DP$51,3))+('[1]Summary Data'!$W115*POWER(DP$51,2))+('[1]Summary Data'!$X115*DP$51)+'[1]Summary Data'!$Y115</f>
        <v>-2.7097806720000173E-2</v>
      </c>
      <c r="DQ56" s="98">
        <f>('[1]Summary Data'!$V115*POWER(DQ$51,3))+('[1]Summary Data'!$W115*POWER(DQ$51,2))+('[1]Summary Data'!$X115*DQ$51)+'[1]Summary Data'!$Y115</f>
        <v>-3.4942455086080404E-2</v>
      </c>
      <c r="DR56" s="98">
        <f>('[1]Summary Data'!$V115*POWER(DR$51,3))+('[1]Summary Data'!$W115*POWER(DR$51,2))+('[1]Summary Data'!$X115*DR$51)+'[1]Summary Data'!$Y115</f>
        <v>-4.4047387274240624E-2</v>
      </c>
      <c r="DS56" s="98">
        <f>('[1]Summary Data'!$V115*POWER(DS$51,3))+('[1]Summary Data'!$W115*POWER(DS$51,2))+('[1]Summary Data'!$X115*DS$51)+'[1]Summary Data'!$Y115</f>
        <v>-5.4499132431360175E-2</v>
      </c>
      <c r="DT56" s="98">
        <f>('[1]Summary Data'!$V115*POWER(DT$51,3))+('[1]Summary Data'!$W115*POWER(DT$51,2))+('[1]Summary Data'!$X115*DT$51)+'[1]Summary Data'!$Y115</f>
        <v>-6.6384219704320513E-2</v>
      </c>
      <c r="DU56" s="98">
        <f>('[1]Summary Data'!$V115*POWER(DU$51,3))+('[1]Summary Data'!$W115*POWER(DU$51,2))+('[1]Summary Data'!$X115*DU$51)+'[1]Summary Data'!$Y115</f>
        <v>-7.9789178240000647E-2</v>
      </c>
      <c r="DV56" s="98">
        <f>('[1]Summary Data'!$V115*POWER(DV$51,3))+('[1]Summary Data'!$W115*POWER(DV$51,2))+('[1]Summary Data'!$X115*DV$51)+'[1]Summary Data'!$Y115</f>
        <v>-9.4800537185280476E-2</v>
      </c>
      <c r="DW56" s="98">
        <f>('[1]Summary Data'!$V115*POWER(DW$51,3))+('[1]Summary Data'!$W115*POWER(DW$51,2))+('[1]Summary Data'!$X115*DW$51)+'[1]Summary Data'!$Y115</f>
        <v>-0.11150482568704101</v>
      </c>
      <c r="DX56" s="98">
        <f>('[1]Summary Data'!$V115*POWER(DX$51,3))+('[1]Summary Data'!$W115*POWER(DX$51,2))+('[1]Summary Data'!$X115*DX$51)+'[1]Summary Data'!$Y115</f>
        <v>-0.12998857289216081</v>
      </c>
      <c r="DY56" s="98">
        <f>('[1]Summary Data'!$V115*POWER(DY$51,3))+('[1]Summary Data'!$W115*POWER(DY$51,2))+('[1]Summary Data'!$X115*DY$51)+'[1]Summary Data'!$Y115</f>
        <v>-0.1503383079475209</v>
      </c>
      <c r="DZ56" s="98">
        <f>('[1]Summary Data'!$V115*POWER(DZ$51,3))+('[1]Summary Data'!$W115*POWER(DZ$51,2))+('[1]Summary Data'!$X115*DZ$51)+'[1]Summary Data'!$Y115</f>
        <v>-0.17264056000000094</v>
      </c>
      <c r="EA56" s="98">
        <f>('[1]Summary Data'!$V115*POWER(EA$51,3))+('[1]Summary Data'!$W115*POWER(EA$51,2))+('[1]Summary Data'!$X115*EA$51)+'[1]Summary Data'!$Y115</f>
        <v>-0.19698185819648129</v>
      </c>
      <c r="EB56" s="98">
        <f>('[1]Summary Data'!$V115*POWER(EB$51,3))+('[1]Summary Data'!$W115*POWER(EB$51,2))+('[1]Summary Data'!$X115*EB$51)+'[1]Summary Data'!$Y115</f>
        <v>-0.22344873168384094</v>
      </c>
      <c r="EC56" s="98">
        <f>('[1]Summary Data'!$V115*POWER(EC$51,3))+('[1]Summary Data'!$W115*POWER(EC$51,2))+('[1]Summary Data'!$X115*EC$51)+'[1]Summary Data'!$Y115</f>
        <v>-0.25212770960896136</v>
      </c>
      <c r="ED56" s="98">
        <f>('[1]Summary Data'!$V115*POWER(ED$51,3))+('[1]Summary Data'!$W115*POWER(ED$51,2))+('[1]Summary Data'!$X115*ED$51)+'[1]Summary Data'!$Y115</f>
        <v>-0.28310532111872111</v>
      </c>
      <c r="EE56" s="98">
        <f>('[1]Summary Data'!$V115*POWER(EE$51,3))+('[1]Summary Data'!$W115*POWER(EE$51,2))+('[1]Summary Data'!$X115*EE$51)+'[1]Summary Data'!$Y115</f>
        <v>-0.3164680953600012</v>
      </c>
      <c r="EF56" s="98">
        <f>('[1]Summary Data'!$V115*POWER(EF$51,3))+('[1]Summary Data'!$W115*POWER(EF$51,2))+('[1]Summary Data'!$X115*EF$51)+'[1]Summary Data'!$Y115</f>
        <v>-0.35230256147968153</v>
      </c>
      <c r="EG56" s="98">
        <f>('[1]Summary Data'!$V115*POWER(EG$51,3))+('[1]Summary Data'!$W115*POWER(EG$51,2))+('[1]Summary Data'!$X115*EG$51)+'[1]Summary Data'!$Y115</f>
        <v>-0.39069524862464178</v>
      </c>
      <c r="EH56" s="98">
        <f>('[1]Summary Data'!$V115*POWER(EH$51,3))+('[1]Summary Data'!$W115*POWER(EH$51,2))+('[1]Summary Data'!$X115*EH$51)+'[1]Summary Data'!$Y115</f>
        <v>-0.43173268594176206</v>
      </c>
      <c r="EI56" s="98">
        <f>('[1]Summary Data'!$V115*POWER(EI$51,3))+('[1]Summary Data'!$W115*POWER(EI$51,2))+('[1]Summary Data'!$X115*EI$51)+'[1]Summary Data'!$Y115</f>
        <v>-0.47550140257792251</v>
      </c>
      <c r="EJ56" s="98">
        <f>('[1]Summary Data'!$V115*POWER(EJ$51,3))+('[1]Summary Data'!$W115*POWER(EJ$51,2))+('[1]Summary Data'!$X115*EJ$51)+'[1]Summary Data'!$Y115</f>
        <v>-0.52208792768000212</v>
      </c>
      <c r="EK56" s="98">
        <f>('[1]Summary Data'!$V115*POWER(EK$51,3))+('[1]Summary Data'!$W115*POWER(EK$51,2))+('[1]Summary Data'!$X115*EK$51)+'[1]Summary Data'!$Y115</f>
        <v>-0.57157879039488191</v>
      </c>
      <c r="EL56" s="98">
        <f>('[1]Summary Data'!$V115*POWER(EL$51,3))+('[1]Summary Data'!$W115*POWER(EL$51,2))+('[1]Summary Data'!$X115*EL$51)+'[1]Summary Data'!$Y115</f>
        <v>-0.62406051986944222</v>
      </c>
      <c r="EM56" s="98">
        <f>('[1]Summary Data'!$V115*POWER(EM$51,3))+('[1]Summary Data'!$W115*POWER(EM$51,2))+('[1]Summary Data'!$X115*EM$51)+'[1]Summary Data'!$Y115</f>
        <v>-0.67961964525056251</v>
      </c>
      <c r="EN56" s="98">
        <f>('[1]Summary Data'!$V115*POWER(EN$51,3))+('[1]Summary Data'!$W115*POWER(EN$51,2))+('[1]Summary Data'!$X115*EN$51)+'[1]Summary Data'!$Y115</f>
        <v>-0.7383426956851229</v>
      </c>
      <c r="EO56" s="99">
        <f>('[1]Summary Data'!$V115*POWER(EO$51,3))+('[1]Summary Data'!$W115*POWER(EO$51,2))+('[1]Summary Data'!$X115*EO$51)+'[1]Summary Data'!$Y115</f>
        <v>-0.80031620032000328</v>
      </c>
      <c r="EP56" s="187"/>
    </row>
    <row r="57" spans="2:147" x14ac:dyDescent="0.25">
      <c r="B57" s="180"/>
      <c r="C57" s="181"/>
      <c r="D57" s="181"/>
      <c r="E57" s="182"/>
      <c r="F57" s="56">
        <f t="shared" si="7"/>
        <v>5</v>
      </c>
      <c r="G57" s="97">
        <f t="shared" si="8"/>
        <v>0.23574999999999999</v>
      </c>
      <c r="H57" s="98">
        <f t="shared" si="8"/>
        <v>0.21187255893503998</v>
      </c>
      <c r="I57" s="98">
        <f t="shared" si="8"/>
        <v>0.18957899372032</v>
      </c>
      <c r="J57" s="98">
        <f t="shared" si="8"/>
        <v>0.16881824132607998</v>
      </c>
      <c r="K57" s="98">
        <f t="shared" si="8"/>
        <v>0.14953923872255998</v>
      </c>
      <c r="L57" s="98">
        <f t="shared" si="8"/>
        <v>0.13169092288000001</v>
      </c>
      <c r="M57" s="98">
        <f t="shared" si="8"/>
        <v>0.11522223076863999</v>
      </c>
      <c r="N57" s="98">
        <f t="shared" si="8"/>
        <v>0.10008209935871998</v>
      </c>
      <c r="O57" s="98">
        <f t="shared" si="8"/>
        <v>8.6219465620479968E-2</v>
      </c>
      <c r="P57" s="98">
        <f t="shared" si="8"/>
        <v>7.3583266524159946E-2</v>
      </c>
      <c r="Q57" s="98">
        <f t="shared" si="8"/>
        <v>6.2122439039999977E-2</v>
      </c>
      <c r="R57" s="98">
        <f t="shared" si="8"/>
        <v>5.178592013823996E-2</v>
      </c>
      <c r="S57" s="98">
        <f t="shared" si="8"/>
        <v>4.2522646789119961E-2</v>
      </c>
      <c r="T57" s="98">
        <f t="shared" si="8"/>
        <v>3.4281555962879989E-2</v>
      </c>
      <c r="U57" s="98">
        <f t="shared" si="8"/>
        <v>2.7011584629759972E-2</v>
      </c>
      <c r="V57" s="98">
        <f t="shared" si="8"/>
        <v>2.0661669759999973E-2</v>
      </c>
      <c r="W57" s="98">
        <f t="shared" si="8"/>
        <v>1.5180748323839949E-2</v>
      </c>
      <c r="X57" s="98">
        <f t="shared" si="8"/>
        <v>1.0517757291519964E-2</v>
      </c>
      <c r="Y57" s="98">
        <f t="shared" si="8"/>
        <v>6.6216336332799441E-3</v>
      </c>
      <c r="Z57" s="98">
        <f t="shared" si="8"/>
        <v>3.4413143193599283E-3</v>
      </c>
      <c r="AA57" s="98">
        <f t="shared" si="8"/>
        <v>2.5232785766400034E-3</v>
      </c>
      <c r="AB57" s="98">
        <f t="shared" si="8"/>
        <v>2.5232785766400034E-3</v>
      </c>
      <c r="AC57" s="98">
        <f t="shared" si="8"/>
        <v>2.5232785766400034E-3</v>
      </c>
      <c r="AD57" s="98">
        <f t="shared" si="8"/>
        <v>2.5232785766400034E-3</v>
      </c>
      <c r="AE57" s="98">
        <f t="shared" si="8"/>
        <v>2.5232785766400034E-3</v>
      </c>
      <c r="AF57" s="98">
        <f t="shared" si="8"/>
        <v>2.5232785766400034E-3</v>
      </c>
      <c r="AG57" s="98">
        <f t="shared" si="8"/>
        <v>2.5232785766400034E-3</v>
      </c>
      <c r="AH57" s="98">
        <f t="shared" si="8"/>
        <v>2.5232785766400034E-3</v>
      </c>
      <c r="AI57" s="98">
        <f t="shared" si="8"/>
        <v>2.5232785766400034E-3</v>
      </c>
      <c r="AJ57" s="98">
        <f t="shared" si="8"/>
        <v>2.5232785766400034E-3</v>
      </c>
      <c r="AK57" s="98">
        <f t="shared" si="8"/>
        <v>2.5232785766400034E-3</v>
      </c>
      <c r="AL57" s="98">
        <f t="shared" si="8"/>
        <v>2.5232785766400034E-3</v>
      </c>
      <c r="AM57" s="98">
        <v>0</v>
      </c>
      <c r="AN57" s="98">
        <v>0</v>
      </c>
      <c r="AO57" s="98">
        <v>0</v>
      </c>
      <c r="AP57" s="98">
        <v>0</v>
      </c>
      <c r="AQ57" s="98">
        <v>0</v>
      </c>
      <c r="AR57" s="98">
        <v>0</v>
      </c>
      <c r="AS57" s="98">
        <v>0</v>
      </c>
      <c r="AT57" s="98">
        <v>0</v>
      </c>
      <c r="AU57" s="98">
        <v>0</v>
      </c>
      <c r="AV57" s="98">
        <v>0</v>
      </c>
      <c r="AW57" s="98">
        <v>0</v>
      </c>
      <c r="AX57" s="98">
        <v>0</v>
      </c>
      <c r="AY57" s="98">
        <v>0</v>
      </c>
      <c r="AZ57" s="98">
        <v>0</v>
      </c>
      <c r="BA57" s="98">
        <v>0</v>
      </c>
      <c r="BB57" s="98">
        <v>0</v>
      </c>
      <c r="BC57" s="98">
        <v>0</v>
      </c>
      <c r="BD57" s="98">
        <v>0</v>
      </c>
      <c r="BE57" s="98">
        <v>0</v>
      </c>
      <c r="BF57" s="98">
        <v>0</v>
      </c>
      <c r="BG57" s="98">
        <v>0</v>
      </c>
      <c r="BH57" s="98">
        <v>0</v>
      </c>
      <c r="BI57" s="98">
        <v>0</v>
      </c>
      <c r="BJ57" s="98">
        <v>0</v>
      </c>
      <c r="BK57" s="98">
        <v>0</v>
      </c>
      <c r="BL57" s="98">
        <v>0</v>
      </c>
      <c r="BM57" s="98">
        <v>0</v>
      </c>
      <c r="BN57" s="98">
        <v>0</v>
      </c>
      <c r="BO57" s="98">
        <v>0</v>
      </c>
      <c r="BP57" s="98">
        <v>0</v>
      </c>
      <c r="BQ57" s="98">
        <v>0</v>
      </c>
      <c r="BR57" s="98">
        <v>0</v>
      </c>
      <c r="BS57" s="98">
        <v>0</v>
      </c>
      <c r="BT57" s="99">
        <v>0</v>
      </c>
      <c r="BU57" s="187"/>
      <c r="CA57" s="143">
        <f t="shared" si="9"/>
        <v>0</v>
      </c>
      <c r="CB57" s="97">
        <f>('[1]Summary Data'!$V114*POWER(CB$51,3))+('[1]Summary Data'!$W114*POWER(CB$51,2))+('[1]Summary Data'!$X114*CB$51)+'[1]Summary Data'!$Y114</f>
        <v>0.23574999999999999</v>
      </c>
      <c r="CC57" s="98">
        <f>('[1]Summary Data'!$V114*POWER(CC$51,3))+('[1]Summary Data'!$W114*POWER(CC$51,2))+('[1]Summary Data'!$X114*CC$51)+'[1]Summary Data'!$Y114</f>
        <v>0.21187255893503998</v>
      </c>
      <c r="CD57" s="98">
        <f>('[1]Summary Data'!$V114*POWER(CD$51,3))+('[1]Summary Data'!$W114*POWER(CD$51,2))+('[1]Summary Data'!$X114*CD$51)+'[1]Summary Data'!$Y114</f>
        <v>0.18957899372032</v>
      </c>
      <c r="CE57" s="98">
        <f>('[1]Summary Data'!$V114*POWER(CE$51,3))+('[1]Summary Data'!$W114*POWER(CE$51,2))+('[1]Summary Data'!$X114*CE$51)+'[1]Summary Data'!$Y114</f>
        <v>0.16881824132607998</v>
      </c>
      <c r="CF57" s="98">
        <f>('[1]Summary Data'!$V114*POWER(CF$51,3))+('[1]Summary Data'!$W114*POWER(CF$51,2))+('[1]Summary Data'!$X114*CF$51)+'[1]Summary Data'!$Y114</f>
        <v>0.14953923872255998</v>
      </c>
      <c r="CG57" s="98">
        <f>('[1]Summary Data'!$V114*POWER(CG$51,3))+('[1]Summary Data'!$W114*POWER(CG$51,2))+('[1]Summary Data'!$X114*CG$51)+'[1]Summary Data'!$Y114</f>
        <v>0.13169092288000001</v>
      </c>
      <c r="CH57" s="98">
        <f>('[1]Summary Data'!$V114*POWER(CH$51,3))+('[1]Summary Data'!$W114*POWER(CH$51,2))+('[1]Summary Data'!$X114*CH$51)+'[1]Summary Data'!$Y114</f>
        <v>0.11522223076863999</v>
      </c>
      <c r="CI57" s="98">
        <f>('[1]Summary Data'!$V114*POWER(CI$51,3))+('[1]Summary Data'!$W114*POWER(CI$51,2))+('[1]Summary Data'!$X114*CI$51)+'[1]Summary Data'!$Y114</f>
        <v>0.10008209935871998</v>
      </c>
      <c r="CJ57" s="98">
        <f>('[1]Summary Data'!$V114*POWER(CJ$51,3))+('[1]Summary Data'!$W114*POWER(CJ$51,2))+('[1]Summary Data'!$X114*CJ$51)+'[1]Summary Data'!$Y114</f>
        <v>8.6219465620479968E-2</v>
      </c>
      <c r="CK57" s="98">
        <f>('[1]Summary Data'!$V114*POWER(CK$51,3))+('[1]Summary Data'!$W114*POWER(CK$51,2))+('[1]Summary Data'!$X114*CK$51)+'[1]Summary Data'!$Y114</f>
        <v>7.3583266524159946E-2</v>
      </c>
      <c r="CL57" s="98">
        <f>('[1]Summary Data'!$V114*POWER(CL$51,3))+('[1]Summary Data'!$W114*POWER(CL$51,2))+('[1]Summary Data'!$X114*CL$51)+'[1]Summary Data'!$Y114</f>
        <v>6.2122439039999977E-2</v>
      </c>
      <c r="CM57" s="98">
        <f>('[1]Summary Data'!$V114*POWER(CM$51,3))+('[1]Summary Data'!$W114*POWER(CM$51,2))+('[1]Summary Data'!$X114*CM$51)+'[1]Summary Data'!$Y114</f>
        <v>5.178592013823996E-2</v>
      </c>
      <c r="CN57" s="98">
        <f>('[1]Summary Data'!$V114*POWER(CN$51,3))+('[1]Summary Data'!$W114*POWER(CN$51,2))+('[1]Summary Data'!$X114*CN$51)+'[1]Summary Data'!$Y114</f>
        <v>4.2522646789119961E-2</v>
      </c>
      <c r="CO57" s="98">
        <f>('[1]Summary Data'!$V114*POWER(CO$51,3))+('[1]Summary Data'!$W114*POWER(CO$51,2))+('[1]Summary Data'!$X114*CO$51)+'[1]Summary Data'!$Y114</f>
        <v>3.4281555962879989E-2</v>
      </c>
      <c r="CP57" s="98">
        <f>('[1]Summary Data'!$V114*POWER(CP$51,3))+('[1]Summary Data'!$W114*POWER(CP$51,2))+('[1]Summary Data'!$X114*CP$51)+'[1]Summary Data'!$Y114</f>
        <v>2.7011584629759972E-2</v>
      </c>
      <c r="CQ57" s="98">
        <f>('[1]Summary Data'!$V114*POWER(CQ$51,3))+('[1]Summary Data'!$W114*POWER(CQ$51,2))+('[1]Summary Data'!$X114*CQ$51)+'[1]Summary Data'!$Y114</f>
        <v>2.0661669759999973E-2</v>
      </c>
      <c r="CR57" s="98">
        <f>('[1]Summary Data'!$V114*POWER(CR$51,3))+('[1]Summary Data'!$W114*POWER(CR$51,2))+('[1]Summary Data'!$X114*CR$51)+'[1]Summary Data'!$Y114</f>
        <v>1.5180748323839949E-2</v>
      </c>
      <c r="CS57" s="98">
        <f>('[1]Summary Data'!$V114*POWER(CS$51,3))+('[1]Summary Data'!$W114*POWER(CS$51,2))+('[1]Summary Data'!$X114*CS$51)+'[1]Summary Data'!$Y114</f>
        <v>1.0517757291519964E-2</v>
      </c>
      <c r="CT57" s="98">
        <f>('[1]Summary Data'!$V114*POWER(CT$51,3))+('[1]Summary Data'!$W114*POWER(CT$51,2))+('[1]Summary Data'!$X114*CT$51)+'[1]Summary Data'!$Y114</f>
        <v>6.6216336332799441E-3</v>
      </c>
      <c r="CU57" s="98">
        <f>('[1]Summary Data'!$V114*POWER(CU$51,3))+('[1]Summary Data'!$W114*POWER(CU$51,2))+('[1]Summary Data'!$X114*CU$51)+'[1]Summary Data'!$Y114</f>
        <v>3.4413143193599283E-3</v>
      </c>
      <c r="CV57" s="98">
        <f>('[1]Summary Data'!$V114*POWER(CV$51,3))+('[1]Summary Data'!$W114*POWER(CV$51,2))+('[1]Summary Data'!$X114*CV$51)+'[1]Summary Data'!$Y114</f>
        <v>9.2573632000000905E-4</v>
      </c>
      <c r="CW57" s="98">
        <f>('[1]Summary Data'!$V114*POWER(CW$51,3))+('[1]Summary Data'!$W114*POWER(CW$51,2))+('[1]Summary Data'!$X114*CW$51)+'[1]Summary Data'!$Y114</f>
        <v>-9.761633945599979E-4</v>
      </c>
      <c r="CX57" s="98">
        <f>('[1]Summary Data'!$V114*POWER(CX$51,3))+('[1]Summary Data'!$W114*POWER(CX$51,2))+('[1]Summary Data'!$X114*CX$51)+'[1]Summary Data'!$Y114</f>
        <v>-2.3154478540799717E-3</v>
      </c>
      <c r="CY57" s="98">
        <f>('[1]Summary Data'!$V114*POWER(CY$51,3))+('[1]Summary Data'!$W114*POWER(CY$51,2))+('[1]Summary Data'!$X114*CY$51)+'[1]Summary Data'!$Y114</f>
        <v>-3.1431800883199579E-3</v>
      </c>
      <c r="CZ57" s="98">
        <f>('[1]Summary Data'!$V114*POWER(CZ$51,3))+('[1]Summary Data'!$W114*POWER(CZ$51,2))+('[1]Summary Data'!$X114*CZ$51)+'[1]Summary Data'!$Y114</f>
        <v>-3.5104231270400577E-3</v>
      </c>
      <c r="DA57" s="98">
        <f>('[1]Summary Data'!$V114*POWER(DA$51,3))+('[1]Summary Data'!$W114*POWER(DA$51,2))+('[1]Summary Data'!$X114*DA$51)+'[1]Summary Data'!$Y114</f>
        <v>-3.468239999999928E-3</v>
      </c>
      <c r="DB57" s="98">
        <f>('[1]Summary Data'!$V114*POWER(DB$51,3))+('[1]Summary Data'!$W114*POWER(DB$51,2))+('[1]Summary Data'!$X114*DB$51)+'[1]Summary Data'!$Y114</f>
        <v>-3.0676937369600588E-3</v>
      </c>
      <c r="DC57" s="98">
        <f>('[1]Summary Data'!$V114*POWER(DC$51,3))+('[1]Summary Data'!$W114*POWER(DC$51,2))+('[1]Summary Data'!$X114*DC$51)+'[1]Summary Data'!$Y114</f>
        <v>-2.3598473676800513E-3</v>
      </c>
      <c r="DD57" s="98">
        <f>('[1]Summary Data'!$V114*POWER(DD$51,3))+('[1]Summary Data'!$W114*POWER(DD$51,2))+('[1]Summary Data'!$X114*DD$51)+'[1]Summary Data'!$Y114</f>
        <v>-1.3957639219200069E-3</v>
      </c>
      <c r="DE57" s="98">
        <f>('[1]Summary Data'!$V114*POWER(DE$51,3))+('[1]Summary Data'!$W114*POWER(DE$51,2))+('[1]Summary Data'!$X114*DE$51)+'[1]Summary Data'!$Y114</f>
        <v>-2.2650642944002652E-4</v>
      </c>
      <c r="DF57" s="98">
        <f>('[1]Summary Data'!$V114*POWER(DF$51,3))+('[1]Summary Data'!$W114*POWER(DF$51,2))+('[1]Summary Data'!$X114*DF$51)+'[1]Summary Data'!$Y114</f>
        <v>1.0968620800000106E-3</v>
      </c>
      <c r="DG57" s="98">
        <f>('[1]Summary Data'!$V114*POWER(DG$51,3))+('[1]Summary Data'!$W114*POWER(DG$51,2))+('[1]Summary Data'!$X114*DG$51)+'[1]Summary Data'!$Y114</f>
        <v>2.5232785766400034E-3</v>
      </c>
      <c r="DH57" s="98">
        <f>('[1]Summary Data'!$V114*POWER(DH$51,3))+('[1]Summary Data'!$W114*POWER(DH$51,2))+('[1]Summary Data'!$X114*DH$51)+'[1]Summary Data'!$Y114</f>
        <v>4.0016800307200728E-3</v>
      </c>
      <c r="DI57" s="98">
        <f>('[1]Summary Data'!$V114*POWER(DI$51,3))+('[1]Summary Data'!$W114*POWER(DI$51,2))+('[1]Summary Data'!$X114*DI$51)+'[1]Summary Data'!$Y114</f>
        <v>5.4810034124798956E-3</v>
      </c>
      <c r="DJ57" s="98">
        <f>('[1]Summary Data'!$V114*POWER(DJ$51,3))+('[1]Summary Data'!$W114*POWER(DJ$51,2))+('[1]Summary Data'!$X114*DJ$51)+'[1]Summary Data'!$Y114</f>
        <v>6.9101856921599258E-3</v>
      </c>
      <c r="DK57" s="98">
        <f>('[1]Summary Data'!$V114*POWER(DK$51,3))+('[1]Summary Data'!$W114*POWER(DK$51,2))+('[1]Summary Data'!$X114*DK$51)+'[1]Summary Data'!$Y114</f>
        <v>8.2381638400000623E-3</v>
      </c>
      <c r="DL57" s="98">
        <f>('[1]Summary Data'!$V114*POWER(DL$51,3))+('[1]Summary Data'!$W114*POWER(DL$51,2))+('[1]Summary Data'!$X114*DL$51)+'[1]Summary Data'!$Y114</f>
        <v>9.4138748262400929E-3</v>
      </c>
      <c r="DM57" s="98">
        <f>('[1]Summary Data'!$V114*POWER(DM$51,3))+('[1]Summary Data'!$W114*POWER(DM$51,2))+('[1]Summary Data'!$X114*DM$51)+'[1]Summary Data'!$Y114</f>
        <v>1.0386255621119916E-2</v>
      </c>
      <c r="DN57" s="98">
        <f>('[1]Summary Data'!$V114*POWER(DN$51,3))+('[1]Summary Data'!$W114*POWER(DN$51,2))+('[1]Summary Data'!$X114*DN$51)+'[1]Summary Data'!$Y114</f>
        <v>1.1104243194879987E-2</v>
      </c>
      <c r="DO57" s="98">
        <f>('[1]Summary Data'!$V114*POWER(DO$51,3))+('[1]Summary Data'!$W114*POWER(DO$51,2))+('[1]Summary Data'!$X114*DO$51)+'[1]Summary Data'!$Y114</f>
        <v>1.1516774517759981E-2</v>
      </c>
      <c r="DP57" s="98">
        <f>('[1]Summary Data'!$V114*POWER(DP$51,3))+('[1]Summary Data'!$W114*POWER(DP$51,2))+('[1]Summary Data'!$X114*DP$51)+'[1]Summary Data'!$Y114</f>
        <v>1.157278656000002E-2</v>
      </c>
      <c r="DQ57" s="98">
        <f>('[1]Summary Data'!$V114*POWER(DQ$51,3))+('[1]Summary Data'!$W114*POWER(DQ$51,2))+('[1]Summary Data'!$X114*DQ$51)+'[1]Summary Data'!$Y114</f>
        <v>1.1221216291839892E-2</v>
      </c>
      <c r="DR57" s="98">
        <f>('[1]Summary Data'!$V114*POWER(DR$51,3))+('[1]Summary Data'!$W114*POWER(DR$51,2))+('[1]Summary Data'!$X114*DR$51)+'[1]Summary Data'!$Y114</f>
        <v>1.0411000683519828E-2</v>
      </c>
      <c r="DS57" s="98">
        <f>('[1]Summary Data'!$V114*POWER(DS$51,3))+('[1]Summary Data'!$W114*POWER(DS$51,2))+('[1]Summary Data'!$X114*DS$51)+'[1]Summary Data'!$Y114</f>
        <v>9.091076705279949E-3</v>
      </c>
      <c r="DT57" s="98">
        <f>('[1]Summary Data'!$V114*POWER(DT$51,3))+('[1]Summary Data'!$W114*POWER(DT$51,2))+('[1]Summary Data'!$X114*DT$51)+'[1]Summary Data'!$Y114</f>
        <v>7.2103813273598216E-3</v>
      </c>
      <c r="DU57" s="98">
        <f>('[1]Summary Data'!$V114*POWER(DU$51,3))+('[1]Summary Data'!$W114*POWER(DU$51,2))+('[1]Summary Data'!$X114*DU$51)+'[1]Summary Data'!$Y114</f>
        <v>4.7178515199998994E-3</v>
      </c>
      <c r="DV57" s="98">
        <f>('[1]Summary Data'!$V114*POWER(DV$51,3))+('[1]Summary Data'!$W114*POWER(DV$51,2))+('[1]Summary Data'!$X114*DV$51)+'[1]Summary Data'!$Y114</f>
        <v>1.5624242534399702E-3</v>
      </c>
      <c r="DW57" s="98">
        <f>('[1]Summary Data'!$V114*POWER(DW$51,3))+('[1]Summary Data'!$W114*POWER(DW$51,2))+('[1]Summary Data'!$X114*DW$51)+'[1]Summary Data'!$Y114</f>
        <v>-2.3069635020800672E-3</v>
      </c>
      <c r="DX57" s="98">
        <f>('[1]Summary Data'!$V114*POWER(DX$51,3))+('[1]Summary Data'!$W114*POWER(DX$51,2))+('[1]Summary Data'!$X114*DX$51)+'[1]Summary Data'!$Y114</f>
        <v>-6.9413747763200917E-3</v>
      </c>
      <c r="DY57" s="98">
        <f>('[1]Summary Data'!$V114*POWER(DY$51,3))+('[1]Summary Data'!$W114*POWER(DY$51,2))+('[1]Summary Data'!$X114*DY$51)+'[1]Summary Data'!$Y114</f>
        <v>-1.2391872599040316E-2</v>
      </c>
      <c r="DZ57" s="98">
        <f>('[1]Summary Data'!$V114*POWER(DZ$51,3))+('[1]Summary Data'!$W114*POWER(DZ$51,2))+('[1]Summary Data'!$X114*DZ$51)+'[1]Summary Data'!$Y114</f>
        <v>-1.8709520000000396E-2</v>
      </c>
      <c r="EA57" s="98">
        <f>('[1]Summary Data'!$V114*POWER(EA$51,3))+('[1]Summary Data'!$W114*POWER(EA$51,2))+('[1]Summary Data'!$X114*EA$51)+'[1]Summary Data'!$Y114</f>
        <v>-2.5945380008960545E-2</v>
      </c>
      <c r="EB57" s="98">
        <f>('[1]Summary Data'!$V114*POWER(EB$51,3))+('[1]Summary Data'!$W114*POWER(EB$51,2))+('[1]Summary Data'!$X114*EB$51)+'[1]Summary Data'!$Y114</f>
        <v>-3.4150515655680419E-2</v>
      </c>
      <c r="EC57" s="98">
        <f>('[1]Summary Data'!$V114*POWER(EC$51,3))+('[1]Summary Data'!$W114*POWER(EC$51,2))+('[1]Summary Data'!$X114*EC$51)+'[1]Summary Data'!$Y114</f>
        <v>-4.3375989969920564E-2</v>
      </c>
      <c r="ED57" s="98">
        <f>('[1]Summary Data'!$V114*POWER(ED$51,3))+('[1]Summary Data'!$W114*POWER(ED$51,2))+('[1]Summary Data'!$X114*ED$51)+'[1]Summary Data'!$Y114</f>
        <v>-5.3672865981440415E-2</v>
      </c>
      <c r="EE57" s="98">
        <f>('[1]Summary Data'!$V114*POWER(EE$51,3))+('[1]Summary Data'!$W114*POWER(EE$51,2))+('[1]Summary Data'!$X114*EE$51)+'[1]Summary Data'!$Y114</f>
        <v>-6.5092206720000517E-2</v>
      </c>
      <c r="EF57" s="98">
        <f>('[1]Summary Data'!$V114*POWER(EF$51,3))+('[1]Summary Data'!$W114*POWER(EF$51,2))+('[1]Summary Data'!$X114*EF$51)+'[1]Summary Data'!$Y114</f>
        <v>-7.7685075215360527E-2</v>
      </c>
      <c r="EG57" s="98">
        <f>('[1]Summary Data'!$V114*POWER(EG$51,3))+('[1]Summary Data'!$W114*POWER(EG$51,2))+('[1]Summary Data'!$X114*EG$51)+'[1]Summary Data'!$Y114</f>
        <v>-9.1502534497280991E-2</v>
      </c>
      <c r="EH57" s="98">
        <f>('[1]Summary Data'!$V114*POWER(EH$51,3))+('[1]Summary Data'!$W114*POWER(EH$51,2))+('[1]Summary Data'!$X114*EH$51)+'[1]Summary Data'!$Y114</f>
        <v>-0.10659564759552068</v>
      </c>
      <c r="EI57" s="98">
        <f>('[1]Summary Data'!$V114*POWER(EI$51,3))+('[1]Summary Data'!$W114*POWER(EI$51,2))+('[1]Summary Data'!$X114*EI$51)+'[1]Summary Data'!$Y114</f>
        <v>-0.12301547753984124</v>
      </c>
      <c r="EJ57" s="98">
        <f>('[1]Summary Data'!$V114*POWER(EJ$51,3))+('[1]Summary Data'!$W114*POWER(EJ$51,2))+('[1]Summary Data'!$X114*EJ$51)+'[1]Summary Data'!$Y114</f>
        <v>-0.14081308736000123</v>
      </c>
      <c r="EK57" s="98">
        <f>('[1]Summary Data'!$V114*POWER(EK$51,3))+('[1]Summary Data'!$W114*POWER(EK$51,2))+('[1]Summary Data'!$X114*EK$51)+'[1]Summary Data'!$Y114</f>
        <v>-0.16003954008576096</v>
      </c>
      <c r="EL57" s="98">
        <f>('[1]Summary Data'!$V114*POWER(EL$51,3))+('[1]Summary Data'!$W114*POWER(EL$51,2))+('[1]Summary Data'!$X114*EL$51)+'[1]Summary Data'!$Y114</f>
        <v>-0.18074589874688121</v>
      </c>
      <c r="EM57" s="98">
        <f>('[1]Summary Data'!$V114*POWER(EM$51,3))+('[1]Summary Data'!$W114*POWER(EM$51,2))+('[1]Summary Data'!$X114*EM$51)+'[1]Summary Data'!$Y114</f>
        <v>-0.20298322637312119</v>
      </c>
      <c r="EN57" s="98">
        <f>('[1]Summary Data'!$V114*POWER(EN$51,3))+('[1]Summary Data'!$W114*POWER(EN$51,2))+('[1]Summary Data'!$X114*EN$51)+'[1]Summary Data'!$Y114</f>
        <v>-0.22680258599424144</v>
      </c>
      <c r="EO57" s="99">
        <f>('[1]Summary Data'!$V114*POWER(EO$51,3))+('[1]Summary Data'!$W114*POWER(EO$51,2))+('[1]Summary Data'!$X114*EO$51)+'[1]Summary Data'!$Y114</f>
        <v>-0.25225504064000093</v>
      </c>
      <c r="EP57" s="187"/>
    </row>
    <row r="58" spans="2:147" x14ac:dyDescent="0.25">
      <c r="B58" s="180"/>
      <c r="C58" s="181"/>
      <c r="D58" s="181"/>
      <c r="E58" s="182"/>
      <c r="F58" s="56">
        <f t="shared" si="7"/>
        <v>5.5</v>
      </c>
      <c r="G58" s="97">
        <f t="shared" si="8"/>
        <v>0.26051999999999997</v>
      </c>
      <c r="H58" s="98">
        <f t="shared" si="8"/>
        <v>0.23600592001023996</v>
      </c>
      <c r="I58" s="98">
        <f t="shared" si="8"/>
        <v>0.21294792968191997</v>
      </c>
      <c r="J58" s="98">
        <f t="shared" si="8"/>
        <v>0.19130728347647996</v>
      </c>
      <c r="K58" s="98">
        <f t="shared" si="8"/>
        <v>0.17104523585535997</v>
      </c>
      <c r="L58" s="98">
        <f t="shared" si="8"/>
        <v>0.15212304127999998</v>
      </c>
      <c r="M58" s="98">
        <f t="shared" si="8"/>
        <v>0.13450195421183997</v>
      </c>
      <c r="N58" s="98">
        <f t="shared" si="8"/>
        <v>0.11814322911231995</v>
      </c>
      <c r="O58" s="98">
        <f t="shared" si="8"/>
        <v>0.10300812044287994</v>
      </c>
      <c r="P58" s="98">
        <f t="shared" si="8"/>
        <v>8.9057882664959953E-2</v>
      </c>
      <c r="Q58" s="98">
        <f t="shared" si="8"/>
        <v>7.6253770239999935E-2</v>
      </c>
      <c r="R58" s="98">
        <f t="shared" si="8"/>
        <v>6.4557037629439956E-2</v>
      </c>
      <c r="S58" s="98">
        <f t="shared" si="8"/>
        <v>5.3928939294719896E-2</v>
      </c>
      <c r="T58" s="98">
        <f t="shared" si="8"/>
        <v>4.4330729697279914E-2</v>
      </c>
      <c r="U58" s="98">
        <f t="shared" si="8"/>
        <v>3.5723663298559916E-2</v>
      </c>
      <c r="V58" s="98">
        <f t="shared" si="8"/>
        <v>2.8068994559999949E-2</v>
      </c>
      <c r="W58" s="98">
        <f t="shared" si="8"/>
        <v>2.1327977943039922E-2</v>
      </c>
      <c r="X58" s="98">
        <f t="shared" si="8"/>
        <v>1.5461867909119936E-2</v>
      </c>
      <c r="Y58" s="98">
        <f t="shared" si="8"/>
        <v>1.0431918919679928E-2</v>
      </c>
      <c r="Z58" s="98">
        <f t="shared" si="8"/>
        <v>6.1993854361598877E-3</v>
      </c>
      <c r="AA58" s="98">
        <f t="shared" si="8"/>
        <v>3.5040170598399367E-3</v>
      </c>
      <c r="AB58" s="98">
        <f t="shared" si="8"/>
        <v>3.5040170598399367E-3</v>
      </c>
      <c r="AC58" s="98">
        <f t="shared" si="8"/>
        <v>3.5040170598399367E-3</v>
      </c>
      <c r="AD58" s="98">
        <f t="shared" si="8"/>
        <v>3.5040170598399367E-3</v>
      </c>
      <c r="AE58" s="98">
        <f t="shared" si="8"/>
        <v>3.5040170598399367E-3</v>
      </c>
      <c r="AF58" s="98">
        <f t="shared" si="8"/>
        <v>3.5040170598399367E-3</v>
      </c>
      <c r="AG58" s="98">
        <f t="shared" si="8"/>
        <v>3.5040170598399367E-3</v>
      </c>
      <c r="AH58" s="98">
        <f t="shared" si="8"/>
        <v>3.5040170598399367E-3</v>
      </c>
      <c r="AI58" s="98">
        <f t="shared" si="8"/>
        <v>3.5040170598399367E-3</v>
      </c>
      <c r="AJ58" s="98">
        <f t="shared" si="8"/>
        <v>3.5040170598399367E-3</v>
      </c>
      <c r="AK58" s="98">
        <f t="shared" si="8"/>
        <v>3.5040170598399367E-3</v>
      </c>
      <c r="AL58" s="98">
        <f t="shared" si="8"/>
        <v>3.5040170598399367E-3</v>
      </c>
      <c r="AM58" s="98">
        <v>0</v>
      </c>
      <c r="AN58" s="98">
        <v>0</v>
      </c>
      <c r="AO58" s="98">
        <v>0</v>
      </c>
      <c r="AP58" s="98">
        <v>0</v>
      </c>
      <c r="AQ58" s="98">
        <v>0</v>
      </c>
      <c r="AR58" s="98">
        <v>0</v>
      </c>
      <c r="AS58" s="98">
        <v>0</v>
      </c>
      <c r="AT58" s="98">
        <v>0</v>
      </c>
      <c r="AU58" s="98">
        <v>0</v>
      </c>
      <c r="AV58" s="98">
        <v>0</v>
      </c>
      <c r="AW58" s="98">
        <v>0</v>
      </c>
      <c r="AX58" s="98">
        <v>0</v>
      </c>
      <c r="AY58" s="98">
        <v>0</v>
      </c>
      <c r="AZ58" s="98">
        <v>0</v>
      </c>
      <c r="BA58" s="98">
        <v>0</v>
      </c>
      <c r="BB58" s="98">
        <v>0</v>
      </c>
      <c r="BC58" s="98">
        <v>0</v>
      </c>
      <c r="BD58" s="98">
        <v>0</v>
      </c>
      <c r="BE58" s="98">
        <v>0</v>
      </c>
      <c r="BF58" s="98">
        <v>0</v>
      </c>
      <c r="BG58" s="98">
        <v>0</v>
      </c>
      <c r="BH58" s="98">
        <v>0</v>
      </c>
      <c r="BI58" s="98">
        <v>0</v>
      </c>
      <c r="BJ58" s="98">
        <v>0</v>
      </c>
      <c r="BK58" s="98">
        <v>0</v>
      </c>
      <c r="BL58" s="98">
        <v>0</v>
      </c>
      <c r="BM58" s="98">
        <v>0</v>
      </c>
      <c r="BN58" s="98">
        <v>0</v>
      </c>
      <c r="BO58" s="98">
        <v>0</v>
      </c>
      <c r="BP58" s="98">
        <v>0</v>
      </c>
      <c r="BQ58" s="98">
        <v>0</v>
      </c>
      <c r="BR58" s="98">
        <v>0</v>
      </c>
      <c r="BS58" s="98">
        <v>0</v>
      </c>
      <c r="BT58" s="99">
        <v>0</v>
      </c>
      <c r="BU58" s="187"/>
      <c r="CA58" s="143">
        <f t="shared" si="9"/>
        <v>0</v>
      </c>
      <c r="CB58" s="97">
        <f>('[1]Summary Data'!$V113*POWER(CB$51,3))+('[1]Summary Data'!$W113*POWER(CB$51,2))+('[1]Summary Data'!$X113*CB$51)+'[1]Summary Data'!$Y113</f>
        <v>0.26051999999999997</v>
      </c>
      <c r="CC58" s="98">
        <f>('[1]Summary Data'!$V113*POWER(CC$51,3))+('[1]Summary Data'!$W113*POWER(CC$51,2))+('[1]Summary Data'!$X113*CC$51)+'[1]Summary Data'!$Y113</f>
        <v>0.23600592001023996</v>
      </c>
      <c r="CD58" s="98">
        <f>('[1]Summary Data'!$V113*POWER(CD$51,3))+('[1]Summary Data'!$W113*POWER(CD$51,2))+('[1]Summary Data'!$X113*CD$51)+'[1]Summary Data'!$Y113</f>
        <v>0.21294792968191997</v>
      </c>
      <c r="CE58" s="98">
        <f>('[1]Summary Data'!$V113*POWER(CE$51,3))+('[1]Summary Data'!$W113*POWER(CE$51,2))+('[1]Summary Data'!$X113*CE$51)+'[1]Summary Data'!$Y113</f>
        <v>0.19130728347647996</v>
      </c>
      <c r="CF58" s="98">
        <f>('[1]Summary Data'!$V113*POWER(CF$51,3))+('[1]Summary Data'!$W113*POWER(CF$51,2))+('[1]Summary Data'!$X113*CF$51)+'[1]Summary Data'!$Y113</f>
        <v>0.17104523585535997</v>
      </c>
      <c r="CG58" s="98">
        <f>('[1]Summary Data'!$V113*POWER(CG$51,3))+('[1]Summary Data'!$W113*POWER(CG$51,2))+('[1]Summary Data'!$X113*CG$51)+'[1]Summary Data'!$Y113</f>
        <v>0.15212304127999998</v>
      </c>
      <c r="CH58" s="98">
        <f>('[1]Summary Data'!$V113*POWER(CH$51,3))+('[1]Summary Data'!$W113*POWER(CH$51,2))+('[1]Summary Data'!$X113*CH$51)+'[1]Summary Data'!$Y113</f>
        <v>0.13450195421183997</v>
      </c>
      <c r="CI58" s="98">
        <f>('[1]Summary Data'!$V113*POWER(CI$51,3))+('[1]Summary Data'!$W113*POWER(CI$51,2))+('[1]Summary Data'!$X113*CI$51)+'[1]Summary Data'!$Y113</f>
        <v>0.11814322911231995</v>
      </c>
      <c r="CJ58" s="98">
        <f>('[1]Summary Data'!$V113*POWER(CJ$51,3))+('[1]Summary Data'!$W113*POWER(CJ$51,2))+('[1]Summary Data'!$X113*CJ$51)+'[1]Summary Data'!$Y113</f>
        <v>0.10300812044287994</v>
      </c>
      <c r="CK58" s="98">
        <f>('[1]Summary Data'!$V113*POWER(CK$51,3))+('[1]Summary Data'!$W113*POWER(CK$51,2))+('[1]Summary Data'!$X113*CK$51)+'[1]Summary Data'!$Y113</f>
        <v>8.9057882664959953E-2</v>
      </c>
      <c r="CL58" s="98">
        <f>('[1]Summary Data'!$V113*POWER(CL$51,3))+('[1]Summary Data'!$W113*POWER(CL$51,2))+('[1]Summary Data'!$X113*CL$51)+'[1]Summary Data'!$Y113</f>
        <v>7.6253770239999935E-2</v>
      </c>
      <c r="CM58" s="98">
        <f>('[1]Summary Data'!$V113*POWER(CM$51,3))+('[1]Summary Data'!$W113*POWER(CM$51,2))+('[1]Summary Data'!$X113*CM$51)+'[1]Summary Data'!$Y113</f>
        <v>6.4557037629439956E-2</v>
      </c>
      <c r="CN58" s="98">
        <f>('[1]Summary Data'!$V113*POWER(CN$51,3))+('[1]Summary Data'!$W113*POWER(CN$51,2))+('[1]Summary Data'!$X113*CN$51)+'[1]Summary Data'!$Y113</f>
        <v>5.3928939294719896E-2</v>
      </c>
      <c r="CO58" s="98">
        <f>('[1]Summary Data'!$V113*POWER(CO$51,3))+('[1]Summary Data'!$W113*POWER(CO$51,2))+('[1]Summary Data'!$X113*CO$51)+'[1]Summary Data'!$Y113</f>
        <v>4.4330729697279914E-2</v>
      </c>
      <c r="CP58" s="98">
        <f>('[1]Summary Data'!$V113*POWER(CP$51,3))+('[1]Summary Data'!$W113*POWER(CP$51,2))+('[1]Summary Data'!$X113*CP$51)+'[1]Summary Data'!$Y113</f>
        <v>3.5723663298559916E-2</v>
      </c>
      <c r="CQ58" s="98">
        <f>('[1]Summary Data'!$V113*POWER(CQ$51,3))+('[1]Summary Data'!$W113*POWER(CQ$51,2))+('[1]Summary Data'!$X113*CQ$51)+'[1]Summary Data'!$Y113</f>
        <v>2.8068994559999949E-2</v>
      </c>
      <c r="CR58" s="98">
        <f>('[1]Summary Data'!$V113*POWER(CR$51,3))+('[1]Summary Data'!$W113*POWER(CR$51,2))+('[1]Summary Data'!$X113*CR$51)+'[1]Summary Data'!$Y113</f>
        <v>2.1327977943039922E-2</v>
      </c>
      <c r="CS58" s="98">
        <f>('[1]Summary Data'!$V113*POWER(CS$51,3))+('[1]Summary Data'!$W113*POWER(CS$51,2))+('[1]Summary Data'!$X113*CS$51)+'[1]Summary Data'!$Y113</f>
        <v>1.5461867909119936E-2</v>
      </c>
      <c r="CT58" s="98">
        <f>('[1]Summary Data'!$V113*POWER(CT$51,3))+('[1]Summary Data'!$W113*POWER(CT$51,2))+('[1]Summary Data'!$X113*CT$51)+'[1]Summary Data'!$Y113</f>
        <v>1.0431918919679928E-2</v>
      </c>
      <c r="CU58" s="98">
        <f>('[1]Summary Data'!$V113*POWER(CU$51,3))+('[1]Summary Data'!$W113*POWER(CU$51,2))+('[1]Summary Data'!$X113*CU$51)+'[1]Summary Data'!$Y113</f>
        <v>6.1993854361598877E-3</v>
      </c>
      <c r="CV58" s="98">
        <f>('[1]Summary Data'!$V113*POWER(CV$51,3))+('[1]Summary Data'!$W113*POWER(CV$51,2))+('[1]Summary Data'!$X113*CV$51)+'[1]Summary Data'!$Y113</f>
        <v>2.7255219199998626E-3</v>
      </c>
      <c r="CW58" s="98">
        <f>('[1]Summary Data'!$V113*POWER(CW$51,3))+('[1]Summary Data'!$W113*POWER(CW$51,2))+('[1]Summary Data'!$X113*CW$51)+'[1]Summary Data'!$Y113</f>
        <v>-2.8417167360128559E-5</v>
      </c>
      <c r="CX58" s="98">
        <f>('[1]Summary Data'!$V113*POWER(CX$51,3))+('[1]Summary Data'!$W113*POWER(CX$51,2))+('[1]Summary Data'!$X113*CX$51)+'[1]Summary Data'!$Y113</f>
        <v>-2.1011773644801224E-3</v>
      </c>
      <c r="CY58" s="98">
        <f>('[1]Summary Data'!$V113*POWER(CY$51,3))+('[1]Summary Data'!$W113*POWER(CY$51,2))+('[1]Summary Data'!$X113*CY$51)+'[1]Summary Data'!$Y113</f>
        <v>-3.5315042099200999E-3</v>
      </c>
      <c r="CZ58" s="98">
        <f>('[1]Summary Data'!$V113*POWER(CZ$51,3))+('[1]Summary Data'!$W113*POWER(CZ$51,2))+('[1]Summary Data'!$X113*CZ$51)+'[1]Summary Data'!$Y113</f>
        <v>-4.3581432422400979E-3</v>
      </c>
      <c r="DA58" s="98">
        <f>('[1]Summary Data'!$V113*POWER(DA$51,3))+('[1]Summary Data'!$W113*POWER(DA$51,2))+('[1]Summary Data'!$X113*DA$51)+'[1]Summary Data'!$Y113</f>
        <v>-4.6198400000000417E-3</v>
      </c>
      <c r="DB58" s="98">
        <f>('[1]Summary Data'!$V113*POWER(DB$51,3))+('[1]Summary Data'!$W113*POWER(DB$51,2))+('[1]Summary Data'!$X113*DB$51)+'[1]Summary Data'!$Y113</f>
        <v>-4.355340021759968E-3</v>
      </c>
      <c r="DC58" s="98">
        <f>('[1]Summary Data'!$V113*POWER(DC$51,3))+('[1]Summary Data'!$W113*POWER(DC$51,2))+('[1]Summary Data'!$X113*DC$51)+'[1]Summary Data'!$Y113</f>
        <v>-3.6033888460801355E-3</v>
      </c>
      <c r="DD58" s="98">
        <f>('[1]Summary Data'!$V113*POWER(DD$51,3))+('[1]Summary Data'!$W113*POWER(DD$51,2))+('[1]Summary Data'!$X113*DD$51)+'[1]Summary Data'!$Y113</f>
        <v>-2.4027320115200812E-3</v>
      </c>
      <c r="DE58" s="98">
        <f>('[1]Summary Data'!$V113*POWER(DE$51,3))+('[1]Summary Data'!$W113*POWER(DE$51,2))+('[1]Summary Data'!$X113*DE$51)+'[1]Summary Data'!$Y113</f>
        <v>-7.9211505664000814E-4</v>
      </c>
      <c r="DF58" s="98">
        <f>('[1]Summary Data'!$V113*POWER(DF$51,3))+('[1]Summary Data'!$W113*POWER(DF$51,2))+('[1]Summary Data'!$X113*DF$51)+'[1]Summary Data'!$Y113</f>
        <v>1.1897164799999915E-3</v>
      </c>
      <c r="DG58" s="98">
        <f>('[1]Summary Data'!$V113*POWER(DG$51,3))+('[1]Summary Data'!$W113*POWER(DG$51,2))+('[1]Summary Data'!$X113*DG$51)+'[1]Summary Data'!$Y113</f>
        <v>3.5040170598399367E-3</v>
      </c>
      <c r="DH58" s="98">
        <f>('[1]Summary Data'!$V113*POWER(DH$51,3))+('[1]Summary Data'!$W113*POWER(DH$51,2))+('[1]Summary Data'!$X113*DH$51)+'[1]Summary Data'!$Y113</f>
        <v>6.1120411443200684E-3</v>
      </c>
      <c r="DI58" s="98">
        <f>('[1]Summary Data'!$V113*POWER(DI$51,3))+('[1]Summary Data'!$W113*POWER(DI$51,2))+('[1]Summary Data'!$X113*DI$51)+'[1]Summary Data'!$Y113</f>
        <v>8.9750431948799614E-3</v>
      </c>
      <c r="DJ58" s="98">
        <f>('[1]Summary Data'!$V113*POWER(DJ$51,3))+('[1]Summary Data'!$W113*POWER(DJ$51,2))+('[1]Summary Data'!$X113*DJ$51)+'[1]Summary Data'!$Y113</f>
        <v>1.2054277672960079E-2</v>
      </c>
      <c r="DK58" s="98">
        <f>('[1]Summary Data'!$V113*POWER(DK$51,3))+('[1]Summary Data'!$W113*POWER(DK$51,2))+('[1]Summary Data'!$X113*DK$51)+'[1]Summary Data'!$Y113</f>
        <v>1.5310999040000106E-2</v>
      </c>
      <c r="DL58" s="98">
        <f>('[1]Summary Data'!$V113*POWER(DL$51,3))+('[1]Summary Data'!$W113*POWER(DL$51,2))+('[1]Summary Data'!$X113*DL$51)+'[1]Summary Data'!$Y113</f>
        <v>1.8706461757440063E-2</v>
      </c>
      <c r="DM58" s="98">
        <f>('[1]Summary Data'!$V113*POWER(DM$51,3))+('[1]Summary Data'!$W113*POWER(DM$51,2))+('[1]Summary Data'!$X113*DM$51)+'[1]Summary Data'!$Y113</f>
        <v>2.2201920286719967E-2</v>
      </c>
      <c r="DN58" s="98">
        <f>('[1]Summary Data'!$V113*POWER(DN$51,3))+('[1]Summary Data'!$W113*POWER(DN$51,2))+('[1]Summary Data'!$X113*DN$51)+'[1]Summary Data'!$Y113</f>
        <v>2.5758629089280061E-2</v>
      </c>
      <c r="DO58" s="98">
        <f>('[1]Summary Data'!$V113*POWER(DO$51,3))+('[1]Summary Data'!$W113*POWER(DO$51,2))+('[1]Summary Data'!$X113*DO$51)+'[1]Summary Data'!$Y113</f>
        <v>2.933784262656014E-2</v>
      </c>
      <c r="DP58" s="98">
        <f>('[1]Summary Data'!$V113*POWER(DP$51,3))+('[1]Summary Data'!$W113*POWER(DP$51,2))+('[1]Summary Data'!$X113*DP$51)+'[1]Summary Data'!$Y113</f>
        <v>3.2900815360000002E-2</v>
      </c>
      <c r="DQ58" s="98">
        <f>('[1]Summary Data'!$V113*POWER(DQ$51,3))+('[1]Summary Data'!$W113*POWER(DQ$51,2))+('[1]Summary Data'!$X113*DQ$51)+'[1]Summary Data'!$Y113</f>
        <v>3.640880175104011E-2</v>
      </c>
      <c r="DR58" s="98">
        <f>('[1]Summary Data'!$V113*POWER(DR$51,3))+('[1]Summary Data'!$W113*POWER(DR$51,2))+('[1]Summary Data'!$X113*DR$51)+'[1]Summary Data'!$Y113</f>
        <v>3.9823056261120149E-2</v>
      </c>
      <c r="DS58" s="98">
        <f>('[1]Summary Data'!$V113*POWER(DS$51,3))+('[1]Summary Data'!$W113*POWER(DS$51,2))+('[1]Summary Data'!$X113*DS$51)+'[1]Summary Data'!$Y113</f>
        <v>4.3104833351679916E-2</v>
      </c>
      <c r="DT58" s="98">
        <f>('[1]Summary Data'!$V113*POWER(DT$51,3))+('[1]Summary Data'!$W113*POWER(DT$51,2))+('[1]Summary Data'!$X113*DT$51)+'[1]Summary Data'!$Y113</f>
        <v>4.6215387484159987E-2</v>
      </c>
      <c r="DU58" s="98">
        <f>('[1]Summary Data'!$V113*POWER(DU$51,3))+('[1]Summary Data'!$W113*POWER(DU$51,2))+('[1]Summary Data'!$X113*DU$51)+'[1]Summary Data'!$Y113</f>
        <v>4.9115973119999823E-2</v>
      </c>
      <c r="DV58" s="98">
        <f>('[1]Summary Data'!$V113*POWER(DV$51,3))+('[1]Summary Data'!$W113*POWER(DV$51,2))+('[1]Summary Data'!$X113*DV$51)+'[1]Summary Data'!$Y113</f>
        <v>5.1767844720639999E-2</v>
      </c>
      <c r="DW58" s="98">
        <f>('[1]Summary Data'!$V113*POWER(DW$51,3))+('[1]Summary Data'!$W113*POWER(DW$51,2))+('[1]Summary Data'!$X113*DW$51)+'[1]Summary Data'!$Y113</f>
        <v>5.413225674751998E-2</v>
      </c>
      <c r="DX58" s="98">
        <f>('[1]Summary Data'!$V113*POWER(DX$51,3))+('[1]Summary Data'!$W113*POWER(DX$51,2))+('[1]Summary Data'!$X113*DX$51)+'[1]Summary Data'!$Y113</f>
        <v>5.6170463662080006E-2</v>
      </c>
      <c r="DY58" s="98">
        <f>('[1]Summary Data'!$V113*POWER(DY$51,3))+('[1]Summary Data'!$W113*POWER(DY$51,2))+('[1]Summary Data'!$X113*DY$51)+'[1]Summary Data'!$Y113</f>
        <v>5.7843719925759873E-2</v>
      </c>
      <c r="DZ58" s="98">
        <f>('[1]Summary Data'!$V113*POWER(DZ$51,3))+('[1]Summary Data'!$W113*POWER(DZ$51,2))+('[1]Summary Data'!$X113*DZ$51)+'[1]Summary Data'!$Y113</f>
        <v>5.9113279999999935E-2</v>
      </c>
      <c r="EA58" s="98">
        <f>('[1]Summary Data'!$V113*POWER(EA$51,3))+('[1]Summary Data'!$W113*POWER(EA$51,2))+('[1]Summary Data'!$X113*EA$51)+'[1]Summary Data'!$Y113</f>
        <v>5.9940398346239765E-2</v>
      </c>
      <c r="EB58" s="98">
        <f>('[1]Summary Data'!$V113*POWER(EB$51,3))+('[1]Summary Data'!$W113*POWER(EB$51,2))+('[1]Summary Data'!$X113*EB$51)+'[1]Summary Data'!$Y113</f>
        <v>6.0286329425920049E-2</v>
      </c>
      <c r="EC58" s="98">
        <f>('[1]Summary Data'!$V113*POWER(EC$51,3))+('[1]Summary Data'!$W113*POWER(EC$51,2))+('[1]Summary Data'!$X113*EC$51)+'[1]Summary Data'!$Y113</f>
        <v>6.0112327700479695E-2</v>
      </c>
      <c r="ED58" s="98">
        <f>('[1]Summary Data'!$V113*POWER(ED$51,3))+('[1]Summary Data'!$W113*POWER(ED$51,2))+('[1]Summary Data'!$X113*ED$51)+'[1]Summary Data'!$Y113</f>
        <v>5.9379647631360055E-2</v>
      </c>
      <c r="EE58" s="98">
        <f>('[1]Summary Data'!$V113*POWER(EE$51,3))+('[1]Summary Data'!$W113*POWER(EE$51,2))+('[1]Summary Data'!$X113*EE$51)+'[1]Summary Data'!$Y113</f>
        <v>5.8049543679999815E-2</v>
      </c>
      <c r="EF58" s="98">
        <f>('[1]Summary Data'!$V113*POWER(EF$51,3))+('[1]Summary Data'!$W113*POWER(EF$51,2))+('[1]Summary Data'!$X113*EF$51)+'[1]Summary Data'!$Y113</f>
        <v>5.6083270307839883E-2</v>
      </c>
      <c r="EG58" s="98">
        <f>('[1]Summary Data'!$V113*POWER(EG$51,3))+('[1]Summary Data'!$W113*POWER(EG$51,2))+('[1]Summary Data'!$X113*EG$51)+'[1]Summary Data'!$Y113</f>
        <v>5.3442081976319833E-2</v>
      </c>
      <c r="EH58" s="98">
        <f>('[1]Summary Data'!$V113*POWER(EH$51,3))+('[1]Summary Data'!$W113*POWER(EH$51,2))+('[1]Summary Data'!$X113*EH$51)+'[1]Summary Data'!$Y113</f>
        <v>5.0087233146879462E-2</v>
      </c>
      <c r="EI58" s="98">
        <f>('[1]Summary Data'!$V113*POWER(EI$51,3))+('[1]Summary Data'!$W113*POWER(EI$51,2))+('[1]Summary Data'!$X113*EI$51)+'[1]Summary Data'!$Y113</f>
        <v>4.5979978280959677E-2</v>
      </c>
      <c r="EJ58" s="98">
        <f>('[1]Summary Data'!$V113*POWER(EJ$51,3))+('[1]Summary Data'!$W113*POWER(EJ$51,2))+('[1]Summary Data'!$X113*EJ$51)+'[1]Summary Data'!$Y113</f>
        <v>4.1081571839999609E-2</v>
      </c>
      <c r="EK58" s="98">
        <f>('[1]Summary Data'!$V113*POWER(EK$51,3))+('[1]Summary Data'!$W113*POWER(EK$51,2))+('[1]Summary Data'!$X113*EK$51)+'[1]Summary Data'!$Y113</f>
        <v>3.5353268285439499E-2</v>
      </c>
      <c r="EL58" s="98">
        <f>('[1]Summary Data'!$V113*POWER(EL$51,3))+('[1]Summary Data'!$W113*POWER(EL$51,2))+('[1]Summary Data'!$X113*EL$51)+'[1]Summary Data'!$Y113</f>
        <v>2.8756322078719587E-2</v>
      </c>
      <c r="EM58" s="98">
        <f>('[1]Summary Data'!$V113*POWER(EM$51,3))+('[1]Summary Data'!$W113*POWER(EM$51,2))+('[1]Summary Data'!$X113*EM$51)+'[1]Summary Data'!$Y113</f>
        <v>2.1251987681279672E-2</v>
      </c>
      <c r="EN58" s="98">
        <f>('[1]Summary Data'!$V113*POWER(EN$51,3))+('[1]Summary Data'!$W113*POWER(EN$51,2))+('[1]Summary Data'!$X113*EN$51)+'[1]Summary Data'!$Y113</f>
        <v>1.280151955455977E-2</v>
      </c>
      <c r="EO58" s="99">
        <f>('[1]Summary Data'!$V113*POWER(EO$51,3))+('[1]Summary Data'!$W113*POWER(EO$51,2))+('[1]Summary Data'!$X113*EO$51)+'[1]Summary Data'!$Y113</f>
        <v>3.3661721599994587E-3</v>
      </c>
      <c r="EP58" s="187"/>
    </row>
    <row r="59" spans="2:147" ht="15.75" thickBot="1" x14ac:dyDescent="0.3">
      <c r="B59" s="183"/>
      <c r="C59" s="184"/>
      <c r="D59" s="184"/>
      <c r="E59" s="185"/>
      <c r="F59" s="58">
        <f t="shared" si="7"/>
        <v>6</v>
      </c>
      <c r="G59" s="102">
        <f t="shared" si="8"/>
        <v>0.22423000000000001</v>
      </c>
      <c r="H59" s="103">
        <f t="shared" si="8"/>
        <v>0.21385525097984001</v>
      </c>
      <c r="I59" s="103">
        <f t="shared" si="8"/>
        <v>0.20321707279872001</v>
      </c>
      <c r="J59" s="103">
        <f t="shared" si="8"/>
        <v>0.19236488877568003</v>
      </c>
      <c r="K59" s="103">
        <f t="shared" si="8"/>
        <v>0.18134812222976002</v>
      </c>
      <c r="L59" s="103">
        <f t="shared" si="8"/>
        <v>0.17021619648000003</v>
      </c>
      <c r="M59" s="103">
        <f t="shared" si="8"/>
        <v>0.15901853484544001</v>
      </c>
      <c r="N59" s="103">
        <f t="shared" si="8"/>
        <v>0.14780456064512001</v>
      </c>
      <c r="O59" s="103">
        <f t="shared" si="8"/>
        <v>0.13662369719808001</v>
      </c>
      <c r="P59" s="103">
        <f t="shared" si="8"/>
        <v>0.12552536782335999</v>
      </c>
      <c r="Q59" s="103">
        <f t="shared" si="8"/>
        <v>0.11455899584</v>
      </c>
      <c r="R59" s="103">
        <f t="shared" si="8"/>
        <v>0.10377400456703999</v>
      </c>
      <c r="S59" s="103">
        <f t="shared" si="8"/>
        <v>9.3219817323519971E-2</v>
      </c>
      <c r="T59" s="103">
        <f t="shared" si="8"/>
        <v>8.2945857428479985E-2</v>
      </c>
      <c r="U59" s="103">
        <f t="shared" si="8"/>
        <v>7.300154820095997E-2</v>
      </c>
      <c r="V59" s="103">
        <f t="shared" si="8"/>
        <v>6.3436312959999963E-2</v>
      </c>
      <c r="W59" s="103">
        <f t="shared" si="8"/>
        <v>5.4299575024639946E-2</v>
      </c>
      <c r="X59" s="103">
        <f t="shared" si="8"/>
        <v>4.5640757713919955E-2</v>
      </c>
      <c r="Y59" s="103">
        <f t="shared" si="8"/>
        <v>3.7509284346879945E-2</v>
      </c>
      <c r="Z59" s="103">
        <f t="shared" si="8"/>
        <v>2.9954578242559954E-2</v>
      </c>
      <c r="AA59" s="103">
        <f t="shared" si="8"/>
        <v>2.3026062719999935E-2</v>
      </c>
      <c r="AB59" s="103">
        <f t="shared" si="8"/>
        <v>1.6773161098239953E-2</v>
      </c>
      <c r="AC59" s="103">
        <f t="shared" si="8"/>
        <v>1.1245296696319962E-2</v>
      </c>
      <c r="AD59" s="103">
        <f t="shared" si="8"/>
        <v>6.4918928332799719E-3</v>
      </c>
      <c r="AE59" s="103">
        <f t="shared" si="8"/>
        <v>2.5623728281599922E-3</v>
      </c>
      <c r="AF59" s="103">
        <f t="shared" si="8"/>
        <v>2.2760396134400562E-3</v>
      </c>
      <c r="AG59" s="103">
        <f t="shared" si="8"/>
        <v>2.2760396134400562E-3</v>
      </c>
      <c r="AH59" s="103">
        <f t="shared" si="8"/>
        <v>2.2760396134400562E-3</v>
      </c>
      <c r="AI59" s="103">
        <f t="shared" si="8"/>
        <v>2.2760396134400562E-3</v>
      </c>
      <c r="AJ59" s="103">
        <f t="shared" si="8"/>
        <v>2.2760396134400562E-3</v>
      </c>
      <c r="AK59" s="103">
        <f t="shared" si="8"/>
        <v>2.2760396134400562E-3</v>
      </c>
      <c r="AL59" s="103">
        <f t="shared" ref="AL59" si="10">IF(DG59&gt;AM59,MAX(DG59,0),AM59)</f>
        <v>2.2760396134400562E-3</v>
      </c>
      <c r="AM59" s="103">
        <v>0</v>
      </c>
      <c r="AN59" s="103">
        <v>0</v>
      </c>
      <c r="AO59" s="103">
        <v>0</v>
      </c>
      <c r="AP59" s="103">
        <v>0</v>
      </c>
      <c r="AQ59" s="103">
        <v>0</v>
      </c>
      <c r="AR59" s="103">
        <v>0</v>
      </c>
      <c r="AS59" s="103">
        <v>0</v>
      </c>
      <c r="AT59" s="103">
        <v>0</v>
      </c>
      <c r="AU59" s="103">
        <v>0</v>
      </c>
      <c r="AV59" s="103">
        <v>0</v>
      </c>
      <c r="AW59" s="103">
        <v>0</v>
      </c>
      <c r="AX59" s="103">
        <v>0</v>
      </c>
      <c r="AY59" s="103">
        <v>0</v>
      </c>
      <c r="AZ59" s="103">
        <v>0</v>
      </c>
      <c r="BA59" s="103">
        <v>0</v>
      </c>
      <c r="BB59" s="103">
        <v>0</v>
      </c>
      <c r="BC59" s="103">
        <v>0</v>
      </c>
      <c r="BD59" s="103">
        <v>0</v>
      </c>
      <c r="BE59" s="103">
        <v>0</v>
      </c>
      <c r="BF59" s="103">
        <v>0</v>
      </c>
      <c r="BG59" s="103">
        <v>0</v>
      </c>
      <c r="BH59" s="103">
        <v>0</v>
      </c>
      <c r="BI59" s="103">
        <v>0</v>
      </c>
      <c r="BJ59" s="103">
        <v>0</v>
      </c>
      <c r="BK59" s="103">
        <v>0</v>
      </c>
      <c r="BL59" s="103">
        <v>0</v>
      </c>
      <c r="BM59" s="103">
        <v>0</v>
      </c>
      <c r="BN59" s="103">
        <v>0</v>
      </c>
      <c r="BO59" s="103">
        <v>0</v>
      </c>
      <c r="BP59" s="103">
        <v>0</v>
      </c>
      <c r="BQ59" s="103">
        <v>0</v>
      </c>
      <c r="BR59" s="103">
        <v>0</v>
      </c>
      <c r="BS59" s="103">
        <v>0</v>
      </c>
      <c r="BT59" s="104">
        <v>0</v>
      </c>
      <c r="BU59" s="188"/>
      <c r="CA59" s="144">
        <f t="shared" si="9"/>
        <v>0</v>
      </c>
      <c r="CB59" s="102">
        <f>('[1]Summary Data'!$V112*POWER(CB$51,3))+('[1]Summary Data'!$W112*POWER(CB$51,2))+('[1]Summary Data'!$X112*CB$51)+'[1]Summary Data'!$Y112</f>
        <v>0.22423000000000001</v>
      </c>
      <c r="CC59" s="103">
        <f>('[1]Summary Data'!$V112*POWER(CC$51,3))+('[1]Summary Data'!$W112*POWER(CC$51,2))+('[1]Summary Data'!$X112*CC$51)+'[1]Summary Data'!$Y112</f>
        <v>0.21385525097984001</v>
      </c>
      <c r="CD59" s="103">
        <f>('[1]Summary Data'!$V112*POWER(CD$51,3))+('[1]Summary Data'!$W112*POWER(CD$51,2))+('[1]Summary Data'!$X112*CD$51)+'[1]Summary Data'!$Y112</f>
        <v>0.20321707279872001</v>
      </c>
      <c r="CE59" s="103">
        <f>('[1]Summary Data'!$V112*POWER(CE$51,3))+('[1]Summary Data'!$W112*POWER(CE$51,2))+('[1]Summary Data'!$X112*CE$51)+'[1]Summary Data'!$Y112</f>
        <v>0.19236488877568003</v>
      </c>
      <c r="CF59" s="103">
        <f>('[1]Summary Data'!$V112*POWER(CF$51,3))+('[1]Summary Data'!$W112*POWER(CF$51,2))+('[1]Summary Data'!$X112*CF$51)+'[1]Summary Data'!$Y112</f>
        <v>0.18134812222976002</v>
      </c>
      <c r="CG59" s="103">
        <f>('[1]Summary Data'!$V112*POWER(CG$51,3))+('[1]Summary Data'!$W112*POWER(CG$51,2))+('[1]Summary Data'!$X112*CG$51)+'[1]Summary Data'!$Y112</f>
        <v>0.17021619648000003</v>
      </c>
      <c r="CH59" s="103">
        <f>('[1]Summary Data'!$V112*POWER(CH$51,3))+('[1]Summary Data'!$W112*POWER(CH$51,2))+('[1]Summary Data'!$X112*CH$51)+'[1]Summary Data'!$Y112</f>
        <v>0.15901853484544001</v>
      </c>
      <c r="CI59" s="103">
        <f>('[1]Summary Data'!$V112*POWER(CI$51,3))+('[1]Summary Data'!$W112*POWER(CI$51,2))+('[1]Summary Data'!$X112*CI$51)+'[1]Summary Data'!$Y112</f>
        <v>0.14780456064512001</v>
      </c>
      <c r="CJ59" s="103">
        <f>('[1]Summary Data'!$V112*POWER(CJ$51,3))+('[1]Summary Data'!$W112*POWER(CJ$51,2))+('[1]Summary Data'!$X112*CJ$51)+'[1]Summary Data'!$Y112</f>
        <v>0.13662369719808001</v>
      </c>
      <c r="CK59" s="103">
        <f>('[1]Summary Data'!$V112*POWER(CK$51,3))+('[1]Summary Data'!$W112*POWER(CK$51,2))+('[1]Summary Data'!$X112*CK$51)+'[1]Summary Data'!$Y112</f>
        <v>0.12552536782335999</v>
      </c>
      <c r="CL59" s="103">
        <f>('[1]Summary Data'!$V112*POWER(CL$51,3))+('[1]Summary Data'!$W112*POWER(CL$51,2))+('[1]Summary Data'!$X112*CL$51)+'[1]Summary Data'!$Y112</f>
        <v>0.11455899584</v>
      </c>
      <c r="CM59" s="103">
        <f>('[1]Summary Data'!$V112*POWER(CM$51,3))+('[1]Summary Data'!$W112*POWER(CM$51,2))+('[1]Summary Data'!$X112*CM$51)+'[1]Summary Data'!$Y112</f>
        <v>0.10377400456703999</v>
      </c>
      <c r="CN59" s="103">
        <f>('[1]Summary Data'!$V112*POWER(CN$51,3))+('[1]Summary Data'!$W112*POWER(CN$51,2))+('[1]Summary Data'!$X112*CN$51)+'[1]Summary Data'!$Y112</f>
        <v>9.3219817323519971E-2</v>
      </c>
      <c r="CO59" s="103">
        <f>('[1]Summary Data'!$V112*POWER(CO$51,3))+('[1]Summary Data'!$W112*POWER(CO$51,2))+('[1]Summary Data'!$X112*CO$51)+'[1]Summary Data'!$Y112</f>
        <v>8.2945857428479985E-2</v>
      </c>
      <c r="CP59" s="103">
        <f>('[1]Summary Data'!$V112*POWER(CP$51,3))+('[1]Summary Data'!$W112*POWER(CP$51,2))+('[1]Summary Data'!$X112*CP$51)+'[1]Summary Data'!$Y112</f>
        <v>7.300154820095997E-2</v>
      </c>
      <c r="CQ59" s="103">
        <f>('[1]Summary Data'!$V112*POWER(CQ$51,3))+('[1]Summary Data'!$W112*POWER(CQ$51,2))+('[1]Summary Data'!$X112*CQ$51)+'[1]Summary Data'!$Y112</f>
        <v>6.3436312959999963E-2</v>
      </c>
      <c r="CR59" s="103">
        <f>('[1]Summary Data'!$V112*POWER(CR$51,3))+('[1]Summary Data'!$W112*POWER(CR$51,2))+('[1]Summary Data'!$X112*CR$51)+'[1]Summary Data'!$Y112</f>
        <v>5.4299575024639946E-2</v>
      </c>
      <c r="CS59" s="103">
        <f>('[1]Summary Data'!$V112*POWER(CS$51,3))+('[1]Summary Data'!$W112*POWER(CS$51,2))+('[1]Summary Data'!$X112*CS$51)+'[1]Summary Data'!$Y112</f>
        <v>4.5640757713919955E-2</v>
      </c>
      <c r="CT59" s="103">
        <f>('[1]Summary Data'!$V112*POWER(CT$51,3))+('[1]Summary Data'!$W112*POWER(CT$51,2))+('[1]Summary Data'!$X112*CT$51)+'[1]Summary Data'!$Y112</f>
        <v>3.7509284346879945E-2</v>
      </c>
      <c r="CU59" s="103">
        <f>('[1]Summary Data'!$V112*POWER(CU$51,3))+('[1]Summary Data'!$W112*POWER(CU$51,2))+('[1]Summary Data'!$X112*CU$51)+'[1]Summary Data'!$Y112</f>
        <v>2.9954578242559954E-2</v>
      </c>
      <c r="CV59" s="103">
        <f>('[1]Summary Data'!$V112*POWER(CV$51,3))+('[1]Summary Data'!$W112*POWER(CV$51,2))+('[1]Summary Data'!$X112*CV$51)+'[1]Summary Data'!$Y112</f>
        <v>2.3026062719999935E-2</v>
      </c>
      <c r="CW59" s="103">
        <f>('[1]Summary Data'!$V112*POWER(CW$51,3))+('[1]Summary Data'!$W112*POWER(CW$51,2))+('[1]Summary Data'!$X112*CW$51)+'[1]Summary Data'!$Y112</f>
        <v>1.6773161098239953E-2</v>
      </c>
      <c r="CX59" s="103">
        <f>('[1]Summary Data'!$V112*POWER(CX$51,3))+('[1]Summary Data'!$W112*POWER(CX$51,2))+('[1]Summary Data'!$X112*CX$51)+'[1]Summary Data'!$Y112</f>
        <v>1.1245296696319962E-2</v>
      </c>
      <c r="CY59" s="103">
        <f>('[1]Summary Data'!$V112*POWER(CY$51,3))+('[1]Summary Data'!$W112*POWER(CY$51,2))+('[1]Summary Data'!$X112*CY$51)+'[1]Summary Data'!$Y112</f>
        <v>6.4918928332799719E-3</v>
      </c>
      <c r="CZ59" s="103">
        <f>('[1]Summary Data'!$V112*POWER(CZ$51,3))+('[1]Summary Data'!$W112*POWER(CZ$51,2))+('[1]Summary Data'!$X112*CZ$51)+'[1]Summary Data'!$Y112</f>
        <v>2.5623728281599922E-3</v>
      </c>
      <c r="DA59" s="103">
        <f>('[1]Summary Data'!$V112*POWER(DA$51,3))+('[1]Summary Data'!$W112*POWER(DA$51,2))+('[1]Summary Data'!$X112*DA$51)+'[1]Summary Data'!$Y112</f>
        <v>-4.9383999999999539E-4</v>
      </c>
      <c r="DB59" s="103">
        <f>('[1]Summary Data'!$V112*POWER(DB$51,3))+('[1]Summary Data'!$W112*POWER(DB$51,2))+('[1]Summary Data'!$X112*DB$51)+'[1]Summary Data'!$Y112</f>
        <v>-2.627322332160037E-3</v>
      </c>
      <c r="DC59" s="103">
        <f>('[1]Summary Data'!$V112*POWER(DC$51,3))+('[1]Summary Data'!$W112*POWER(DC$51,2))+('[1]Summary Data'!$X112*DC$51)+'[1]Summary Data'!$Y112</f>
        <v>-3.7886508492800119E-3</v>
      </c>
      <c r="DD59" s="103">
        <f>('[1]Summary Data'!$V112*POWER(DD$51,3))+('[1]Summary Data'!$W112*POWER(DD$51,2))+('[1]Summary Data'!$X112*DD$51)+'[1]Summary Data'!$Y112</f>
        <v>-3.9284022323199663E-3</v>
      </c>
      <c r="DE59" s="103">
        <f>('[1]Summary Data'!$V112*POWER(DE$51,3))+('[1]Summary Data'!$W112*POWER(DE$51,2))+('[1]Summary Data'!$X112*DE$51)+'[1]Summary Data'!$Y112</f>
        <v>-2.9971531622399183E-3</v>
      </c>
      <c r="DF59" s="103">
        <f>('[1]Summary Data'!$V112*POWER(DF$51,3))+('[1]Summary Data'!$W112*POWER(DF$51,2))+('[1]Summary Data'!$X112*DF$51)+'[1]Summary Data'!$Y112</f>
        <v>-9.4548031999994175E-4</v>
      </c>
      <c r="DG59" s="103">
        <f>('[1]Summary Data'!$V112*POWER(DG$51,3))+('[1]Summary Data'!$W112*POWER(DG$51,2))+('[1]Summary Data'!$X112*DG$51)+'[1]Summary Data'!$Y112</f>
        <v>2.2760396134400562E-3</v>
      </c>
      <c r="DH59" s="103">
        <f>('[1]Summary Data'!$V112*POWER(DH$51,3))+('[1]Summary Data'!$W112*POWER(DH$51,2))+('[1]Summary Data'!$X112*DH$51)+'[1]Summary Data'!$Y112</f>
        <v>6.7168299571201406E-3</v>
      </c>
      <c r="DI59" s="103">
        <f>('[1]Summary Data'!$V112*POWER(DI$51,3))+('[1]Summary Data'!$W112*POWER(DI$51,2))+('[1]Summary Data'!$X112*DI$51)+'[1]Summary Data'!$Y112</f>
        <v>1.2426314030080182E-2</v>
      </c>
      <c r="DJ59" s="103">
        <f>('[1]Summary Data'!$V112*POWER(DJ$51,3))+('[1]Summary Data'!$W112*POWER(DJ$51,2))+('[1]Summary Data'!$X112*DJ$51)+'[1]Summary Data'!$Y112</f>
        <v>1.9453915151360218E-2</v>
      </c>
      <c r="DK59" s="103">
        <f>('[1]Summary Data'!$V112*POWER(DK$51,3))+('[1]Summary Data'!$W112*POWER(DK$51,2))+('[1]Summary Data'!$X112*DK$51)+'[1]Summary Data'!$Y112</f>
        <v>2.784905664000023E-2</v>
      </c>
      <c r="DL59" s="103">
        <f>('[1]Summary Data'!$V112*POWER(DL$51,3))+('[1]Summary Data'!$W112*POWER(DL$51,2))+('[1]Summary Data'!$X112*DL$51)+'[1]Summary Data'!$Y112</f>
        <v>3.7661161815040284E-2</v>
      </c>
      <c r="DM59" s="103">
        <f>('[1]Summary Data'!$V112*POWER(DM$51,3))+('[1]Summary Data'!$W112*POWER(DM$51,2))+('[1]Summary Data'!$X112*DM$51)+'[1]Summary Data'!$Y112</f>
        <v>4.8939653995520332E-2</v>
      </c>
      <c r="DN59" s="103">
        <f>('[1]Summary Data'!$V112*POWER(DN$51,3))+('[1]Summary Data'!$W112*POWER(DN$51,2))+('[1]Summary Data'!$X112*DN$51)+'[1]Summary Data'!$Y112</f>
        <v>6.1733956500480441E-2</v>
      </c>
      <c r="DO59" s="103">
        <f>('[1]Summary Data'!$V112*POWER(DO$51,3))+('[1]Summary Data'!$W112*POWER(DO$51,2))+('[1]Summary Data'!$X112*DO$51)+'[1]Summary Data'!$Y112</f>
        <v>7.6093492648960454E-2</v>
      </c>
      <c r="DP59" s="103">
        <f>('[1]Summary Data'!$V112*POWER(DP$51,3))+('[1]Summary Data'!$W112*POWER(DP$51,2))+('[1]Summary Data'!$X112*DP$51)+'[1]Summary Data'!$Y112</f>
        <v>9.2067685760000434E-2</v>
      </c>
      <c r="DQ59" s="103">
        <f>('[1]Summary Data'!$V112*POWER(DQ$51,3))+('[1]Summary Data'!$W112*POWER(DQ$51,2))+('[1]Summary Data'!$X112*DQ$51)+'[1]Summary Data'!$Y112</f>
        <v>0.10970595915264056</v>
      </c>
      <c r="DR59" s="103">
        <f>('[1]Summary Data'!$V112*POWER(DR$51,3))+('[1]Summary Data'!$W112*POWER(DR$51,2))+('[1]Summary Data'!$X112*DR$51)+'[1]Summary Data'!$Y112</f>
        <v>0.12905773614592062</v>
      </c>
      <c r="DS59" s="103">
        <f>('[1]Summary Data'!$V112*POWER(DS$51,3))+('[1]Summary Data'!$W112*POWER(DS$51,2))+('[1]Summary Data'!$X112*DS$51)+'[1]Summary Data'!$Y112</f>
        <v>0.15017244005888067</v>
      </c>
      <c r="DT59" s="103">
        <f>('[1]Summary Data'!$V112*POWER(DT$51,3))+('[1]Summary Data'!$W112*POWER(DT$51,2))+('[1]Summary Data'!$X112*DT$51)+'[1]Summary Data'!$Y112</f>
        <v>0.17309949421056078</v>
      </c>
      <c r="DU59" s="103">
        <f>('[1]Summary Data'!$V112*POWER(DU$51,3))+('[1]Summary Data'!$W112*POWER(DU$51,2))+('[1]Summary Data'!$X112*DU$51)+'[1]Summary Data'!$Y112</f>
        <v>0.1978883219200008</v>
      </c>
      <c r="DV59" s="103">
        <f>('[1]Summary Data'!$V112*POWER(DV$51,3))+('[1]Summary Data'!$W112*POWER(DV$51,2))+('[1]Summary Data'!$X112*DV$51)+'[1]Summary Data'!$Y112</f>
        <v>0.22458834650624102</v>
      </c>
      <c r="DW59" s="103">
        <f>('[1]Summary Data'!$V112*POWER(DW$51,3))+('[1]Summary Data'!$W112*POWER(DW$51,2))+('[1]Summary Data'!$X112*DW$51)+'[1]Summary Data'!$Y112</f>
        <v>0.2532489912883209</v>
      </c>
      <c r="DX59" s="103">
        <f>('[1]Summary Data'!$V112*POWER(DX$51,3))+('[1]Summary Data'!$W112*POWER(DX$51,2))+('[1]Summary Data'!$X112*DX$51)+'[1]Summary Data'!$Y112</f>
        <v>0.28391967958528119</v>
      </c>
      <c r="DY59" s="103">
        <f>('[1]Summary Data'!$V112*POWER(DY$51,3))+('[1]Summary Data'!$W112*POWER(DY$51,2))+('[1]Summary Data'!$X112*DY$51)+'[1]Summary Data'!$Y112</f>
        <v>0.31664983471616126</v>
      </c>
      <c r="DZ59" s="103">
        <f>('[1]Summary Data'!$V112*POWER(DZ$51,3))+('[1]Summary Data'!$W112*POWER(DZ$51,2))+('[1]Summary Data'!$X112*DZ$51)+'[1]Summary Data'!$Y112</f>
        <v>0.35148888000000156</v>
      </c>
      <c r="EA59" s="103">
        <f>('[1]Summary Data'!$V112*POWER(EA$51,3))+('[1]Summary Data'!$W112*POWER(EA$51,2))+('[1]Summary Data'!$X112*EA$51)+'[1]Summary Data'!$Y112</f>
        <v>0.38848623875584165</v>
      </c>
      <c r="EB59" s="103">
        <f>('[1]Summary Data'!$V112*POWER(EB$51,3))+('[1]Summary Data'!$W112*POWER(EB$51,2))+('[1]Summary Data'!$X112*EB$51)+'[1]Summary Data'!$Y112</f>
        <v>0.42769133430272155</v>
      </c>
      <c r="EC59" s="103">
        <f>('[1]Summary Data'!$V112*POWER(EC$51,3))+('[1]Summary Data'!$W112*POWER(EC$51,2))+('[1]Summary Data'!$X112*EC$51)+'[1]Summary Data'!$Y112</f>
        <v>0.46915358995968182</v>
      </c>
      <c r="ED59" s="103">
        <f>('[1]Summary Data'!$V112*POWER(ED$51,3))+('[1]Summary Data'!$W112*POWER(ED$51,2))+('[1]Summary Data'!$X112*ED$51)+'[1]Summary Data'!$Y112</f>
        <v>0.5129224290457618</v>
      </c>
      <c r="EE59" s="103">
        <f>('[1]Summary Data'!$V112*POWER(EE$51,3))+('[1]Summary Data'!$W112*POWER(EE$51,2))+('[1]Summary Data'!$X112*EE$51)+'[1]Summary Data'!$Y112</f>
        <v>0.55904727488000183</v>
      </c>
      <c r="EF59" s="103">
        <f>('[1]Summary Data'!$V112*POWER(EF$51,3))+('[1]Summary Data'!$W112*POWER(EF$51,2))+('[1]Summary Data'!$X112*EF$51)+'[1]Summary Data'!$Y112</f>
        <v>0.60757755078144215</v>
      </c>
      <c r="EG59" s="103">
        <f>('[1]Summary Data'!$V112*POWER(EG$51,3))+('[1]Summary Data'!$W112*POWER(EG$51,2))+('[1]Summary Data'!$X112*EG$51)+'[1]Summary Data'!$Y112</f>
        <v>0.65856268006912233</v>
      </c>
      <c r="EH59" s="103">
        <f>('[1]Summary Data'!$V112*POWER(EH$51,3))+('[1]Summary Data'!$W112*POWER(EH$51,2))+('[1]Summary Data'!$X112*EH$51)+'[1]Summary Data'!$Y112</f>
        <v>0.71205208606208237</v>
      </c>
      <c r="EI59" s="103">
        <f>('[1]Summary Data'!$V112*POWER(EI$51,3))+('[1]Summary Data'!$W112*POWER(EI$51,2))+('[1]Summary Data'!$X112*EI$51)+'[1]Summary Data'!$Y112</f>
        <v>0.76809519207936272</v>
      </c>
      <c r="EJ59" s="103">
        <f>('[1]Summary Data'!$V112*POWER(EJ$51,3))+('[1]Summary Data'!$W112*POWER(EJ$51,2))+('[1]Summary Data'!$X112*EJ$51)+'[1]Summary Data'!$Y112</f>
        <v>0.82674142144000295</v>
      </c>
      <c r="EK59" s="103">
        <f>('[1]Summary Data'!$V112*POWER(EK$51,3))+('[1]Summary Data'!$W112*POWER(EK$51,2))+('[1]Summary Data'!$X112*EK$51)+'[1]Summary Data'!$Y112</f>
        <v>0.88804019746304286</v>
      </c>
      <c r="EL59" s="103">
        <f>('[1]Summary Data'!$V112*POWER(EL$51,3))+('[1]Summary Data'!$W112*POWER(EL$51,2))+('[1]Summary Data'!$X112*EL$51)+'[1]Summary Data'!$Y112</f>
        <v>0.95204094346752288</v>
      </c>
      <c r="EM59" s="103">
        <f>('[1]Summary Data'!$V112*POWER(EM$51,3))+('[1]Summary Data'!$W112*POWER(EM$51,2))+('[1]Summary Data'!$X112*EM$51)+'[1]Summary Data'!$Y112</f>
        <v>1.0187930827724831</v>
      </c>
      <c r="EN59" s="103">
        <f>('[1]Summary Data'!$V112*POWER(EN$51,3))+('[1]Summary Data'!$W112*POWER(EN$51,2))+('[1]Summary Data'!$X112*EN$51)+'[1]Summary Data'!$Y112</f>
        <v>1.0883460386969632</v>
      </c>
      <c r="EO59" s="104">
        <f>('[1]Summary Data'!$V112*POWER(EO$51,3))+('[1]Summary Data'!$W112*POWER(EO$51,2))+('[1]Summary Data'!$X112*EO$51)+'[1]Summary Data'!$Y112</f>
        <v>1.160749234560003</v>
      </c>
      <c r="EP59" s="188"/>
    </row>
    <row r="61" spans="2:147" x14ac:dyDescent="0.25">
      <c r="I61" s="43"/>
    </row>
    <row r="62" spans="2:147" x14ac:dyDescent="0.25">
      <c r="F62" s="112"/>
    </row>
  </sheetData>
  <sheetProtection password="C163" sheet="1" objects="1" scenarios="1"/>
  <mergeCells count="23">
    <mergeCell ref="DH50:DW50"/>
    <mergeCell ref="DX50:EM50"/>
    <mergeCell ref="B51:E59"/>
    <mergeCell ref="BU52:BU59"/>
    <mergeCell ref="EP52:EP59"/>
    <mergeCell ref="CR50:DG50"/>
    <mergeCell ref="B40:E48"/>
    <mergeCell ref="N41:N48"/>
    <mergeCell ref="B50:F50"/>
    <mergeCell ref="G50:V50"/>
    <mergeCell ref="CB50:CQ50"/>
    <mergeCell ref="B14:E22"/>
    <mergeCell ref="H15:H22"/>
    <mergeCell ref="B28:F28"/>
    <mergeCell ref="B29:E37"/>
    <mergeCell ref="B39:F39"/>
    <mergeCell ref="G39:M39"/>
    <mergeCell ref="B13:G13"/>
    <mergeCell ref="A1:T1"/>
    <mergeCell ref="J2:R2"/>
    <mergeCell ref="B5:D5"/>
    <mergeCell ref="P5:S5"/>
    <mergeCell ref="B7:D7"/>
  </mergeCells>
  <dataValidations count="1">
    <dataValidation type="list" allowBlank="1" showInputMessage="1" showErrorMessage="1" sqref="E5" xr:uid="{00000000-0002-0000-0600-000000000000}">
      <formula1>PressureUnits</formula1>
    </dataValidation>
  </dataValidations>
  <pageMargins left="0.70866141732283472" right="0.70866141732283472" top="0.74803149606299213" bottom="0.74803149606299213" header="0.31496062992125984" footer="0.31496062992125984"/>
  <pageSetup paperSize="9" scale="19" fitToHeight="2" orientation="landscape" horizontalDpi="300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DF335AD78B1F40BBA90B35DD20539C" ma:contentTypeVersion="11" ma:contentTypeDescription="Create a new document." ma:contentTypeScope="" ma:versionID="6bdc9f0b4942b6394bc23885befcb6f3">
  <xsd:schema xmlns:xsd="http://www.w3.org/2001/XMLSchema" xmlns:xs="http://www.w3.org/2001/XMLSchema" xmlns:p="http://schemas.microsoft.com/office/2006/metadata/properties" xmlns:ns2="678b8a1c-9245-4045-8063-caa3cae0cf2a" targetNamespace="http://schemas.microsoft.com/office/2006/metadata/properties" ma:root="true" ma:fieldsID="91dda56afdc2f8870b3488ca0566e9f1" ns2:_="">
    <xsd:import namespace="678b8a1c-9245-4045-8063-caa3cae0cf2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8b8a1c-9245-4045-8063-caa3cae0cf2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DBE2181-AF85-4CA3-B529-64CDA26205F5}"/>
</file>

<file path=customXml/itemProps2.xml><?xml version="1.0" encoding="utf-8"?>
<ds:datastoreItem xmlns:ds="http://schemas.openxmlformats.org/officeDocument/2006/customXml" ds:itemID="{C3455A35-41F8-42B6-950D-33A78B2BC79C}"/>
</file>

<file path=customXml/itemProps3.xml><?xml version="1.0" encoding="utf-8"?>
<ds:datastoreItem xmlns:ds="http://schemas.openxmlformats.org/officeDocument/2006/customXml" ds:itemID="{080907EC-39A0-4EA9-A27E-5C2976AE925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Help</vt:lpstr>
      <vt:lpstr>Generic ECU</vt:lpstr>
      <vt:lpstr>LINK</vt:lpstr>
      <vt:lpstr>Nissan GTR EcuTek</vt:lpstr>
      <vt:lpstr>Nissan GTR COBB</vt:lpstr>
      <vt:lpstr>Subaru COBB</vt:lpstr>
      <vt:lpstr>Mitsubishi EVO X COBB</vt:lpstr>
      <vt:lpstr>PressureFactors</vt:lpstr>
      <vt:lpstr>PressureUnits</vt:lpstr>
      <vt:lpstr>Help!Print_Area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Walsh</dc:creator>
  <cp:lastModifiedBy>Laura Bonafont</cp:lastModifiedBy>
  <dcterms:created xsi:type="dcterms:W3CDTF">2019-03-01T13:07:52Z</dcterms:created>
  <dcterms:modified xsi:type="dcterms:W3CDTF">2021-06-28T13:42:40Z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0x01010012DF335AD78B1F40BBA90B35DD20539C</vt:lpwstr>
  </property>
</Properties>
</file>