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5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6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11.xml" ContentType="application/vnd.openxmlformats-officedocument.drawingml.char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asnu1-my.sharepoint.com/personal/laura_asnu_com/Documents/Web/Injector DNA/"/>
    </mc:Choice>
  </mc:AlternateContent>
  <xr:revisionPtr revIDLastSave="1" documentId="11_B558CD6C832410BEDDDA7BBA55A727DFC67F5D31" xr6:coauthVersionLast="47" xr6:coauthVersionMax="47" xr10:uidLastSave="{8A3DF74C-403D-4D4C-AC9C-4A0D57DBE2FD}"/>
  <bookViews>
    <workbookView minimized="1" xWindow="7200" yWindow="4215" windowWidth="21600" windowHeight="11385" activeTab="4" xr2:uid="{00000000-000D-0000-FFFF-FFFF00000000}"/>
  </bookViews>
  <sheets>
    <sheet name="Help" sheetId="1" r:id="rId1"/>
    <sheet name="Generic ECU" sheetId="2" r:id="rId2"/>
    <sheet name="LINK" sheetId="3" r:id="rId3"/>
    <sheet name="Nissan GTR EcuTek" sheetId="4" r:id="rId4"/>
    <sheet name="Nissan GTR COBB" sheetId="5" r:id="rId5"/>
    <sheet name="Subaru COBB" sheetId="6" r:id="rId6"/>
    <sheet name="Mitsubishi EVO X COBB" sheetId="7" r:id="rId7"/>
  </sheets>
  <externalReferences>
    <externalReference r:id="rId8"/>
  </externalReferences>
  <definedNames>
    <definedName name="PressureFactors">Help!$AA$11:$AB$13</definedName>
    <definedName name="PressureUnits">Help!$AA$11:$AA$13</definedName>
    <definedName name="_xlnm.Print_Area" localSheetId="0">Help!$A$1:$Z$38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C59" i="7" l="1"/>
  <c r="CB59" i="7"/>
  <c r="CA59" i="7"/>
  <c r="CB58" i="7"/>
  <c r="CA58" i="7"/>
  <c r="CB57" i="7"/>
  <c r="CA57" i="7"/>
  <c r="CB56" i="7"/>
  <c r="CA56" i="7"/>
  <c r="CB55" i="7"/>
  <c r="CA55" i="7"/>
  <c r="CB54" i="7"/>
  <c r="CA54" i="7"/>
  <c r="CC53" i="7"/>
  <c r="CB53" i="7"/>
  <c r="CA53" i="7"/>
  <c r="CB52" i="7"/>
  <c r="CA52" i="7"/>
  <c r="CC51" i="7"/>
  <c r="CC55" i="7" s="1"/>
  <c r="I51" i="7"/>
  <c r="H51" i="7"/>
  <c r="F51" i="7"/>
  <c r="F40" i="7"/>
  <c r="F29" i="7"/>
  <c r="G28" i="7"/>
  <c r="G22" i="7"/>
  <c r="F22" i="7"/>
  <c r="F37" i="7" s="1"/>
  <c r="G21" i="7"/>
  <c r="F21" i="7"/>
  <c r="F58" i="7" s="1"/>
  <c r="G20" i="7"/>
  <c r="F20" i="7"/>
  <c r="F57" i="7" s="1"/>
  <c r="G19" i="7"/>
  <c r="F19" i="7"/>
  <c r="F56" i="7" s="1"/>
  <c r="G18" i="7"/>
  <c r="F18" i="7"/>
  <c r="F33" i="7" s="1"/>
  <c r="G17" i="7"/>
  <c r="F17" i="7"/>
  <c r="F54" i="7" s="1"/>
  <c r="G16" i="7"/>
  <c r="F16" i="7"/>
  <c r="F53" i="7" s="1"/>
  <c r="G15" i="7"/>
  <c r="F15" i="7"/>
  <c r="F52" i="7" s="1"/>
  <c r="F14" i="7"/>
  <c r="B3" i="7"/>
  <c r="S2" i="7"/>
  <c r="S1" i="7"/>
  <c r="A1" i="7"/>
  <c r="AK67" i="6"/>
  <c r="AK63" i="6"/>
  <c r="N62" i="6"/>
  <c r="AQ62" i="6" s="1"/>
  <c r="M62" i="6"/>
  <c r="AP62" i="6" s="1"/>
  <c r="L62" i="6"/>
  <c r="AO62" i="6" s="1"/>
  <c r="AO69" i="6" s="1"/>
  <c r="K62" i="6"/>
  <c r="AN62" i="6" s="1"/>
  <c r="J62" i="6"/>
  <c r="I62" i="6"/>
  <c r="AL62" i="6" s="1"/>
  <c r="H62" i="6"/>
  <c r="AK62" i="6" s="1"/>
  <c r="G62" i="6"/>
  <c r="AJ62" i="6" s="1"/>
  <c r="F62" i="6"/>
  <c r="AK57" i="6"/>
  <c r="AK51" i="6"/>
  <c r="K51" i="6"/>
  <c r="AN51" i="6" s="1"/>
  <c r="J51" i="6"/>
  <c r="AM51" i="6" s="1"/>
  <c r="I51" i="6"/>
  <c r="AL51" i="6" s="1"/>
  <c r="H51" i="6"/>
  <c r="G51" i="6"/>
  <c r="AJ51" i="6" s="1"/>
  <c r="F51" i="6"/>
  <c r="W48" i="6"/>
  <c r="V48" i="6"/>
  <c r="U48" i="6"/>
  <c r="T48" i="6"/>
  <c r="S48" i="6"/>
  <c r="W47" i="6"/>
  <c r="V47" i="6"/>
  <c r="U47" i="6"/>
  <c r="T47" i="6"/>
  <c r="S47" i="6"/>
  <c r="W46" i="6"/>
  <c r="V46" i="6"/>
  <c r="U46" i="6"/>
  <c r="T46" i="6"/>
  <c r="S46" i="6"/>
  <c r="I46" i="6"/>
  <c r="W45" i="6"/>
  <c r="V45" i="6"/>
  <c r="U45" i="6"/>
  <c r="T45" i="6"/>
  <c r="S45" i="6"/>
  <c r="W44" i="6"/>
  <c r="V44" i="6"/>
  <c r="U44" i="6"/>
  <c r="T44" i="6"/>
  <c r="S44" i="6"/>
  <c r="I44" i="6"/>
  <c r="W43" i="6"/>
  <c r="V43" i="6"/>
  <c r="U43" i="6"/>
  <c r="T43" i="6"/>
  <c r="S43" i="6"/>
  <c r="W42" i="6"/>
  <c r="V42" i="6"/>
  <c r="U42" i="6"/>
  <c r="T42" i="6"/>
  <c r="S42" i="6"/>
  <c r="I42" i="6"/>
  <c r="W41" i="6"/>
  <c r="V41" i="6"/>
  <c r="U41" i="6"/>
  <c r="T41" i="6"/>
  <c r="S41" i="6"/>
  <c r="I41" i="6"/>
  <c r="R40" i="6"/>
  <c r="K40" i="6"/>
  <c r="K48" i="6" s="1"/>
  <c r="J40" i="6"/>
  <c r="J48" i="6" s="1"/>
  <c r="I40" i="6"/>
  <c r="I47" i="6" s="1"/>
  <c r="H40" i="6"/>
  <c r="H47" i="6" s="1"/>
  <c r="G40" i="6"/>
  <c r="G47" i="6" s="1"/>
  <c r="F40" i="6"/>
  <c r="F29" i="6"/>
  <c r="G28" i="6"/>
  <c r="N26" i="6"/>
  <c r="M26" i="6"/>
  <c r="L26" i="6"/>
  <c r="K26" i="6"/>
  <c r="J26" i="6"/>
  <c r="I26" i="6"/>
  <c r="H26" i="6"/>
  <c r="G26" i="6"/>
  <c r="K25" i="6"/>
  <c r="G22" i="6"/>
  <c r="F22" i="6"/>
  <c r="F70" i="6" s="1"/>
  <c r="AI70" i="6" s="1"/>
  <c r="G21" i="6"/>
  <c r="F21" i="6"/>
  <c r="F69" i="6" s="1"/>
  <c r="AI69" i="6" s="1"/>
  <c r="G20" i="6"/>
  <c r="F20" i="6"/>
  <c r="R46" i="6" s="1"/>
  <c r="G19" i="6"/>
  <c r="F19" i="6"/>
  <c r="F45" i="6" s="1"/>
  <c r="G18" i="6"/>
  <c r="F18" i="6"/>
  <c r="F66" i="6" s="1"/>
  <c r="AI66" i="6" s="1"/>
  <c r="G17" i="6"/>
  <c r="F17" i="6"/>
  <c r="F65" i="6" s="1"/>
  <c r="AI65" i="6" s="1"/>
  <c r="G16" i="6"/>
  <c r="F16" i="6"/>
  <c r="R42" i="6" s="1"/>
  <c r="G15" i="6"/>
  <c r="F15" i="6"/>
  <c r="F41" i="6" s="1"/>
  <c r="F14" i="6"/>
  <c r="B3" i="6"/>
  <c r="S2" i="6"/>
  <c r="S1" i="6"/>
  <c r="A1" i="6"/>
  <c r="CQ63" i="5"/>
  <c r="CJ62" i="5"/>
  <c r="V62" i="5"/>
  <c r="CQ62" i="5" s="1"/>
  <c r="U62" i="5"/>
  <c r="CP62" i="5" s="1"/>
  <c r="T62" i="5"/>
  <c r="CO62" i="5" s="1"/>
  <c r="CO65" i="5" s="1"/>
  <c r="S62" i="5"/>
  <c r="CN62" i="5" s="1"/>
  <c r="CN66" i="5" s="1"/>
  <c r="R62" i="5"/>
  <c r="CM62" i="5" s="1"/>
  <c r="CM67" i="5" s="1"/>
  <c r="Q62" i="5"/>
  <c r="CL62" i="5" s="1"/>
  <c r="P62" i="5"/>
  <c r="CK62" i="5" s="1"/>
  <c r="O62" i="5"/>
  <c r="N62" i="5"/>
  <c r="CI62" i="5" s="1"/>
  <c r="M62" i="5"/>
  <c r="CH62" i="5" s="1"/>
  <c r="CH64" i="5" s="1"/>
  <c r="L62" i="5"/>
  <c r="CG62" i="5" s="1"/>
  <c r="K62" i="5"/>
  <c r="CF62" i="5" s="1"/>
  <c r="CF66" i="5" s="1"/>
  <c r="J62" i="5"/>
  <c r="CE62" i="5" s="1"/>
  <c r="CE67" i="5" s="1"/>
  <c r="I62" i="5"/>
  <c r="CD62" i="5" s="1"/>
  <c r="CD68" i="5" s="1"/>
  <c r="H62" i="5"/>
  <c r="G62" i="5"/>
  <c r="CB62" i="5" s="1"/>
  <c r="CB70" i="5" s="1"/>
  <c r="F62" i="5"/>
  <c r="CA62" i="5" s="1"/>
  <c r="N48" i="5"/>
  <c r="M48" i="5"/>
  <c r="L48" i="5"/>
  <c r="K48" i="5"/>
  <c r="J48" i="5"/>
  <c r="I48" i="5"/>
  <c r="H48" i="5"/>
  <c r="G48" i="5"/>
  <c r="N47" i="5"/>
  <c r="M47" i="5"/>
  <c r="L47" i="5"/>
  <c r="K47" i="5"/>
  <c r="J47" i="5"/>
  <c r="I47" i="5"/>
  <c r="H47" i="5"/>
  <c r="G47" i="5"/>
  <c r="N46" i="5"/>
  <c r="M46" i="5"/>
  <c r="L46" i="5"/>
  <c r="K46" i="5"/>
  <c r="J46" i="5"/>
  <c r="I46" i="5"/>
  <c r="H46" i="5"/>
  <c r="G46" i="5"/>
  <c r="N45" i="5"/>
  <c r="M45" i="5"/>
  <c r="L45" i="5"/>
  <c r="K45" i="5"/>
  <c r="J45" i="5"/>
  <c r="I45" i="5"/>
  <c r="H45" i="5"/>
  <c r="G45" i="5"/>
  <c r="N44" i="5"/>
  <c r="M44" i="5"/>
  <c r="L44" i="5"/>
  <c r="K44" i="5"/>
  <c r="J44" i="5"/>
  <c r="I44" i="5"/>
  <c r="H44" i="5"/>
  <c r="G44" i="5"/>
  <c r="N43" i="5"/>
  <c r="M43" i="5"/>
  <c r="L43" i="5"/>
  <c r="K43" i="5"/>
  <c r="J43" i="5"/>
  <c r="I43" i="5"/>
  <c r="H43" i="5"/>
  <c r="G43" i="5"/>
  <c r="N42" i="5"/>
  <c r="M42" i="5"/>
  <c r="L42" i="5"/>
  <c r="K42" i="5"/>
  <c r="J42" i="5"/>
  <c r="I42" i="5"/>
  <c r="H42" i="5"/>
  <c r="G42" i="5"/>
  <c r="N41" i="5"/>
  <c r="M41" i="5"/>
  <c r="L41" i="5"/>
  <c r="K41" i="5"/>
  <c r="J41" i="5"/>
  <c r="I41" i="5"/>
  <c r="H41" i="5"/>
  <c r="G41" i="5"/>
  <c r="F40" i="5"/>
  <c r="N26" i="5"/>
  <c r="M26" i="5"/>
  <c r="L26" i="5"/>
  <c r="J26" i="5"/>
  <c r="I26" i="5"/>
  <c r="H26" i="5"/>
  <c r="G26" i="5"/>
  <c r="K25" i="5"/>
  <c r="K26" i="5" s="1"/>
  <c r="G22" i="5"/>
  <c r="F22" i="5"/>
  <c r="F48" i="5" s="1"/>
  <c r="G21" i="5"/>
  <c r="F21" i="5"/>
  <c r="G20" i="5"/>
  <c r="F20" i="5"/>
  <c r="F46" i="5" s="1"/>
  <c r="G19" i="5"/>
  <c r="F19" i="5"/>
  <c r="F45" i="5" s="1"/>
  <c r="G18" i="5"/>
  <c r="F18" i="5"/>
  <c r="F44" i="5" s="1"/>
  <c r="G17" i="5"/>
  <c r="F17" i="5"/>
  <c r="F65" i="5" s="1"/>
  <c r="CA65" i="5" s="1"/>
  <c r="G16" i="5"/>
  <c r="F16" i="5"/>
  <c r="F64" i="5" s="1"/>
  <c r="CA64" i="5" s="1"/>
  <c r="G15" i="5"/>
  <c r="F15" i="5"/>
  <c r="F41" i="5" s="1"/>
  <c r="F14" i="5"/>
  <c r="B3" i="5"/>
  <c r="S2" i="5"/>
  <c r="S1" i="5"/>
  <c r="A1" i="5"/>
  <c r="CB65" i="4"/>
  <c r="CC64" i="4"/>
  <c r="CE62" i="4"/>
  <c r="CE70" i="4" s="1"/>
  <c r="V62" i="4"/>
  <c r="CQ62" i="4" s="1"/>
  <c r="CQ66" i="4" s="1"/>
  <c r="U62" i="4"/>
  <c r="CP62" i="4" s="1"/>
  <c r="T62" i="4"/>
  <c r="CO62" i="4" s="1"/>
  <c r="S62" i="4"/>
  <c r="CN62" i="4" s="1"/>
  <c r="CN69" i="4" s="1"/>
  <c r="R62" i="4"/>
  <c r="CM62" i="4" s="1"/>
  <c r="CM70" i="4" s="1"/>
  <c r="Q62" i="4"/>
  <c r="CL62" i="4" s="1"/>
  <c r="P62" i="4"/>
  <c r="CK62" i="4" s="1"/>
  <c r="CK64" i="4" s="1"/>
  <c r="O62" i="4"/>
  <c r="CJ62" i="4" s="1"/>
  <c r="N62" i="4"/>
  <c r="CI62" i="4" s="1"/>
  <c r="CI66" i="4" s="1"/>
  <c r="M62" i="4"/>
  <c r="CH62" i="4" s="1"/>
  <c r="L62" i="4"/>
  <c r="CG62" i="4" s="1"/>
  <c r="K62" i="4"/>
  <c r="J62" i="4"/>
  <c r="I62" i="4"/>
  <c r="CD62" i="4" s="1"/>
  <c r="CD63" i="4" s="1"/>
  <c r="H62" i="4"/>
  <c r="CC62" i="4" s="1"/>
  <c r="G62" i="4"/>
  <c r="CB62" i="4" s="1"/>
  <c r="F62" i="4"/>
  <c r="CA62" i="4" s="1"/>
  <c r="N48" i="4"/>
  <c r="M48" i="4"/>
  <c r="L48" i="4"/>
  <c r="K48" i="4"/>
  <c r="J48" i="4"/>
  <c r="I48" i="4"/>
  <c r="H48" i="4"/>
  <c r="G48" i="4"/>
  <c r="N47" i="4"/>
  <c r="M47" i="4"/>
  <c r="L47" i="4"/>
  <c r="K47" i="4"/>
  <c r="J47" i="4"/>
  <c r="I47" i="4"/>
  <c r="H47" i="4"/>
  <c r="G47" i="4"/>
  <c r="N46" i="4"/>
  <c r="M46" i="4"/>
  <c r="L46" i="4"/>
  <c r="K46" i="4"/>
  <c r="J46" i="4"/>
  <c r="I46" i="4"/>
  <c r="H46" i="4"/>
  <c r="G46" i="4"/>
  <c r="N45" i="4"/>
  <c r="M45" i="4"/>
  <c r="L45" i="4"/>
  <c r="K45" i="4"/>
  <c r="J45" i="4"/>
  <c r="I45" i="4"/>
  <c r="H45" i="4"/>
  <c r="G45" i="4"/>
  <c r="N44" i="4"/>
  <c r="M44" i="4"/>
  <c r="L44" i="4"/>
  <c r="K44" i="4"/>
  <c r="J44" i="4"/>
  <c r="I44" i="4"/>
  <c r="H44" i="4"/>
  <c r="G44" i="4"/>
  <c r="N43" i="4"/>
  <c r="M43" i="4"/>
  <c r="L43" i="4"/>
  <c r="K43" i="4"/>
  <c r="J43" i="4"/>
  <c r="I43" i="4"/>
  <c r="H43" i="4"/>
  <c r="G43" i="4"/>
  <c r="N42" i="4"/>
  <c r="M42" i="4"/>
  <c r="L42" i="4"/>
  <c r="K42" i="4"/>
  <c r="J42" i="4"/>
  <c r="I42" i="4"/>
  <c r="H42" i="4"/>
  <c r="G42" i="4"/>
  <c r="N41" i="4"/>
  <c r="M41" i="4"/>
  <c r="L41" i="4"/>
  <c r="K41" i="4"/>
  <c r="J41" i="4"/>
  <c r="I41" i="4"/>
  <c r="H41" i="4"/>
  <c r="G41" i="4"/>
  <c r="F40" i="4"/>
  <c r="F29" i="4"/>
  <c r="G28" i="4"/>
  <c r="N26" i="4"/>
  <c r="M26" i="4"/>
  <c r="L26" i="4"/>
  <c r="J26" i="4"/>
  <c r="I26" i="4"/>
  <c r="H26" i="4"/>
  <c r="G26" i="4"/>
  <c r="K25" i="4"/>
  <c r="K26" i="4" s="1"/>
  <c r="G22" i="4"/>
  <c r="F22" i="4"/>
  <c r="F48" i="4" s="1"/>
  <c r="G21" i="4"/>
  <c r="F21" i="4"/>
  <c r="F47" i="4" s="1"/>
  <c r="G20" i="4"/>
  <c r="F20" i="4"/>
  <c r="F68" i="4" s="1"/>
  <c r="CA68" i="4" s="1"/>
  <c r="G19" i="4"/>
  <c r="F19" i="4"/>
  <c r="F67" i="4" s="1"/>
  <c r="CA67" i="4" s="1"/>
  <c r="G18" i="4"/>
  <c r="F18" i="4"/>
  <c r="F44" i="4" s="1"/>
  <c r="G17" i="4"/>
  <c r="F17" i="4"/>
  <c r="F43" i="4" s="1"/>
  <c r="G16" i="4"/>
  <c r="F16" i="4"/>
  <c r="F42" i="4" s="1"/>
  <c r="G15" i="4"/>
  <c r="F15" i="4"/>
  <c r="F30" i="4" s="1"/>
  <c r="F14" i="4"/>
  <c r="B3" i="4"/>
  <c r="S2" i="4"/>
  <c r="S1" i="4"/>
  <c r="A1" i="4"/>
  <c r="CB59" i="3"/>
  <c r="CB58" i="3"/>
  <c r="CB57" i="3"/>
  <c r="CB56" i="3"/>
  <c r="CB55" i="3"/>
  <c r="CB54" i="3"/>
  <c r="CB53" i="3"/>
  <c r="CB52" i="3"/>
  <c r="CC51" i="3"/>
  <c r="CC54" i="3" s="1"/>
  <c r="I51" i="3"/>
  <c r="J51" i="3" s="1"/>
  <c r="H51" i="3"/>
  <c r="F51" i="3"/>
  <c r="P48" i="3"/>
  <c r="O48" i="3"/>
  <c r="N48" i="3"/>
  <c r="M48" i="3"/>
  <c r="L48" i="3"/>
  <c r="K48" i="3"/>
  <c r="J48" i="3"/>
  <c r="I48" i="3"/>
  <c r="H48" i="3"/>
  <c r="G48" i="3"/>
  <c r="P47" i="3"/>
  <c r="O47" i="3"/>
  <c r="N47" i="3"/>
  <c r="M47" i="3"/>
  <c r="L47" i="3"/>
  <c r="K47" i="3"/>
  <c r="J47" i="3"/>
  <c r="I47" i="3"/>
  <c r="H47" i="3"/>
  <c r="G47" i="3"/>
  <c r="P46" i="3"/>
  <c r="O46" i="3"/>
  <c r="N46" i="3"/>
  <c r="M46" i="3"/>
  <c r="L46" i="3"/>
  <c r="K46" i="3"/>
  <c r="J46" i="3"/>
  <c r="I46" i="3"/>
  <c r="H46" i="3"/>
  <c r="G46" i="3"/>
  <c r="P45" i="3"/>
  <c r="O45" i="3"/>
  <c r="N45" i="3"/>
  <c r="M45" i="3"/>
  <c r="L45" i="3"/>
  <c r="K45" i="3"/>
  <c r="J45" i="3"/>
  <c r="I45" i="3"/>
  <c r="H45" i="3"/>
  <c r="G45" i="3"/>
  <c r="P44" i="3"/>
  <c r="O44" i="3"/>
  <c r="N44" i="3"/>
  <c r="M44" i="3"/>
  <c r="L44" i="3"/>
  <c r="K44" i="3"/>
  <c r="J44" i="3"/>
  <c r="I44" i="3"/>
  <c r="H44" i="3"/>
  <c r="G44" i="3"/>
  <c r="P43" i="3"/>
  <c r="O43" i="3"/>
  <c r="N43" i="3"/>
  <c r="M43" i="3"/>
  <c r="L43" i="3"/>
  <c r="K43" i="3"/>
  <c r="J43" i="3"/>
  <c r="I43" i="3"/>
  <c r="H43" i="3"/>
  <c r="G43" i="3"/>
  <c r="P42" i="3"/>
  <c r="O42" i="3"/>
  <c r="N42" i="3"/>
  <c r="M42" i="3"/>
  <c r="L42" i="3"/>
  <c r="K42" i="3"/>
  <c r="J42" i="3"/>
  <c r="I42" i="3"/>
  <c r="H42" i="3"/>
  <c r="G42" i="3"/>
  <c r="P41" i="3"/>
  <c r="O41" i="3"/>
  <c r="N41" i="3"/>
  <c r="M41" i="3"/>
  <c r="L41" i="3"/>
  <c r="K41" i="3"/>
  <c r="J41" i="3"/>
  <c r="I41" i="3"/>
  <c r="H41" i="3"/>
  <c r="G41" i="3"/>
  <c r="F40" i="3"/>
  <c r="F29" i="3"/>
  <c r="G28" i="3"/>
  <c r="N26" i="3"/>
  <c r="M26" i="3"/>
  <c r="L26" i="3"/>
  <c r="J26" i="3"/>
  <c r="I26" i="3"/>
  <c r="H26" i="3"/>
  <c r="G26" i="3"/>
  <c r="K25" i="3"/>
  <c r="K26" i="3" s="1"/>
  <c r="G22" i="3"/>
  <c r="F22" i="3"/>
  <c r="F59" i="3" s="1"/>
  <c r="CA59" i="3" s="1"/>
  <c r="G21" i="3"/>
  <c r="F21" i="3"/>
  <c r="F58" i="3" s="1"/>
  <c r="CA58" i="3" s="1"/>
  <c r="G20" i="3"/>
  <c r="F20" i="3"/>
  <c r="F57" i="3" s="1"/>
  <c r="CA57" i="3" s="1"/>
  <c r="G19" i="3"/>
  <c r="F19" i="3"/>
  <c r="F34" i="3" s="1"/>
  <c r="G18" i="3"/>
  <c r="F18" i="3"/>
  <c r="F33" i="3" s="1"/>
  <c r="G17" i="3"/>
  <c r="F17" i="3"/>
  <c r="F54" i="3" s="1"/>
  <c r="CA54" i="3" s="1"/>
  <c r="G16" i="3"/>
  <c r="F16" i="3"/>
  <c r="F31" i="3" s="1"/>
  <c r="G15" i="3"/>
  <c r="F15" i="3"/>
  <c r="F30" i="3" s="1"/>
  <c r="F14" i="3"/>
  <c r="B3" i="3"/>
  <c r="S2" i="3"/>
  <c r="S1" i="3"/>
  <c r="A1" i="3"/>
  <c r="CM68" i="2"/>
  <c r="CE68" i="2"/>
  <c r="CQ62" i="2"/>
  <c r="CQ63" i="2" s="1"/>
  <c r="CM62" i="2"/>
  <c r="CM67" i="2" s="1"/>
  <c r="CK62" i="2"/>
  <c r="CK69" i="2" s="1"/>
  <c r="CE62" i="2"/>
  <c r="CE67" i="2" s="1"/>
  <c r="V62" i="2"/>
  <c r="U62" i="2"/>
  <c r="CP62" i="2" s="1"/>
  <c r="T62" i="2"/>
  <c r="CO62" i="2" s="1"/>
  <c r="S62" i="2"/>
  <c r="CN62" i="2" s="1"/>
  <c r="R62" i="2"/>
  <c r="Q62" i="2"/>
  <c r="CL62" i="2" s="1"/>
  <c r="P62" i="2"/>
  <c r="O62" i="2"/>
  <c r="CJ62" i="2" s="1"/>
  <c r="N62" i="2"/>
  <c r="CI62" i="2" s="1"/>
  <c r="CI63" i="2" s="1"/>
  <c r="M62" i="2"/>
  <c r="CH62" i="2" s="1"/>
  <c r="L62" i="2"/>
  <c r="CG62" i="2" s="1"/>
  <c r="K62" i="2"/>
  <c r="CF62" i="2" s="1"/>
  <c r="J62" i="2"/>
  <c r="I62" i="2"/>
  <c r="CD62" i="2" s="1"/>
  <c r="H62" i="2"/>
  <c r="CC62" i="2" s="1"/>
  <c r="G62" i="2"/>
  <c r="CB62" i="2" s="1"/>
  <c r="F62" i="2"/>
  <c r="CA62" i="2" s="1"/>
  <c r="CE57" i="2"/>
  <c r="CK51" i="2"/>
  <c r="CK52" i="2" s="1"/>
  <c r="CE51" i="2"/>
  <c r="CE58" i="2" s="1"/>
  <c r="V51" i="2"/>
  <c r="CQ51" i="2" s="1"/>
  <c r="U51" i="2"/>
  <c r="CP51" i="2" s="1"/>
  <c r="T51" i="2"/>
  <c r="CO51" i="2" s="1"/>
  <c r="S51" i="2"/>
  <c r="CN51" i="2" s="1"/>
  <c r="R51" i="2"/>
  <c r="CM51" i="2" s="1"/>
  <c r="Q51" i="2"/>
  <c r="CL51" i="2" s="1"/>
  <c r="P51" i="2"/>
  <c r="O51" i="2"/>
  <c r="CJ51" i="2" s="1"/>
  <c r="N51" i="2"/>
  <c r="CI51" i="2" s="1"/>
  <c r="M51" i="2"/>
  <c r="CH51" i="2" s="1"/>
  <c r="L51" i="2"/>
  <c r="CG51" i="2" s="1"/>
  <c r="K51" i="2"/>
  <c r="CF51" i="2" s="1"/>
  <c r="J51" i="2"/>
  <c r="I51" i="2"/>
  <c r="CD51" i="2" s="1"/>
  <c r="H51" i="2"/>
  <c r="CC51" i="2" s="1"/>
  <c r="G51" i="2"/>
  <c r="CB51" i="2" s="1"/>
  <c r="F51" i="2"/>
  <c r="CA51" i="2" s="1"/>
  <c r="AL48" i="2"/>
  <c r="AK48" i="2"/>
  <c r="AJ48" i="2"/>
  <c r="AI48" i="2"/>
  <c r="AH48" i="2"/>
  <c r="AG48" i="2"/>
  <c r="AF48" i="2"/>
  <c r="AE48" i="2"/>
  <c r="AD48" i="2"/>
  <c r="AC48" i="2"/>
  <c r="AB48" i="2"/>
  <c r="AA48" i="2"/>
  <c r="Z48" i="2"/>
  <c r="Y48" i="2"/>
  <c r="X48" i="2"/>
  <c r="W48" i="2"/>
  <c r="V48" i="2"/>
  <c r="N48" i="2"/>
  <c r="M48" i="2"/>
  <c r="L48" i="2"/>
  <c r="K48" i="7" s="1"/>
  <c r="K48" i="2"/>
  <c r="J48" i="2"/>
  <c r="I48" i="2"/>
  <c r="J48" i="7" s="1"/>
  <c r="H48" i="2"/>
  <c r="G48" i="2"/>
  <c r="AL47" i="2"/>
  <c r="AK47" i="2"/>
  <c r="AJ47" i="2"/>
  <c r="AI47" i="2"/>
  <c r="AH47" i="2"/>
  <c r="AG47" i="2"/>
  <c r="AF47" i="2"/>
  <c r="AE47" i="2"/>
  <c r="AD47" i="2"/>
  <c r="AC47" i="2"/>
  <c r="AB47" i="2"/>
  <c r="AA47" i="2"/>
  <c r="Z47" i="2"/>
  <c r="Y47" i="2"/>
  <c r="X47" i="2"/>
  <c r="W47" i="2"/>
  <c r="V47" i="2"/>
  <c r="N47" i="2"/>
  <c r="M47" i="2"/>
  <c r="L47" i="2"/>
  <c r="K47" i="7" s="1"/>
  <c r="K47" i="2"/>
  <c r="J47" i="2"/>
  <c r="I47" i="2"/>
  <c r="J47" i="7" s="1"/>
  <c r="H47" i="2"/>
  <c r="G47" i="2"/>
  <c r="H47" i="7" s="1"/>
  <c r="AL46" i="2"/>
  <c r="AK46" i="2"/>
  <c r="AJ46" i="2"/>
  <c r="AI46" i="2"/>
  <c r="AH46" i="2"/>
  <c r="AG46" i="2"/>
  <c r="AF46" i="2"/>
  <c r="AE46" i="2"/>
  <c r="AD46" i="2"/>
  <c r="AC46" i="2"/>
  <c r="AB46" i="2"/>
  <c r="AA46" i="2"/>
  <c r="Z46" i="2"/>
  <c r="Y46" i="2"/>
  <c r="X46" i="2"/>
  <c r="W46" i="2"/>
  <c r="V46" i="2"/>
  <c r="N46" i="2"/>
  <c r="M46" i="2"/>
  <c r="L46" i="2"/>
  <c r="K46" i="7" s="1"/>
  <c r="K46" i="2"/>
  <c r="J46" i="2"/>
  <c r="I46" i="2"/>
  <c r="H46" i="2"/>
  <c r="G46" i="2"/>
  <c r="H46" i="7" s="1"/>
  <c r="AL45" i="2"/>
  <c r="AK45" i="2"/>
  <c r="AJ45" i="2"/>
  <c r="AI45" i="2"/>
  <c r="AH45" i="2"/>
  <c r="AG45" i="2"/>
  <c r="AF45" i="2"/>
  <c r="AE45" i="2"/>
  <c r="AD45" i="2"/>
  <c r="AC45" i="2"/>
  <c r="AB45" i="2"/>
  <c r="AA45" i="2"/>
  <c r="Z45" i="2"/>
  <c r="Y45" i="2"/>
  <c r="X45" i="2"/>
  <c r="W45" i="2"/>
  <c r="V45" i="2"/>
  <c r="N45" i="2"/>
  <c r="M45" i="2"/>
  <c r="L45" i="2"/>
  <c r="K45" i="2"/>
  <c r="J45" i="2"/>
  <c r="I45" i="2"/>
  <c r="H45" i="2"/>
  <c r="G45" i="2"/>
  <c r="H45" i="7" s="1"/>
  <c r="AL44" i="2"/>
  <c r="AK44" i="2"/>
  <c r="AJ44" i="2"/>
  <c r="AI44" i="2"/>
  <c r="AH44" i="2"/>
  <c r="AG44" i="2"/>
  <c r="AF44" i="2"/>
  <c r="AE44" i="2"/>
  <c r="AD44" i="2"/>
  <c r="AC44" i="2"/>
  <c r="AB44" i="2"/>
  <c r="AA44" i="2"/>
  <c r="Z44" i="2"/>
  <c r="Y44" i="2"/>
  <c r="X44" i="2"/>
  <c r="W44" i="2"/>
  <c r="V44" i="2"/>
  <c r="N44" i="2"/>
  <c r="M44" i="2"/>
  <c r="L44" i="2"/>
  <c r="K44" i="2"/>
  <c r="J44" i="2"/>
  <c r="I44" i="2"/>
  <c r="H44" i="2"/>
  <c r="G44" i="2"/>
  <c r="AL43" i="2"/>
  <c r="AK43" i="2"/>
  <c r="AJ43" i="2"/>
  <c r="AI43" i="2"/>
  <c r="AH43" i="2"/>
  <c r="AG43" i="2"/>
  <c r="AF43" i="2"/>
  <c r="AE43" i="2"/>
  <c r="AD43" i="2"/>
  <c r="AC43" i="2"/>
  <c r="AB43" i="2"/>
  <c r="AA43" i="2"/>
  <c r="Z43" i="2"/>
  <c r="Y43" i="2"/>
  <c r="X43" i="2"/>
  <c r="W43" i="2"/>
  <c r="V43" i="2"/>
  <c r="N43" i="2"/>
  <c r="M43" i="2"/>
  <c r="L43" i="2"/>
  <c r="K43" i="2"/>
  <c r="J43" i="2"/>
  <c r="I43" i="2"/>
  <c r="J43" i="7" s="1"/>
  <c r="H43" i="2"/>
  <c r="G43" i="2"/>
  <c r="AL42" i="2"/>
  <c r="AK42" i="2"/>
  <c r="AJ42" i="2"/>
  <c r="AI42" i="2"/>
  <c r="AH42" i="2"/>
  <c r="AG42" i="2"/>
  <c r="AF42" i="2"/>
  <c r="AE42" i="2"/>
  <c r="AD42" i="2"/>
  <c r="AC42" i="2"/>
  <c r="AB42" i="2"/>
  <c r="AA42" i="2"/>
  <c r="Z42" i="2"/>
  <c r="Y42" i="2"/>
  <c r="X42" i="2"/>
  <c r="W42" i="2"/>
  <c r="V42" i="2"/>
  <c r="N42" i="2"/>
  <c r="M42" i="2"/>
  <c r="L42" i="2"/>
  <c r="K42" i="7" s="1"/>
  <c r="K42" i="2"/>
  <c r="J42" i="2"/>
  <c r="I42" i="2"/>
  <c r="H42" i="2"/>
  <c r="G42" i="2"/>
  <c r="H42" i="7" s="1"/>
  <c r="F42" i="2"/>
  <c r="U42" i="2" s="1"/>
  <c r="AL41" i="2"/>
  <c r="AK41" i="2"/>
  <c r="AJ41" i="2"/>
  <c r="AI41" i="2"/>
  <c r="AH41" i="2"/>
  <c r="AG41" i="2"/>
  <c r="AF41" i="2"/>
  <c r="AE41" i="2"/>
  <c r="AD41" i="2"/>
  <c r="AC41" i="2"/>
  <c r="AB41" i="2"/>
  <c r="AA41" i="2"/>
  <c r="Z41" i="2"/>
  <c r="Y41" i="2"/>
  <c r="X41" i="2"/>
  <c r="W41" i="2"/>
  <c r="V41" i="2"/>
  <c r="N41" i="2"/>
  <c r="M41" i="2"/>
  <c r="L41" i="2"/>
  <c r="K41" i="2"/>
  <c r="J41" i="2"/>
  <c r="I41" i="2"/>
  <c r="J41" i="7" s="1"/>
  <c r="H41" i="2"/>
  <c r="G41" i="2"/>
  <c r="U40" i="2"/>
  <c r="F40" i="2"/>
  <c r="F29" i="2"/>
  <c r="G28" i="2"/>
  <c r="N26" i="2"/>
  <c r="M26" i="2"/>
  <c r="L26" i="2"/>
  <c r="J26" i="2"/>
  <c r="I26" i="2"/>
  <c r="H26" i="2"/>
  <c r="G26" i="2"/>
  <c r="K25" i="2"/>
  <c r="K26" i="2" s="1"/>
  <c r="G22" i="2"/>
  <c r="F22" i="2"/>
  <c r="F37" i="2" s="1"/>
  <c r="G37" i="2" s="1"/>
  <c r="G21" i="2"/>
  <c r="F21" i="2"/>
  <c r="F58" i="2" s="1"/>
  <c r="CA58" i="2" s="1"/>
  <c r="G20" i="2"/>
  <c r="F20" i="2"/>
  <c r="F57" i="2" s="1"/>
  <c r="CA57" i="2" s="1"/>
  <c r="G19" i="2"/>
  <c r="F19" i="2"/>
  <c r="F45" i="2" s="1"/>
  <c r="U45" i="2" s="1"/>
  <c r="G18" i="2"/>
  <c r="F18" i="2"/>
  <c r="F33" i="2" s="1"/>
  <c r="G33" i="2" s="1"/>
  <c r="G17" i="2"/>
  <c r="F17" i="2"/>
  <c r="F54" i="2" s="1"/>
  <c r="CA54" i="2" s="1"/>
  <c r="G16" i="2"/>
  <c r="F16" i="2"/>
  <c r="F64" i="2" s="1"/>
  <c r="CA64" i="2" s="1"/>
  <c r="G15" i="2"/>
  <c r="F15" i="2"/>
  <c r="F63" i="2" s="1"/>
  <c r="CA63" i="2" s="1"/>
  <c r="F14" i="2"/>
  <c r="B3" i="2"/>
  <c r="S2" i="2"/>
  <c r="A1" i="2"/>
  <c r="N34" i="1"/>
  <c r="K34" i="1"/>
  <c r="K32" i="1"/>
  <c r="N32" i="1" s="1"/>
  <c r="B3" i="1"/>
  <c r="A1" i="1"/>
  <c r="CC52" i="2" l="1"/>
  <c r="CC59" i="2"/>
  <c r="CO69" i="4"/>
  <c r="CO68" i="4"/>
  <c r="CG69" i="4"/>
  <c r="CG68" i="4"/>
  <c r="CC69" i="2"/>
  <c r="CC68" i="2"/>
  <c r="CM58" i="2"/>
  <c r="CM57" i="2"/>
  <c r="CK68" i="2"/>
  <c r="G41" i="6"/>
  <c r="AO65" i="6"/>
  <c r="CD51" i="3"/>
  <c r="CC52" i="3"/>
  <c r="I48" i="6"/>
  <c r="F46" i="4"/>
  <c r="CE66" i="2"/>
  <c r="F66" i="4"/>
  <c r="CA66" i="4" s="1"/>
  <c r="CM66" i="2"/>
  <c r="G33" i="3"/>
  <c r="F70" i="2"/>
  <c r="CA70" i="2" s="1"/>
  <c r="F37" i="6"/>
  <c r="G37" i="6" s="1"/>
  <c r="F53" i="2"/>
  <c r="CA53" i="2" s="1"/>
  <c r="F43" i="3"/>
  <c r="F63" i="5"/>
  <c r="CA63" i="5" s="1"/>
  <c r="F33" i="6"/>
  <c r="F57" i="6"/>
  <c r="AI57" i="6" s="1"/>
  <c r="F55" i="6"/>
  <c r="AI55" i="6" s="1"/>
  <c r="F59" i="6"/>
  <c r="AI59" i="6" s="1"/>
  <c r="F37" i="4"/>
  <c r="G37" i="4" s="1"/>
  <c r="F53" i="6"/>
  <c r="AI53" i="6" s="1"/>
  <c r="F45" i="3"/>
  <c r="F33" i="4"/>
  <c r="CB53" i="2"/>
  <c r="CB54" i="2"/>
  <c r="CB55" i="2"/>
  <c r="CB52" i="2"/>
  <c r="CB56" i="2"/>
  <c r="CB57" i="2"/>
  <c r="CB58" i="2"/>
  <c r="CB59" i="2"/>
  <c r="CH55" i="2"/>
  <c r="CH56" i="2"/>
  <c r="CH57" i="2"/>
  <c r="CH58" i="2"/>
  <c r="CH59" i="2"/>
  <c r="CH54" i="2"/>
  <c r="CH52" i="2"/>
  <c r="CH53" i="2"/>
  <c r="CP55" i="2"/>
  <c r="U55" i="2" s="1"/>
  <c r="CP56" i="2"/>
  <c r="U56" i="2" s="1"/>
  <c r="CP57" i="2"/>
  <c r="U57" i="2" s="1"/>
  <c r="CP58" i="2"/>
  <c r="U58" i="2" s="1"/>
  <c r="CP54" i="2"/>
  <c r="U54" i="2" s="1"/>
  <c r="CP59" i="2"/>
  <c r="U59" i="2" s="1"/>
  <c r="CP52" i="2"/>
  <c r="U52" i="2" s="1"/>
  <c r="CP53" i="2"/>
  <c r="U53" i="2" s="1"/>
  <c r="CG65" i="2"/>
  <c r="CG66" i="2"/>
  <c r="CG67" i="2"/>
  <c r="CG64" i="2"/>
  <c r="CG68" i="2"/>
  <c r="CG69" i="2"/>
  <c r="CG70" i="2"/>
  <c r="CG63" i="2"/>
  <c r="CO65" i="2"/>
  <c r="CO66" i="2"/>
  <c r="CO67" i="2"/>
  <c r="T67" i="2" s="1"/>
  <c r="CO68" i="2"/>
  <c r="CO69" i="2"/>
  <c r="CO70" i="2"/>
  <c r="CO63" i="2"/>
  <c r="CO64" i="2"/>
  <c r="CI54" i="2"/>
  <c r="CI53" i="2"/>
  <c r="CI55" i="2"/>
  <c r="CI56" i="2"/>
  <c r="CI57" i="2"/>
  <c r="CI58" i="2"/>
  <c r="CI59" i="2"/>
  <c r="CI52" i="2"/>
  <c r="CQ54" i="2"/>
  <c r="CQ55" i="2"/>
  <c r="CQ56" i="2"/>
  <c r="CQ57" i="2"/>
  <c r="CQ58" i="2"/>
  <c r="CQ59" i="2"/>
  <c r="CQ52" i="2"/>
  <c r="CQ53" i="2"/>
  <c r="CH64" i="2"/>
  <c r="CH65" i="2"/>
  <c r="CH66" i="2"/>
  <c r="CH67" i="2"/>
  <c r="CH68" i="2"/>
  <c r="CH69" i="2"/>
  <c r="CH63" i="2"/>
  <c r="CH70" i="2"/>
  <c r="CP64" i="2"/>
  <c r="U64" i="2" s="1"/>
  <c r="CP65" i="2"/>
  <c r="U65" i="2" s="1"/>
  <c r="CP66" i="2"/>
  <c r="U66" i="2" s="1"/>
  <c r="CP67" i="2"/>
  <c r="U67" i="2" s="1"/>
  <c r="CP63" i="2"/>
  <c r="U63" i="2" s="1"/>
  <c r="CP68" i="2"/>
  <c r="U68" i="2" s="1"/>
  <c r="CP69" i="2"/>
  <c r="U69" i="2" s="1"/>
  <c r="CP70" i="2"/>
  <c r="U70" i="2" s="1"/>
  <c r="CG56" i="2"/>
  <c r="CG57" i="2"/>
  <c r="CG58" i="2"/>
  <c r="CG55" i="2"/>
  <c r="CG59" i="2"/>
  <c r="CG52" i="2"/>
  <c r="CG53" i="2"/>
  <c r="CG54" i="2"/>
  <c r="CO56" i="2"/>
  <c r="CO57" i="2"/>
  <c r="T57" i="2" s="1"/>
  <c r="CO58" i="2"/>
  <c r="T58" i="2" s="1"/>
  <c r="CO59" i="2"/>
  <c r="T59" i="2" s="1"/>
  <c r="CO55" i="2"/>
  <c r="CO52" i="2"/>
  <c r="T52" i="2" s="1"/>
  <c r="CO53" i="2"/>
  <c r="T53" i="2" s="1"/>
  <c r="CO54" i="2"/>
  <c r="T54" i="2" s="1"/>
  <c r="CF66" i="2"/>
  <c r="CF67" i="2"/>
  <c r="CF68" i="2"/>
  <c r="CF69" i="2"/>
  <c r="CF65" i="2"/>
  <c r="CF70" i="2"/>
  <c r="CF63" i="2"/>
  <c r="CF64" i="2"/>
  <c r="CN66" i="2"/>
  <c r="CN65" i="2"/>
  <c r="CN67" i="2"/>
  <c r="S67" i="2" s="1"/>
  <c r="R67" i="2" s="1"/>
  <c r="CN68" i="2"/>
  <c r="CN69" i="2"/>
  <c r="CN70" i="2"/>
  <c r="CN63" i="2"/>
  <c r="CN64" i="2"/>
  <c r="G34" i="3"/>
  <c r="CF57" i="2"/>
  <c r="CF58" i="2"/>
  <c r="CF59" i="2"/>
  <c r="CF56" i="2"/>
  <c r="CF52" i="2"/>
  <c r="CF53" i="2"/>
  <c r="CF54" i="2"/>
  <c r="CF55" i="2"/>
  <c r="CN57" i="2"/>
  <c r="S57" i="2" s="1"/>
  <c r="R57" i="2" s="1"/>
  <c r="CN58" i="2"/>
  <c r="CN59" i="2"/>
  <c r="S59" i="2" s="1"/>
  <c r="CN52" i="2"/>
  <c r="CN56" i="2"/>
  <c r="CN53" i="2"/>
  <c r="CN54" i="2"/>
  <c r="S54" i="2" s="1"/>
  <c r="CN55" i="2"/>
  <c r="K51" i="3"/>
  <c r="L51" i="3" s="1"/>
  <c r="M51" i="3" s="1"/>
  <c r="N51" i="3" s="1"/>
  <c r="O51" i="3" s="1"/>
  <c r="P51" i="3" s="1"/>
  <c r="Q51" i="3" s="1"/>
  <c r="R51" i="3" s="1"/>
  <c r="S51" i="3" s="1"/>
  <c r="T51" i="3" s="1"/>
  <c r="U51" i="3" s="1"/>
  <c r="V51" i="3" s="1"/>
  <c r="W51" i="3" s="1"/>
  <c r="X51" i="3" s="1"/>
  <c r="Y51" i="3" s="1"/>
  <c r="Z51" i="3" s="1"/>
  <c r="AA51" i="3" s="1"/>
  <c r="AB51" i="3" s="1"/>
  <c r="AC51" i="3" s="1"/>
  <c r="AD51" i="3" s="1"/>
  <c r="AE51" i="3" s="1"/>
  <c r="AF51" i="3" s="1"/>
  <c r="AG51" i="3" s="1"/>
  <c r="AH51" i="3" s="1"/>
  <c r="AI51" i="3" s="1"/>
  <c r="AJ51" i="3" s="1"/>
  <c r="AK51" i="3" s="1"/>
  <c r="AL51" i="3" s="1"/>
  <c r="AM51" i="3" s="1"/>
  <c r="CD68" i="2"/>
  <c r="CD69" i="2"/>
  <c r="CD70" i="2"/>
  <c r="CD63" i="2"/>
  <c r="CD64" i="2"/>
  <c r="CD67" i="2"/>
  <c r="CD65" i="2"/>
  <c r="CD66" i="2"/>
  <c r="CL68" i="2"/>
  <c r="CL69" i="2"/>
  <c r="CL70" i="2"/>
  <c r="CL63" i="2"/>
  <c r="CL67" i="2"/>
  <c r="CL64" i="2"/>
  <c r="CL65" i="2"/>
  <c r="CL66" i="2"/>
  <c r="CD59" i="2"/>
  <c r="CD58" i="2"/>
  <c r="CD52" i="2"/>
  <c r="CD53" i="2"/>
  <c r="CD54" i="2"/>
  <c r="CD55" i="2"/>
  <c r="CD56" i="2"/>
  <c r="CD57" i="2"/>
  <c r="CL59" i="2"/>
  <c r="CL52" i="2"/>
  <c r="CL53" i="2"/>
  <c r="CL54" i="2"/>
  <c r="CL55" i="2"/>
  <c r="CL56" i="2"/>
  <c r="CL58" i="2"/>
  <c r="CL57" i="2"/>
  <c r="CJ53" i="2"/>
  <c r="CJ54" i="2"/>
  <c r="CJ55" i="2"/>
  <c r="CJ56" i="2"/>
  <c r="CJ52" i="2"/>
  <c r="CJ57" i="2"/>
  <c r="CJ58" i="2"/>
  <c r="CJ59" i="2"/>
  <c r="CB70" i="2"/>
  <c r="CB63" i="2"/>
  <c r="CB64" i="2"/>
  <c r="CB65" i="2"/>
  <c r="CB66" i="2"/>
  <c r="CB67" i="2"/>
  <c r="CB68" i="2"/>
  <c r="CB69" i="2"/>
  <c r="CJ70" i="2"/>
  <c r="CJ63" i="2"/>
  <c r="CJ64" i="2"/>
  <c r="CJ69" i="2"/>
  <c r="CJ65" i="2"/>
  <c r="CJ66" i="2"/>
  <c r="CJ67" i="2"/>
  <c r="CJ68" i="2"/>
  <c r="CH68" i="4"/>
  <c r="CH69" i="4"/>
  <c r="CH70" i="4"/>
  <c r="CH63" i="4"/>
  <c r="CH64" i="4"/>
  <c r="CH65" i="4"/>
  <c r="CH66" i="4"/>
  <c r="CP68" i="4"/>
  <c r="U68" i="4" s="1"/>
  <c r="T68" i="4" s="1"/>
  <c r="CP69" i="4"/>
  <c r="U69" i="4" s="1"/>
  <c r="T69" i="4" s="1"/>
  <c r="S69" i="4" s="1"/>
  <c r="CP70" i="4"/>
  <c r="U70" i="4" s="1"/>
  <c r="CP63" i="4"/>
  <c r="U63" i="4" s="1"/>
  <c r="CP64" i="4"/>
  <c r="U64" i="4" s="1"/>
  <c r="CP65" i="4"/>
  <c r="U65" i="4" s="1"/>
  <c r="CP66" i="4"/>
  <c r="U66" i="4" s="1"/>
  <c r="G33" i="6"/>
  <c r="L42" i="7"/>
  <c r="M42" i="7"/>
  <c r="I44" i="7"/>
  <c r="G44" i="7"/>
  <c r="CB63" i="5"/>
  <c r="CB64" i="5"/>
  <c r="CB65" i="5"/>
  <c r="CB66" i="5"/>
  <c r="CB67" i="5"/>
  <c r="CB68" i="5"/>
  <c r="CB69" i="5"/>
  <c r="AK58" i="6"/>
  <c r="AK56" i="6"/>
  <c r="AK54" i="6"/>
  <c r="AK52" i="6"/>
  <c r="AL67" i="6"/>
  <c r="AL63" i="6"/>
  <c r="AL68" i="6"/>
  <c r="AL64" i="6"/>
  <c r="AL69" i="6"/>
  <c r="AL65" i="6"/>
  <c r="AL70" i="6"/>
  <c r="AL66" i="6"/>
  <c r="CQ70" i="2"/>
  <c r="F32" i="2"/>
  <c r="G32" i="2" s="1"/>
  <c r="F36" i="2"/>
  <c r="G36" i="2" s="1"/>
  <c r="K45" i="7"/>
  <c r="J46" i="7"/>
  <c r="F47" i="2"/>
  <c r="U47" i="2" s="1"/>
  <c r="F52" i="2"/>
  <c r="CA52" i="2" s="1"/>
  <c r="CE56" i="2"/>
  <c r="CM56" i="2"/>
  <c r="CC58" i="2"/>
  <c r="CK58" i="2"/>
  <c r="CE65" i="2"/>
  <c r="CM65" i="2"/>
  <c r="CC67" i="2"/>
  <c r="CK67" i="2"/>
  <c r="F69" i="2"/>
  <c r="CA69" i="2" s="1"/>
  <c r="CI69" i="2"/>
  <c r="CQ69" i="2"/>
  <c r="F32" i="3"/>
  <c r="G32" i="3" s="1"/>
  <c r="F36" i="3"/>
  <c r="G36" i="3" s="1"/>
  <c r="F42" i="3"/>
  <c r="CE51" i="3"/>
  <c r="F53" i="3"/>
  <c r="CA53" i="3" s="1"/>
  <c r="CC57" i="3"/>
  <c r="CC62" i="5"/>
  <c r="B8" i="5"/>
  <c r="B11" i="5"/>
  <c r="CJ63" i="5"/>
  <c r="CJ64" i="5"/>
  <c r="CJ65" i="5"/>
  <c r="CJ66" i="5"/>
  <c r="CJ67" i="5"/>
  <c r="CJ68" i="5"/>
  <c r="CJ69" i="5"/>
  <c r="I41" i="7"/>
  <c r="G41" i="7"/>
  <c r="L47" i="7"/>
  <c r="M47" i="7"/>
  <c r="CD59" i="3"/>
  <c r="CD58" i="3"/>
  <c r="CF62" i="4"/>
  <c r="B8" i="4"/>
  <c r="B11" i="4"/>
  <c r="CN70" i="4"/>
  <c r="CN63" i="4"/>
  <c r="CN64" i="4"/>
  <c r="CN65" i="4"/>
  <c r="CN66" i="4"/>
  <c r="CN67" i="4"/>
  <c r="CN68" i="4"/>
  <c r="CI64" i="5"/>
  <c r="CI65" i="5"/>
  <c r="CI66" i="5"/>
  <c r="CI67" i="5"/>
  <c r="CI68" i="5"/>
  <c r="CI69" i="5"/>
  <c r="CI70" i="5"/>
  <c r="CQ64" i="5"/>
  <c r="CQ65" i="5"/>
  <c r="CQ66" i="5"/>
  <c r="CQ67" i="5"/>
  <c r="CQ68" i="5"/>
  <c r="CQ69" i="5"/>
  <c r="CQ70" i="5"/>
  <c r="AN59" i="6"/>
  <c r="AN57" i="6"/>
  <c r="AN55" i="6"/>
  <c r="AN53" i="6"/>
  <c r="AN58" i="6"/>
  <c r="AN56" i="6"/>
  <c r="AN54" i="6"/>
  <c r="AN52" i="6"/>
  <c r="AK68" i="6"/>
  <c r="AK64" i="6"/>
  <c r="AK69" i="6"/>
  <c r="AK65" i="6"/>
  <c r="AK70" i="6"/>
  <c r="AK66" i="6"/>
  <c r="F56" i="3"/>
  <c r="CA56" i="3" s="1"/>
  <c r="B11" i="2"/>
  <c r="F44" i="2"/>
  <c r="U44" i="2" s="1"/>
  <c r="CE55" i="2"/>
  <c r="CM55" i="2"/>
  <c r="CC57" i="2"/>
  <c r="CK57" i="2"/>
  <c r="F59" i="2"/>
  <c r="CA59" i="2" s="1"/>
  <c r="CE64" i="2"/>
  <c r="CM64" i="2"/>
  <c r="CC66" i="2"/>
  <c r="CK66" i="2"/>
  <c r="F68" i="2"/>
  <c r="CA68" i="2" s="1"/>
  <c r="CI68" i="2"/>
  <c r="CQ68" i="2"/>
  <c r="G31" i="3"/>
  <c r="F47" i="3"/>
  <c r="CK70" i="5"/>
  <c r="CK63" i="5"/>
  <c r="CK64" i="5"/>
  <c r="CK65" i="5"/>
  <c r="CK66" i="5"/>
  <c r="CK67" i="5"/>
  <c r="CK68" i="5"/>
  <c r="B8" i="6"/>
  <c r="B11" i="6"/>
  <c r="L44" i="7"/>
  <c r="M44" i="7"/>
  <c r="I46" i="7"/>
  <c r="G46" i="7"/>
  <c r="CC59" i="3"/>
  <c r="CC58" i="3"/>
  <c r="CH65" i="5"/>
  <c r="CH66" i="5"/>
  <c r="CH67" i="5"/>
  <c r="CH68" i="5"/>
  <c r="CH69" i="5"/>
  <c r="CH70" i="5"/>
  <c r="CH63" i="5"/>
  <c r="CP65" i="5"/>
  <c r="U65" i="5" s="1"/>
  <c r="T65" i="5" s="1"/>
  <c r="CP66" i="5"/>
  <c r="U66" i="5" s="1"/>
  <c r="CP67" i="5"/>
  <c r="U67" i="5" s="1"/>
  <c r="CP68" i="5"/>
  <c r="U68" i="5" s="1"/>
  <c r="CP69" i="5"/>
  <c r="U69" i="5" s="1"/>
  <c r="CP70" i="5"/>
  <c r="U70" i="5" s="1"/>
  <c r="CP63" i="5"/>
  <c r="U63" i="5" s="1"/>
  <c r="AM59" i="6"/>
  <c r="AM57" i="6"/>
  <c r="AM55" i="6"/>
  <c r="AM53" i="6"/>
  <c r="AM58" i="6"/>
  <c r="AM56" i="6"/>
  <c r="AM54" i="6"/>
  <c r="AM52" i="6"/>
  <c r="AJ68" i="6"/>
  <c r="G68" i="6" s="1"/>
  <c r="AJ64" i="6"/>
  <c r="G64" i="6" s="1"/>
  <c r="AJ69" i="6"/>
  <c r="G69" i="6" s="1"/>
  <c r="AJ65" i="6"/>
  <c r="G65" i="6" s="1"/>
  <c r="AJ70" i="6"/>
  <c r="G70" i="6" s="1"/>
  <c r="AJ66" i="6"/>
  <c r="G66" i="6" s="1"/>
  <c r="AJ67" i="6"/>
  <c r="G67" i="6" s="1"/>
  <c r="H67" i="6" s="1"/>
  <c r="AJ63" i="6"/>
  <c r="G63" i="6" s="1"/>
  <c r="H63" i="6" s="1"/>
  <c r="B8" i="2"/>
  <c r="F31" i="2"/>
  <c r="G31" i="2" s="1"/>
  <c r="F35" i="2"/>
  <c r="G35" i="2" s="1"/>
  <c r="F41" i="2"/>
  <c r="U41" i="2" s="1"/>
  <c r="CE54" i="2"/>
  <c r="CM54" i="2"/>
  <c r="R54" i="2" s="1"/>
  <c r="CC56" i="2"/>
  <c r="CK56" i="2"/>
  <c r="CE63" i="2"/>
  <c r="CM63" i="2"/>
  <c r="CC65" i="2"/>
  <c r="CK65" i="2"/>
  <c r="F67" i="2"/>
  <c r="CA67" i="2" s="1"/>
  <c r="CI67" i="2"/>
  <c r="CQ67" i="2"/>
  <c r="F35" i="3"/>
  <c r="G35" i="3" s="1"/>
  <c r="F44" i="3"/>
  <c r="F55" i="3"/>
  <c r="CA55" i="3" s="1"/>
  <c r="CD56" i="3"/>
  <c r="F43" i="5"/>
  <c r="CK69" i="5"/>
  <c r="AK55" i="6"/>
  <c r="AM62" i="6"/>
  <c r="H44" i="7"/>
  <c r="L45" i="7"/>
  <c r="M45" i="7"/>
  <c r="I47" i="7"/>
  <c r="G47" i="7"/>
  <c r="F47" i="5"/>
  <c r="F69" i="5"/>
  <c r="CA69" i="5" s="1"/>
  <c r="L41" i="7"/>
  <c r="M41" i="7"/>
  <c r="I43" i="7"/>
  <c r="G43" i="7"/>
  <c r="CD64" i="4"/>
  <c r="CD65" i="4"/>
  <c r="CD66" i="4"/>
  <c r="CD67" i="4"/>
  <c r="CD68" i="4"/>
  <c r="CD69" i="4"/>
  <c r="CD70" i="4"/>
  <c r="CL64" i="4"/>
  <c r="CL65" i="4"/>
  <c r="CL66" i="4"/>
  <c r="CL67" i="4"/>
  <c r="CL68" i="4"/>
  <c r="CL69" i="4"/>
  <c r="CL70" i="4"/>
  <c r="CM63" i="4"/>
  <c r="CM64" i="4"/>
  <c r="CM65" i="4"/>
  <c r="CM66" i="4"/>
  <c r="CM67" i="4"/>
  <c r="CM68" i="4"/>
  <c r="CM69" i="4"/>
  <c r="CG66" i="5"/>
  <c r="CG67" i="5"/>
  <c r="CG68" i="5"/>
  <c r="CG69" i="5"/>
  <c r="CG70" i="5"/>
  <c r="CG63" i="5"/>
  <c r="CG64" i="5"/>
  <c r="CO66" i="5"/>
  <c r="T66" i="5" s="1"/>
  <c r="S66" i="5" s="1"/>
  <c r="CO67" i="5"/>
  <c r="CO68" i="5"/>
  <c r="T68" i="5" s="1"/>
  <c r="CO69" i="5"/>
  <c r="T69" i="5" s="1"/>
  <c r="CO70" i="5"/>
  <c r="T70" i="5" s="1"/>
  <c r="CO63" i="5"/>
  <c r="T63" i="5" s="1"/>
  <c r="CO64" i="5"/>
  <c r="AL59" i="6"/>
  <c r="AL57" i="6"/>
  <c r="AL55" i="6"/>
  <c r="AL53" i="6"/>
  <c r="AL58" i="6"/>
  <c r="AL56" i="6"/>
  <c r="AL54" i="6"/>
  <c r="AL52" i="6"/>
  <c r="AQ69" i="6"/>
  <c r="AQ65" i="6"/>
  <c r="AQ70" i="6"/>
  <c r="AQ66" i="6"/>
  <c r="AQ67" i="6"/>
  <c r="AQ63" i="6"/>
  <c r="J51" i="7"/>
  <c r="K51" i="7" s="1"/>
  <c r="L51" i="7" s="1"/>
  <c r="M51" i="7" s="1"/>
  <c r="N51" i="7" s="1"/>
  <c r="O51" i="7" s="1"/>
  <c r="P51" i="7" s="1"/>
  <c r="Q51" i="7" s="1"/>
  <c r="R51" i="7" s="1"/>
  <c r="S51" i="7" s="1"/>
  <c r="T51" i="7" s="1"/>
  <c r="U51" i="7" s="1"/>
  <c r="V51" i="7" s="1"/>
  <c r="W51" i="7" s="1"/>
  <c r="X51" i="7" s="1"/>
  <c r="Y51" i="7" s="1"/>
  <c r="Z51" i="7" s="1"/>
  <c r="AA51" i="7" s="1"/>
  <c r="AB51" i="7" s="1"/>
  <c r="AC51" i="7" s="1"/>
  <c r="AD51" i="7" s="1"/>
  <c r="AE51" i="7" s="1"/>
  <c r="AF51" i="7" s="1"/>
  <c r="AG51" i="7" s="1"/>
  <c r="AH51" i="7" s="1"/>
  <c r="AI51" i="7" s="1"/>
  <c r="AJ51" i="7" s="1"/>
  <c r="AK51" i="7" s="1"/>
  <c r="AL51" i="7" s="1"/>
  <c r="AM51" i="7" s="1"/>
  <c r="AN51" i="7" s="1"/>
  <c r="AO51" i="7" s="1"/>
  <c r="AP51" i="7" s="1"/>
  <c r="AQ51" i="7" s="1"/>
  <c r="AR51" i="7" s="1"/>
  <c r="AS51" i="7" s="1"/>
  <c r="AT51" i="7" s="1"/>
  <c r="AU51" i="7" s="1"/>
  <c r="AV51" i="7" s="1"/>
  <c r="AW51" i="7" s="1"/>
  <c r="AX51" i="7" s="1"/>
  <c r="AY51" i="7" s="1"/>
  <c r="AZ51" i="7" s="1"/>
  <c r="BA51" i="7" s="1"/>
  <c r="BB51" i="7" s="1"/>
  <c r="BC51" i="7" s="1"/>
  <c r="BD51" i="7" s="1"/>
  <c r="BE51" i="7" s="1"/>
  <c r="BF51" i="7" s="1"/>
  <c r="BG51" i="7" s="1"/>
  <c r="BH51" i="7" s="1"/>
  <c r="BI51" i="7" s="1"/>
  <c r="BJ51" i="7" s="1"/>
  <c r="BK51" i="7" s="1"/>
  <c r="BL51" i="7" s="1"/>
  <c r="BM51" i="7" s="1"/>
  <c r="BN51" i="7" s="1"/>
  <c r="BO51" i="7" s="1"/>
  <c r="BP51" i="7" s="1"/>
  <c r="BQ51" i="7" s="1"/>
  <c r="BR51" i="7" s="1"/>
  <c r="BS51" i="7" s="1"/>
  <c r="BT51" i="7" s="1"/>
  <c r="B8" i="7"/>
  <c r="CD51" i="7"/>
  <c r="CC58" i="7"/>
  <c r="CC56" i="7"/>
  <c r="CC54" i="7"/>
  <c r="CC52" i="7"/>
  <c r="CK59" i="2"/>
  <c r="K44" i="7"/>
  <c r="J45" i="7"/>
  <c r="F46" i="2"/>
  <c r="U46" i="2" s="1"/>
  <c r="CE53" i="2"/>
  <c r="CM53" i="2"/>
  <c r="CC55" i="2"/>
  <c r="CK55" i="2"/>
  <c r="CC64" i="2"/>
  <c r="CK64" i="2"/>
  <c r="F66" i="2"/>
  <c r="CA66" i="2" s="1"/>
  <c r="CI66" i="2"/>
  <c r="CQ66" i="2"/>
  <c r="CE70" i="2"/>
  <c r="CM70" i="2"/>
  <c r="G30" i="3"/>
  <c r="F41" i="3"/>
  <c r="F52" i="3"/>
  <c r="CA52" i="3" s="1"/>
  <c r="CD53" i="3"/>
  <c r="CC56" i="3"/>
  <c r="CI63" i="5"/>
  <c r="CG65" i="5"/>
  <c r="H43" i="7"/>
  <c r="L46" i="7"/>
  <c r="M46" i="7"/>
  <c r="I48" i="7"/>
  <c r="G48" i="7"/>
  <c r="G33" i="4"/>
  <c r="G30" i="4"/>
  <c r="CC65" i="4"/>
  <c r="CC66" i="4"/>
  <c r="CC67" i="4"/>
  <c r="CC68" i="4"/>
  <c r="CC69" i="4"/>
  <c r="CC70" i="4"/>
  <c r="CC63" i="4"/>
  <c r="CK65" i="4"/>
  <c r="CK66" i="4"/>
  <c r="CK67" i="4"/>
  <c r="CK68" i="4"/>
  <c r="CK69" i="4"/>
  <c r="CK70" i="4"/>
  <c r="CK63" i="4"/>
  <c r="CF67" i="5"/>
  <c r="CF68" i="5"/>
  <c r="CF69" i="5"/>
  <c r="CF70" i="5"/>
  <c r="CF63" i="5"/>
  <c r="CF64" i="5"/>
  <c r="CF65" i="5"/>
  <c r="CN67" i="5"/>
  <c r="CN68" i="5"/>
  <c r="S68" i="5" s="1"/>
  <c r="CN69" i="5"/>
  <c r="S69" i="5" s="1"/>
  <c r="CN70" i="5"/>
  <c r="S70" i="5" s="1"/>
  <c r="CN63" i="5"/>
  <c r="S63" i="5" s="1"/>
  <c r="CN64" i="5"/>
  <c r="CN65" i="5"/>
  <c r="AP69" i="6"/>
  <c r="AP65" i="6"/>
  <c r="AP70" i="6"/>
  <c r="AP66" i="6"/>
  <c r="AP67" i="6"/>
  <c r="AP63" i="6"/>
  <c r="AP68" i="6"/>
  <c r="AP64" i="6"/>
  <c r="CI70" i="2"/>
  <c r="F30" i="2"/>
  <c r="G30" i="2" s="1"/>
  <c r="F34" i="2"/>
  <c r="G34" i="2" s="1"/>
  <c r="K41" i="7"/>
  <c r="J42" i="7"/>
  <c r="F43" i="2"/>
  <c r="U43" i="2" s="1"/>
  <c r="CE52" i="2"/>
  <c r="CM52" i="2"/>
  <c r="CC54" i="2"/>
  <c r="CK54" i="2"/>
  <c r="F56" i="2"/>
  <c r="CA56" i="2" s="1"/>
  <c r="CC63" i="2"/>
  <c r="CK63" i="2"/>
  <c r="F65" i="2"/>
  <c r="CA65" i="2" s="1"/>
  <c r="CI65" i="2"/>
  <c r="CQ65" i="2"/>
  <c r="CE69" i="2"/>
  <c r="CM69" i="2"/>
  <c r="F46" i="3"/>
  <c r="CC53" i="3"/>
  <c r="AK59" i="6"/>
  <c r="AQ68" i="6"/>
  <c r="CC57" i="7"/>
  <c r="L43" i="7"/>
  <c r="M43" i="7"/>
  <c r="I45" i="7"/>
  <c r="G45" i="7"/>
  <c r="CB66" i="4"/>
  <c r="CB67" i="4"/>
  <c r="CB68" i="4"/>
  <c r="CB69" i="4"/>
  <c r="CB70" i="4"/>
  <c r="CB63" i="4"/>
  <c r="CB64" i="4"/>
  <c r="CJ66" i="4"/>
  <c r="CJ67" i="4"/>
  <c r="CJ68" i="4"/>
  <c r="CJ69" i="4"/>
  <c r="CJ70" i="4"/>
  <c r="CJ63" i="4"/>
  <c r="CJ64" i="4"/>
  <c r="CE63" i="4"/>
  <c r="CE64" i="4"/>
  <c r="CE65" i="4"/>
  <c r="CE66" i="4"/>
  <c r="CE67" i="4"/>
  <c r="CE68" i="4"/>
  <c r="CE69" i="4"/>
  <c r="CE68" i="5"/>
  <c r="CE69" i="5"/>
  <c r="CE70" i="5"/>
  <c r="CE63" i="5"/>
  <c r="CE64" i="5"/>
  <c r="CE65" i="5"/>
  <c r="CE66" i="5"/>
  <c r="CM68" i="5"/>
  <c r="CM69" i="5"/>
  <c r="R69" i="5" s="1"/>
  <c r="CM70" i="5"/>
  <c r="R70" i="5" s="1"/>
  <c r="CM63" i="5"/>
  <c r="R63" i="5" s="1"/>
  <c r="CM64" i="5"/>
  <c r="CM65" i="5"/>
  <c r="CM66" i="5"/>
  <c r="AJ58" i="6"/>
  <c r="G58" i="6" s="1"/>
  <c r="AJ56" i="6"/>
  <c r="G56" i="6" s="1"/>
  <c r="AJ54" i="6"/>
  <c r="G54" i="6" s="1"/>
  <c r="AJ52" i="6"/>
  <c r="G52" i="6" s="1"/>
  <c r="AJ59" i="6"/>
  <c r="G59" i="6" s="1"/>
  <c r="AJ57" i="6"/>
  <c r="G57" i="6" s="1"/>
  <c r="H57" i="6" s="1"/>
  <c r="AJ55" i="6"/>
  <c r="G55" i="6" s="1"/>
  <c r="AJ53" i="6"/>
  <c r="G53" i="6" s="1"/>
  <c r="AO70" i="6"/>
  <c r="AO66" i="6"/>
  <c r="AO67" i="6"/>
  <c r="AO63" i="6"/>
  <c r="AO68" i="6"/>
  <c r="AO64" i="6"/>
  <c r="F48" i="2"/>
  <c r="U48" i="2" s="1"/>
  <c r="CC53" i="2"/>
  <c r="CK53" i="2"/>
  <c r="F55" i="2"/>
  <c r="CA55" i="2" s="1"/>
  <c r="CE59" i="2"/>
  <c r="CM59" i="2"/>
  <c r="CI64" i="2"/>
  <c r="CQ64" i="2"/>
  <c r="CC70" i="2"/>
  <c r="CK70" i="2"/>
  <c r="CP67" i="4"/>
  <c r="U67" i="4" s="1"/>
  <c r="AK53" i="6"/>
  <c r="H53" i="6" s="1"/>
  <c r="AQ64" i="6"/>
  <c r="H41" i="7"/>
  <c r="I42" i="7"/>
  <c r="G42" i="7"/>
  <c r="L48" i="7"/>
  <c r="M48" i="7"/>
  <c r="CI67" i="4"/>
  <c r="CI68" i="4"/>
  <c r="CI69" i="4"/>
  <c r="CI70" i="4"/>
  <c r="CI63" i="4"/>
  <c r="CI64" i="4"/>
  <c r="CI65" i="4"/>
  <c r="CQ67" i="4"/>
  <c r="CQ68" i="4"/>
  <c r="CQ69" i="4"/>
  <c r="CQ70" i="4"/>
  <c r="CQ63" i="4"/>
  <c r="CQ64" i="4"/>
  <c r="CQ65" i="4"/>
  <c r="CD69" i="5"/>
  <c r="CD70" i="5"/>
  <c r="CD63" i="5"/>
  <c r="CD64" i="5"/>
  <c r="CD65" i="5"/>
  <c r="CD66" i="5"/>
  <c r="CD67" i="5"/>
  <c r="CL69" i="5"/>
  <c r="CL70" i="5"/>
  <c r="CL63" i="5"/>
  <c r="CL64" i="5"/>
  <c r="CL65" i="5"/>
  <c r="CL66" i="5"/>
  <c r="CL67" i="5"/>
  <c r="AN70" i="6"/>
  <c r="AN66" i="6"/>
  <c r="AN67" i="6"/>
  <c r="AN63" i="6"/>
  <c r="AN68" i="6"/>
  <c r="AN64" i="6"/>
  <c r="AN69" i="6"/>
  <c r="AN65" i="6"/>
  <c r="K43" i="7"/>
  <c r="J44" i="7"/>
  <c r="F37" i="3"/>
  <c r="G37" i="3" s="1"/>
  <c r="F48" i="3"/>
  <c r="CD52" i="3"/>
  <c r="CC55" i="3"/>
  <c r="CL63" i="4"/>
  <c r="CJ65" i="4"/>
  <c r="CH67" i="4"/>
  <c r="CP64" i="5"/>
  <c r="U64" i="5" s="1"/>
  <c r="CL68" i="5"/>
  <c r="CJ70" i="5"/>
  <c r="H48" i="7"/>
  <c r="F45" i="4"/>
  <c r="F65" i="4"/>
  <c r="CA65" i="4" s="1"/>
  <c r="CG67" i="4"/>
  <c r="CO67" i="4"/>
  <c r="T67" i="4" s="1"/>
  <c r="F42" i="5"/>
  <c r="F70" i="5"/>
  <c r="CA70" i="5" s="1"/>
  <c r="R41" i="6"/>
  <c r="H42" i="6"/>
  <c r="R43" i="6"/>
  <c r="H44" i="6"/>
  <c r="R45" i="6"/>
  <c r="H46" i="6"/>
  <c r="R47" i="6"/>
  <c r="H48" i="6"/>
  <c r="F64" i="6"/>
  <c r="AI64" i="6" s="1"/>
  <c r="F68" i="6"/>
  <c r="AI68" i="6" s="1"/>
  <c r="F31" i="7"/>
  <c r="G31" i="7" s="1"/>
  <c r="F35" i="7"/>
  <c r="G35" i="7" s="1"/>
  <c r="F32" i="4"/>
  <c r="G32" i="4" s="1"/>
  <c r="F36" i="4"/>
  <c r="G36" i="4" s="1"/>
  <c r="F64" i="4"/>
  <c r="CA64" i="4" s="1"/>
  <c r="CG66" i="4"/>
  <c r="CO66" i="4"/>
  <c r="T66" i="4" s="1"/>
  <c r="F32" i="6"/>
  <c r="G32" i="6" s="1"/>
  <c r="F36" i="6"/>
  <c r="G36" i="6" s="1"/>
  <c r="K41" i="6"/>
  <c r="G42" i="6"/>
  <c r="K43" i="6"/>
  <c r="G44" i="6"/>
  <c r="K45" i="6"/>
  <c r="G46" i="6"/>
  <c r="K47" i="6"/>
  <c r="G48" i="6"/>
  <c r="F41" i="7"/>
  <c r="F42" i="7"/>
  <c r="F43" i="7"/>
  <c r="F44" i="7"/>
  <c r="F45" i="7"/>
  <c r="F46" i="7"/>
  <c r="F47" i="7"/>
  <c r="F48" i="7"/>
  <c r="F63" i="4"/>
  <c r="CA63" i="4" s="1"/>
  <c r="CG65" i="4"/>
  <c r="CO65" i="4"/>
  <c r="T65" i="4" s="1"/>
  <c r="F68" i="5"/>
  <c r="CA68" i="5" s="1"/>
  <c r="J41" i="6"/>
  <c r="F42" i="6"/>
  <c r="J43" i="6"/>
  <c r="F44" i="6"/>
  <c r="J45" i="6"/>
  <c r="F46" i="6"/>
  <c r="J47" i="6"/>
  <c r="F48" i="6"/>
  <c r="F63" i="6"/>
  <c r="AI63" i="6" s="1"/>
  <c r="F67" i="6"/>
  <c r="AI67" i="6" s="1"/>
  <c r="F30" i="7"/>
  <c r="G30" i="7" s="1"/>
  <c r="F34" i="7"/>
  <c r="G34" i="7" s="1"/>
  <c r="F55" i="7"/>
  <c r="F59" i="7"/>
  <c r="F31" i="4"/>
  <c r="G31" i="4" s="1"/>
  <c r="F35" i="4"/>
  <c r="G35" i="4" s="1"/>
  <c r="CG64" i="4"/>
  <c r="CO64" i="4"/>
  <c r="F70" i="4"/>
  <c r="CA70" i="4" s="1"/>
  <c r="F67" i="5"/>
  <c r="CA67" i="5" s="1"/>
  <c r="F31" i="6"/>
  <c r="G31" i="6" s="1"/>
  <c r="F35" i="6"/>
  <c r="G35" i="6" s="1"/>
  <c r="I43" i="6"/>
  <c r="I45" i="6"/>
  <c r="F52" i="6"/>
  <c r="AI52" i="6" s="1"/>
  <c r="F54" i="6"/>
  <c r="AI54" i="6" s="1"/>
  <c r="F56" i="6"/>
  <c r="AI56" i="6" s="1"/>
  <c r="F58" i="6"/>
  <c r="AI58" i="6" s="1"/>
  <c r="G33" i="7"/>
  <c r="G37" i="7"/>
  <c r="F41" i="4"/>
  <c r="CG63" i="4"/>
  <c r="CO63" i="4"/>
  <c r="F69" i="4"/>
  <c r="CA69" i="4" s="1"/>
  <c r="F66" i="5"/>
  <c r="CA66" i="5" s="1"/>
  <c r="H41" i="6"/>
  <c r="H43" i="6"/>
  <c r="R44" i="6"/>
  <c r="H45" i="6"/>
  <c r="R48" i="6"/>
  <c r="F34" i="4"/>
  <c r="G34" i="4" s="1"/>
  <c r="CG70" i="4"/>
  <c r="CO70" i="4"/>
  <c r="F30" i="6"/>
  <c r="G30" i="6" s="1"/>
  <c r="F34" i="6"/>
  <c r="G34" i="6" s="1"/>
  <c r="K42" i="6"/>
  <c r="G43" i="6"/>
  <c r="K44" i="6"/>
  <c r="G45" i="6"/>
  <c r="K46" i="6"/>
  <c r="J42" i="6"/>
  <c r="F43" i="6"/>
  <c r="J44" i="6"/>
  <c r="J46" i="6"/>
  <c r="F47" i="6"/>
  <c r="F32" i="7"/>
  <c r="G32" i="7" s="1"/>
  <c r="F36" i="7"/>
  <c r="G36" i="7" s="1"/>
  <c r="B11" i="3" l="1"/>
  <c r="CD54" i="3"/>
  <c r="CD55" i="3"/>
  <c r="CD57" i="3"/>
  <c r="T70" i="4"/>
  <c r="B8" i="3"/>
  <c r="S70" i="4"/>
  <c r="R70" i="4" s="1"/>
  <c r="T66" i="2"/>
  <c r="H56" i="6"/>
  <c r="T65" i="2"/>
  <c r="CE59" i="3"/>
  <c r="CE57" i="3"/>
  <c r="CE52" i="3"/>
  <c r="CE55" i="3"/>
  <c r="CF51" i="3"/>
  <c r="CE58" i="3"/>
  <c r="CE53" i="3"/>
  <c r="CE54" i="3"/>
  <c r="CE56" i="3"/>
  <c r="S52" i="2"/>
  <c r="R52" i="2" s="1"/>
  <c r="Q52" i="2" s="1"/>
  <c r="P52" i="2" s="1"/>
  <c r="O52" i="2" s="1"/>
  <c r="N52" i="2" s="1"/>
  <c r="M52" i="2" s="1"/>
  <c r="L52" i="2" s="1"/>
  <c r="K52" i="2" s="1"/>
  <c r="J52" i="2" s="1"/>
  <c r="I52" i="2" s="1"/>
  <c r="H52" i="2" s="1"/>
  <c r="G52" i="2" s="1"/>
  <c r="T63" i="4"/>
  <c r="I56" i="6"/>
  <c r="J56" i="6" s="1"/>
  <c r="K56" i="6" s="1"/>
  <c r="H66" i="6"/>
  <c r="I66" i="6" s="1"/>
  <c r="S64" i="4"/>
  <c r="R64" i="4" s="1"/>
  <c r="Q64" i="4" s="1"/>
  <c r="P64" i="4" s="1"/>
  <c r="O64" i="4" s="1"/>
  <c r="N64" i="4" s="1"/>
  <c r="M64" i="4" s="1"/>
  <c r="L64" i="4" s="1"/>
  <c r="H52" i="6"/>
  <c r="Q67" i="2"/>
  <c r="P67" i="2" s="1"/>
  <c r="O67" i="2" s="1"/>
  <c r="N67" i="2" s="1"/>
  <c r="M67" i="2" s="1"/>
  <c r="L67" i="2" s="1"/>
  <c r="K67" i="2" s="1"/>
  <c r="J67" i="2" s="1"/>
  <c r="I67" i="2" s="1"/>
  <c r="H67" i="2" s="1"/>
  <c r="G67" i="2" s="1"/>
  <c r="H70" i="6"/>
  <c r="H54" i="6"/>
  <c r="T64" i="4"/>
  <c r="I54" i="6"/>
  <c r="J54" i="6" s="1"/>
  <c r="K54" i="6" s="1"/>
  <c r="H55" i="6"/>
  <c r="S65" i="4"/>
  <c r="R65" i="4" s="1"/>
  <c r="Q65" i="4" s="1"/>
  <c r="P65" i="4" s="1"/>
  <c r="O65" i="4" s="1"/>
  <c r="N65" i="4" s="1"/>
  <c r="M65" i="4" s="1"/>
  <c r="L65" i="4" s="1"/>
  <c r="I67" i="6"/>
  <c r="S53" i="2"/>
  <c r="S66" i="2"/>
  <c r="R66" i="2" s="1"/>
  <c r="Q66" i="2" s="1"/>
  <c r="P66" i="2" s="1"/>
  <c r="O66" i="2" s="1"/>
  <c r="N66" i="2" s="1"/>
  <c r="M66" i="2" s="1"/>
  <c r="L66" i="2" s="1"/>
  <c r="K66" i="2" s="1"/>
  <c r="J66" i="2" s="1"/>
  <c r="I66" i="2" s="1"/>
  <c r="H66" i="2" s="1"/>
  <c r="G66" i="2" s="1"/>
  <c r="T56" i="2"/>
  <c r="S56" i="2" s="1"/>
  <c r="R56" i="2" s="1"/>
  <c r="Q56" i="2" s="1"/>
  <c r="P56" i="2" s="1"/>
  <c r="O56" i="2" s="1"/>
  <c r="N56" i="2" s="1"/>
  <c r="M56" i="2" s="1"/>
  <c r="L56" i="2" s="1"/>
  <c r="K56" i="2" s="1"/>
  <c r="J56" i="2" s="1"/>
  <c r="I56" i="2" s="1"/>
  <c r="H56" i="2" s="1"/>
  <c r="G56" i="2" s="1"/>
  <c r="T68" i="2"/>
  <c r="AM67" i="6"/>
  <c r="J67" i="6" s="1"/>
  <c r="K67" i="6" s="1"/>
  <c r="L67" i="6" s="1"/>
  <c r="M67" i="6" s="1"/>
  <c r="N67" i="6" s="1"/>
  <c r="AM63" i="6"/>
  <c r="AM68" i="6"/>
  <c r="AM64" i="6"/>
  <c r="AM69" i="6"/>
  <c r="AM65" i="6"/>
  <c r="AM66" i="6"/>
  <c r="AM70" i="6"/>
  <c r="H65" i="6"/>
  <c r="R59" i="2"/>
  <c r="Q59" i="2" s="1"/>
  <c r="P59" i="2" s="1"/>
  <c r="O59" i="2" s="1"/>
  <c r="N59" i="2" s="1"/>
  <c r="M59" i="2" s="1"/>
  <c r="L59" i="2" s="1"/>
  <c r="K59" i="2" s="1"/>
  <c r="J59" i="2" s="1"/>
  <c r="I59" i="2" s="1"/>
  <c r="H59" i="2" s="1"/>
  <c r="G59" i="2" s="1"/>
  <c r="Q57" i="2"/>
  <c r="P57" i="2" s="1"/>
  <c r="O57" i="2" s="1"/>
  <c r="N57" i="2" s="1"/>
  <c r="M57" i="2" s="1"/>
  <c r="L57" i="2" s="1"/>
  <c r="K57" i="2" s="1"/>
  <c r="J57" i="2" s="1"/>
  <c r="I57" i="2" s="1"/>
  <c r="H57" i="2" s="1"/>
  <c r="G57" i="2" s="1"/>
  <c r="H59" i="6"/>
  <c r="I52" i="6"/>
  <c r="J52" i="6" s="1"/>
  <c r="K52" i="6" s="1"/>
  <c r="T64" i="5"/>
  <c r="S64" i="5" s="1"/>
  <c r="R64" i="5" s="1"/>
  <c r="Q64" i="5" s="1"/>
  <c r="P64" i="5" s="1"/>
  <c r="O64" i="5" s="1"/>
  <c r="N64" i="5" s="1"/>
  <c r="M64" i="5" s="1"/>
  <c r="L64" i="5" s="1"/>
  <c r="K64" i="5" s="1"/>
  <c r="J64" i="5" s="1"/>
  <c r="I64" i="5" s="1"/>
  <c r="S66" i="4"/>
  <c r="R66" i="4" s="1"/>
  <c r="Q66" i="4" s="1"/>
  <c r="P66" i="4" s="1"/>
  <c r="O66" i="4" s="1"/>
  <c r="N66" i="4" s="1"/>
  <c r="M66" i="4" s="1"/>
  <c r="L66" i="4" s="1"/>
  <c r="I63" i="6"/>
  <c r="S65" i="2"/>
  <c r="R65" i="2" s="1"/>
  <c r="Q65" i="2" s="1"/>
  <c r="P65" i="2" s="1"/>
  <c r="O65" i="2" s="1"/>
  <c r="N65" i="2" s="1"/>
  <c r="M65" i="2" s="1"/>
  <c r="L65" i="2" s="1"/>
  <c r="K65" i="2" s="1"/>
  <c r="J65" i="2" s="1"/>
  <c r="I65" i="2" s="1"/>
  <c r="H65" i="2" s="1"/>
  <c r="G65" i="2" s="1"/>
  <c r="T69" i="2"/>
  <c r="S69" i="2" s="1"/>
  <c r="R69" i="2" s="1"/>
  <c r="Q69" i="2" s="1"/>
  <c r="P69" i="2" s="1"/>
  <c r="O69" i="2" s="1"/>
  <c r="N69" i="2" s="1"/>
  <c r="M69" i="2" s="1"/>
  <c r="L69" i="2" s="1"/>
  <c r="K69" i="2" s="1"/>
  <c r="J69" i="2" s="1"/>
  <c r="I69" i="2" s="1"/>
  <c r="H69" i="2" s="1"/>
  <c r="G69" i="2" s="1"/>
  <c r="CD59" i="7"/>
  <c r="CD57" i="7"/>
  <c r="CD55" i="7"/>
  <c r="CD53" i="7"/>
  <c r="CE51" i="7"/>
  <c r="CD58" i="7"/>
  <c r="CD56" i="7"/>
  <c r="CD54" i="7"/>
  <c r="CD52" i="7"/>
  <c r="CF70" i="4"/>
  <c r="CF63" i="4"/>
  <c r="CF64" i="4"/>
  <c r="CF65" i="4"/>
  <c r="CF66" i="4"/>
  <c r="CF67" i="4"/>
  <c r="CF68" i="4"/>
  <c r="CF69" i="4"/>
  <c r="CC70" i="5"/>
  <c r="CC63" i="5"/>
  <c r="CC64" i="5"/>
  <c r="CC65" i="5"/>
  <c r="CC66" i="5"/>
  <c r="CC67" i="5"/>
  <c r="CC68" i="5"/>
  <c r="CC69" i="5"/>
  <c r="Q69" i="5"/>
  <c r="P69" i="5" s="1"/>
  <c r="O69" i="5" s="1"/>
  <c r="N69" i="5" s="1"/>
  <c r="M69" i="5" s="1"/>
  <c r="L69" i="5" s="1"/>
  <c r="K69" i="5" s="1"/>
  <c r="J69" i="5" s="1"/>
  <c r="I69" i="5" s="1"/>
  <c r="R66" i="5"/>
  <c r="Q66" i="5" s="1"/>
  <c r="P66" i="5" s="1"/>
  <c r="O66" i="5" s="1"/>
  <c r="N66" i="5" s="1"/>
  <c r="M66" i="5" s="1"/>
  <c r="L66" i="5" s="1"/>
  <c r="K66" i="5" s="1"/>
  <c r="J66" i="5" s="1"/>
  <c r="I66" i="5" s="1"/>
  <c r="S65" i="5"/>
  <c r="R65" i="5" s="1"/>
  <c r="Q65" i="5" s="1"/>
  <c r="P65" i="5" s="1"/>
  <c r="O65" i="5" s="1"/>
  <c r="N65" i="5" s="1"/>
  <c r="M65" i="5" s="1"/>
  <c r="L65" i="5" s="1"/>
  <c r="K65" i="5" s="1"/>
  <c r="J65" i="5" s="1"/>
  <c r="I65" i="5" s="1"/>
  <c r="I59" i="6"/>
  <c r="J59" i="6" s="1"/>
  <c r="K59" i="6" s="1"/>
  <c r="H68" i="6"/>
  <c r="S67" i="4"/>
  <c r="R67" i="4" s="1"/>
  <c r="Q67" i="4" s="1"/>
  <c r="P67" i="4" s="1"/>
  <c r="O67" i="4" s="1"/>
  <c r="N67" i="4" s="1"/>
  <c r="M67" i="4" s="1"/>
  <c r="L67" i="4" s="1"/>
  <c r="I68" i="6"/>
  <c r="Q54" i="2"/>
  <c r="P54" i="2" s="1"/>
  <c r="O54" i="2" s="1"/>
  <c r="N54" i="2" s="1"/>
  <c r="M54" i="2" s="1"/>
  <c r="L54" i="2" s="1"/>
  <c r="K54" i="2" s="1"/>
  <c r="J54" i="2" s="1"/>
  <c r="I54" i="2" s="1"/>
  <c r="H54" i="2" s="1"/>
  <c r="G54" i="2" s="1"/>
  <c r="T70" i="2"/>
  <c r="S70" i="2" s="1"/>
  <c r="R70" i="2" s="1"/>
  <c r="Q70" i="2" s="1"/>
  <c r="P70" i="2" s="1"/>
  <c r="O70" i="2" s="1"/>
  <c r="N70" i="2" s="1"/>
  <c r="M70" i="2" s="1"/>
  <c r="L70" i="2" s="1"/>
  <c r="K70" i="2" s="1"/>
  <c r="J70" i="2" s="1"/>
  <c r="I70" i="2" s="1"/>
  <c r="H70" i="2" s="1"/>
  <c r="G70" i="2" s="1"/>
  <c r="I65" i="6"/>
  <c r="R53" i="2"/>
  <c r="Q53" i="2" s="1"/>
  <c r="P53" i="2" s="1"/>
  <c r="O53" i="2" s="1"/>
  <c r="N53" i="2" s="1"/>
  <c r="M53" i="2" s="1"/>
  <c r="L53" i="2" s="1"/>
  <c r="K53" i="2" s="1"/>
  <c r="J53" i="2" s="1"/>
  <c r="I53" i="2" s="1"/>
  <c r="H53" i="2" s="1"/>
  <c r="G53" i="2" s="1"/>
  <c r="I57" i="6"/>
  <c r="J57" i="6" s="1"/>
  <c r="K57" i="6" s="1"/>
  <c r="R69" i="4"/>
  <c r="Q69" i="4" s="1"/>
  <c r="P69" i="4" s="1"/>
  <c r="O69" i="4" s="1"/>
  <c r="N69" i="4" s="1"/>
  <c r="M69" i="4" s="1"/>
  <c r="L69" i="4" s="1"/>
  <c r="H64" i="6"/>
  <c r="S68" i="4"/>
  <c r="R68" i="4" s="1"/>
  <c r="Q68" i="4" s="1"/>
  <c r="P68" i="4" s="1"/>
  <c r="O68" i="4" s="1"/>
  <c r="N68" i="4" s="1"/>
  <c r="M68" i="4" s="1"/>
  <c r="L68" i="4" s="1"/>
  <c r="I64" i="6"/>
  <c r="S68" i="2"/>
  <c r="R68" i="2" s="1"/>
  <c r="Q68" i="2" s="1"/>
  <c r="P68" i="2" s="1"/>
  <c r="O68" i="2" s="1"/>
  <c r="N68" i="2" s="1"/>
  <c r="M68" i="2" s="1"/>
  <c r="L68" i="2" s="1"/>
  <c r="K68" i="2" s="1"/>
  <c r="J68" i="2" s="1"/>
  <c r="I68" i="2" s="1"/>
  <c r="H68" i="2" s="1"/>
  <c r="G68" i="2" s="1"/>
  <c r="T63" i="2"/>
  <c r="S63" i="2" s="1"/>
  <c r="R63" i="2" s="1"/>
  <c r="Q63" i="2" s="1"/>
  <c r="P63" i="2" s="1"/>
  <c r="O63" i="2" s="1"/>
  <c r="N63" i="2" s="1"/>
  <c r="M63" i="2" s="1"/>
  <c r="L63" i="2" s="1"/>
  <c r="K63" i="2" s="1"/>
  <c r="J63" i="2" s="1"/>
  <c r="I63" i="2" s="1"/>
  <c r="H63" i="2" s="1"/>
  <c r="G63" i="2" s="1"/>
  <c r="I53" i="6"/>
  <c r="J53" i="6" s="1"/>
  <c r="K53" i="6" s="1"/>
  <c r="S63" i="4"/>
  <c r="R63" i="4" s="1"/>
  <c r="Q63" i="4" s="1"/>
  <c r="P63" i="4" s="1"/>
  <c r="O63" i="4" s="1"/>
  <c r="N63" i="4" s="1"/>
  <c r="M63" i="4" s="1"/>
  <c r="L63" i="4" s="1"/>
  <c r="I70" i="6"/>
  <c r="Q70" i="5"/>
  <c r="P70" i="5" s="1"/>
  <c r="O70" i="5" s="1"/>
  <c r="N70" i="5" s="1"/>
  <c r="M70" i="5" s="1"/>
  <c r="L70" i="5" s="1"/>
  <c r="K70" i="5" s="1"/>
  <c r="J70" i="5" s="1"/>
  <c r="I70" i="5" s="1"/>
  <c r="Q63" i="5"/>
  <c r="P63" i="5" s="1"/>
  <c r="O63" i="5" s="1"/>
  <c r="N63" i="5" s="1"/>
  <c r="M63" i="5" s="1"/>
  <c r="L63" i="5" s="1"/>
  <c r="K63" i="5" s="1"/>
  <c r="J63" i="5" s="1"/>
  <c r="I63" i="5" s="1"/>
  <c r="R68" i="5"/>
  <c r="Q68" i="5" s="1"/>
  <c r="P68" i="5" s="1"/>
  <c r="O68" i="5" s="1"/>
  <c r="N68" i="5" s="1"/>
  <c r="M68" i="5" s="1"/>
  <c r="L68" i="5" s="1"/>
  <c r="K68" i="5" s="1"/>
  <c r="J68" i="5" s="1"/>
  <c r="I68" i="5" s="1"/>
  <c r="I55" i="6"/>
  <c r="J55" i="6" s="1"/>
  <c r="K55" i="6" s="1"/>
  <c r="T67" i="5"/>
  <c r="S67" i="5" s="1"/>
  <c r="R67" i="5" s="1"/>
  <c r="Q67" i="5" s="1"/>
  <c r="P67" i="5" s="1"/>
  <c r="O67" i="5" s="1"/>
  <c r="N67" i="5" s="1"/>
  <c r="M67" i="5" s="1"/>
  <c r="L67" i="5" s="1"/>
  <c r="K67" i="5" s="1"/>
  <c r="J67" i="5" s="1"/>
  <c r="I67" i="5" s="1"/>
  <c r="Q70" i="4"/>
  <c r="P70" i="4" s="1"/>
  <c r="O70" i="4" s="1"/>
  <c r="N70" i="4" s="1"/>
  <c r="M70" i="4" s="1"/>
  <c r="L70" i="4" s="1"/>
  <c r="H69" i="6"/>
  <c r="I69" i="6" s="1"/>
  <c r="H58" i="6"/>
  <c r="I58" i="6" s="1"/>
  <c r="J58" i="6" s="1"/>
  <c r="K58" i="6" s="1"/>
  <c r="S58" i="2"/>
  <c r="R58" i="2" s="1"/>
  <c r="Q58" i="2" s="1"/>
  <c r="P58" i="2" s="1"/>
  <c r="O58" i="2" s="1"/>
  <c r="N58" i="2" s="1"/>
  <c r="M58" i="2" s="1"/>
  <c r="L58" i="2" s="1"/>
  <c r="K58" i="2" s="1"/>
  <c r="J58" i="2" s="1"/>
  <c r="I58" i="2" s="1"/>
  <c r="H58" i="2" s="1"/>
  <c r="G58" i="2" s="1"/>
  <c r="T55" i="2"/>
  <c r="S55" i="2" s="1"/>
  <c r="R55" i="2" s="1"/>
  <c r="Q55" i="2" s="1"/>
  <c r="P55" i="2" s="1"/>
  <c r="O55" i="2" s="1"/>
  <c r="N55" i="2" s="1"/>
  <c r="M55" i="2" s="1"/>
  <c r="L55" i="2" s="1"/>
  <c r="K55" i="2" s="1"/>
  <c r="J55" i="2" s="1"/>
  <c r="I55" i="2" s="1"/>
  <c r="H55" i="2" s="1"/>
  <c r="G55" i="2" s="1"/>
  <c r="T64" i="2"/>
  <c r="S64" i="2" s="1"/>
  <c r="R64" i="2" s="1"/>
  <c r="Q64" i="2" s="1"/>
  <c r="P64" i="2" s="1"/>
  <c r="O64" i="2" s="1"/>
  <c r="N64" i="2" s="1"/>
  <c r="M64" i="2" s="1"/>
  <c r="L64" i="2" s="1"/>
  <c r="K64" i="2" s="1"/>
  <c r="J64" i="2" s="1"/>
  <c r="I64" i="2" s="1"/>
  <c r="H64" i="2" s="1"/>
  <c r="G64" i="2" s="1"/>
  <c r="J70" i="6" l="1"/>
  <c r="K70" i="6" s="1"/>
  <c r="L70" i="6" s="1"/>
  <c r="M70" i="6" s="1"/>
  <c r="N70" i="6" s="1"/>
  <c r="H68" i="5"/>
  <c r="G68" i="5" s="1"/>
  <c r="H69" i="5"/>
  <c r="G69" i="5" s="1"/>
  <c r="K69" i="4"/>
  <c r="J69" i="4" s="1"/>
  <c r="I69" i="4" s="1"/>
  <c r="H69" i="4" s="1"/>
  <c r="G69" i="4" s="1"/>
  <c r="J63" i="6"/>
  <c r="K63" i="6" s="1"/>
  <c r="L63" i="6" s="1"/>
  <c r="M63" i="6" s="1"/>
  <c r="N63" i="6" s="1"/>
  <c r="H70" i="5"/>
  <c r="G70" i="5" s="1"/>
  <c r="K70" i="4"/>
  <c r="J70" i="4" s="1"/>
  <c r="I70" i="4" s="1"/>
  <c r="H70" i="4" s="1"/>
  <c r="G70" i="4" s="1"/>
  <c r="J68" i="6"/>
  <c r="K68" i="6" s="1"/>
  <c r="L68" i="6" s="1"/>
  <c r="M68" i="6" s="1"/>
  <c r="N68" i="6" s="1"/>
  <c r="CF58" i="3"/>
  <c r="CF59" i="3"/>
  <c r="CF54" i="3"/>
  <c r="CG51" i="3"/>
  <c r="CF57" i="3"/>
  <c r="CF52" i="3"/>
  <c r="CF55" i="3"/>
  <c r="CF53" i="3"/>
  <c r="CF56" i="3"/>
  <c r="H67" i="5"/>
  <c r="G67" i="5" s="1"/>
  <c r="H63" i="5"/>
  <c r="G63" i="5" s="1"/>
  <c r="K63" i="4"/>
  <c r="J63" i="4" s="1"/>
  <c r="I63" i="4" s="1"/>
  <c r="H63" i="4" s="1"/>
  <c r="G63" i="4" s="1"/>
  <c r="J64" i="6"/>
  <c r="K64" i="6" s="1"/>
  <c r="L64" i="6" s="1"/>
  <c r="M64" i="6" s="1"/>
  <c r="N64" i="6" s="1"/>
  <c r="H64" i="5"/>
  <c r="G64" i="5" s="1"/>
  <c r="K64" i="4"/>
  <c r="J64" i="4" s="1"/>
  <c r="I64" i="4" s="1"/>
  <c r="H64" i="4" s="1"/>
  <c r="G64" i="4" s="1"/>
  <c r="J69" i="6"/>
  <c r="K69" i="6" s="1"/>
  <c r="L69" i="6" s="1"/>
  <c r="M69" i="6" s="1"/>
  <c r="N69" i="6" s="1"/>
  <c r="CE59" i="7"/>
  <c r="CE57" i="7"/>
  <c r="CE55" i="7"/>
  <c r="CE53" i="7"/>
  <c r="CF51" i="7"/>
  <c r="CE58" i="7"/>
  <c r="CE56" i="7"/>
  <c r="CE54" i="7"/>
  <c r="CE52" i="7"/>
  <c r="H65" i="5"/>
  <c r="G65" i="5" s="1"/>
  <c r="K65" i="4"/>
  <c r="J65" i="4" s="1"/>
  <c r="I65" i="4" s="1"/>
  <c r="H65" i="4" s="1"/>
  <c r="G65" i="4" s="1"/>
  <c r="J65" i="6"/>
  <c r="K65" i="6" s="1"/>
  <c r="L65" i="6" s="1"/>
  <c r="M65" i="6" s="1"/>
  <c r="N65" i="6" s="1"/>
  <c r="K67" i="4"/>
  <c r="J67" i="4" s="1"/>
  <c r="I67" i="4" s="1"/>
  <c r="H67" i="4" s="1"/>
  <c r="G67" i="4" s="1"/>
  <c r="K68" i="4"/>
  <c r="J68" i="4" s="1"/>
  <c r="I68" i="4" s="1"/>
  <c r="H68" i="4" s="1"/>
  <c r="G68" i="4" s="1"/>
  <c r="H66" i="5"/>
  <c r="G66" i="5" s="1"/>
  <c r="K66" i="4"/>
  <c r="J66" i="4" s="1"/>
  <c r="I66" i="4" s="1"/>
  <c r="H66" i="4" s="1"/>
  <c r="G66" i="4" s="1"/>
  <c r="J66" i="6"/>
  <c r="K66" i="6" s="1"/>
  <c r="L66" i="6" s="1"/>
  <c r="M66" i="6" s="1"/>
  <c r="N66" i="6" s="1"/>
  <c r="CG58" i="3" l="1"/>
  <c r="CG59" i="3"/>
  <c r="CG54" i="3"/>
  <c r="CH51" i="3"/>
  <c r="CG57" i="3"/>
  <c r="CG52" i="3"/>
  <c r="CG56" i="3"/>
  <c r="CG55" i="3"/>
  <c r="CG53" i="3"/>
  <c r="CF59" i="7"/>
  <c r="CF57" i="7"/>
  <c r="CF55" i="7"/>
  <c r="CF53" i="7"/>
  <c r="CG51" i="7"/>
  <c r="CF58" i="7"/>
  <c r="CF56" i="7"/>
  <c r="CF54" i="7"/>
  <c r="CF52" i="7"/>
  <c r="CG59" i="7" l="1"/>
  <c r="CG57" i="7"/>
  <c r="CG55" i="7"/>
  <c r="CG53" i="7"/>
  <c r="CH51" i="7"/>
  <c r="CG58" i="7"/>
  <c r="CG52" i="7"/>
  <c r="CG56" i="7"/>
  <c r="CG54" i="7"/>
  <c r="CH58" i="3"/>
  <c r="CH59" i="3"/>
  <c r="CH56" i="3"/>
  <c r="CH54" i="3"/>
  <c r="CI51" i="3"/>
  <c r="CH57" i="3"/>
  <c r="CH52" i="3"/>
  <c r="CH55" i="3"/>
  <c r="CH53" i="3"/>
  <c r="CH58" i="7" l="1"/>
  <c r="CH56" i="7"/>
  <c r="CH54" i="7"/>
  <c r="CH52" i="7"/>
  <c r="CH59" i="7"/>
  <c r="CH57" i="7"/>
  <c r="CH55" i="7"/>
  <c r="CH53" i="7"/>
  <c r="CI51" i="7"/>
  <c r="CI58" i="3"/>
  <c r="CI59" i="3"/>
  <c r="CI53" i="3"/>
  <c r="CI56" i="3"/>
  <c r="CI54" i="3"/>
  <c r="CJ51" i="3"/>
  <c r="CI57" i="3"/>
  <c r="CI52" i="3"/>
  <c r="CI55" i="3"/>
  <c r="CJ58" i="3" l="1"/>
  <c r="O58" i="3" s="1"/>
  <c r="CJ53" i="3"/>
  <c r="O53" i="3" s="1"/>
  <c r="N53" i="3" s="1"/>
  <c r="M53" i="3" s="1"/>
  <c r="L53" i="3" s="1"/>
  <c r="K53" i="3" s="1"/>
  <c r="J53" i="3" s="1"/>
  <c r="I53" i="3" s="1"/>
  <c r="H53" i="3" s="1"/>
  <c r="G53" i="3" s="1"/>
  <c r="CJ59" i="3"/>
  <c r="O59" i="3" s="1"/>
  <c r="CJ56" i="3"/>
  <c r="O56" i="3" s="1"/>
  <c r="N56" i="3" s="1"/>
  <c r="M56" i="3" s="1"/>
  <c r="L56" i="3" s="1"/>
  <c r="K56" i="3" s="1"/>
  <c r="J56" i="3" s="1"/>
  <c r="I56" i="3" s="1"/>
  <c r="H56" i="3" s="1"/>
  <c r="G56" i="3" s="1"/>
  <c r="CJ54" i="3"/>
  <c r="O54" i="3" s="1"/>
  <c r="N54" i="3" s="1"/>
  <c r="M54" i="3" s="1"/>
  <c r="L54" i="3" s="1"/>
  <c r="K54" i="3" s="1"/>
  <c r="J54" i="3" s="1"/>
  <c r="I54" i="3" s="1"/>
  <c r="H54" i="3" s="1"/>
  <c r="G54" i="3" s="1"/>
  <c r="CK51" i="3"/>
  <c r="CJ57" i="3"/>
  <c r="O57" i="3" s="1"/>
  <c r="N57" i="3" s="1"/>
  <c r="M57" i="3" s="1"/>
  <c r="L57" i="3" s="1"/>
  <c r="K57" i="3" s="1"/>
  <c r="J57" i="3" s="1"/>
  <c r="I57" i="3" s="1"/>
  <c r="H57" i="3" s="1"/>
  <c r="G57" i="3" s="1"/>
  <c r="CJ55" i="3"/>
  <c r="O55" i="3" s="1"/>
  <c r="N55" i="3" s="1"/>
  <c r="M55" i="3" s="1"/>
  <c r="L55" i="3" s="1"/>
  <c r="K55" i="3" s="1"/>
  <c r="J55" i="3" s="1"/>
  <c r="I55" i="3" s="1"/>
  <c r="H55" i="3" s="1"/>
  <c r="G55" i="3" s="1"/>
  <c r="CJ52" i="3"/>
  <c r="O52" i="3" s="1"/>
  <c r="N52" i="3" s="1"/>
  <c r="M52" i="3" s="1"/>
  <c r="L52" i="3" s="1"/>
  <c r="K52" i="3" s="1"/>
  <c r="J52" i="3" s="1"/>
  <c r="I52" i="3" s="1"/>
  <c r="H52" i="3" s="1"/>
  <c r="G52" i="3" s="1"/>
  <c r="N58" i="3"/>
  <c r="M58" i="3" s="1"/>
  <c r="L58" i="3" s="1"/>
  <c r="K58" i="3" s="1"/>
  <c r="J58" i="3" s="1"/>
  <c r="I58" i="3" s="1"/>
  <c r="H58" i="3" s="1"/>
  <c r="G58" i="3" s="1"/>
  <c r="CI58" i="7"/>
  <c r="CI56" i="7"/>
  <c r="CI54" i="7"/>
  <c r="CI52" i="7"/>
  <c r="CI59" i="7"/>
  <c r="CI57" i="7"/>
  <c r="CI55" i="7"/>
  <c r="CI53" i="7"/>
  <c r="CJ51" i="7"/>
  <c r="N59" i="3"/>
  <c r="M59" i="3" s="1"/>
  <c r="L59" i="3" s="1"/>
  <c r="K59" i="3" s="1"/>
  <c r="J59" i="3" s="1"/>
  <c r="I59" i="3" s="1"/>
  <c r="H59" i="3" s="1"/>
  <c r="G59" i="3" s="1"/>
  <c r="CJ58" i="7" l="1"/>
  <c r="CJ56" i="7"/>
  <c r="CJ54" i="7"/>
  <c r="CJ52" i="7"/>
  <c r="CJ59" i="7"/>
  <c r="CJ57" i="7"/>
  <c r="CJ55" i="7"/>
  <c r="CJ53" i="7"/>
  <c r="CK51" i="7"/>
  <c r="CK59" i="3"/>
  <c r="CK58" i="3"/>
  <c r="CK55" i="3"/>
  <c r="CK53" i="3"/>
  <c r="CK56" i="3"/>
  <c r="CK52" i="3"/>
  <c r="CK54" i="3"/>
  <c r="CL51" i="3"/>
  <c r="CK57" i="3"/>
  <c r="CL51" i="7" l="1"/>
  <c r="CK58" i="7"/>
  <c r="CK56" i="7"/>
  <c r="CK54" i="7"/>
  <c r="CK52" i="7"/>
  <c r="CK59" i="7"/>
  <c r="CK53" i="7"/>
  <c r="CK57" i="7"/>
  <c r="CK55" i="7"/>
  <c r="CL59" i="3"/>
  <c r="CL58" i="3"/>
  <c r="CL52" i="3"/>
  <c r="CL55" i="3"/>
  <c r="CL53" i="3"/>
  <c r="CL56" i="3"/>
  <c r="CL57" i="3"/>
  <c r="CL54" i="3"/>
  <c r="CM51" i="3"/>
  <c r="CL59" i="7" l="1"/>
  <c r="CL57" i="7"/>
  <c r="CL55" i="7"/>
  <c r="CL53" i="7"/>
  <c r="CM51" i="7"/>
  <c r="CL58" i="7"/>
  <c r="CL56" i="7"/>
  <c r="CL54" i="7"/>
  <c r="CL52" i="7"/>
  <c r="CM59" i="3"/>
  <c r="CM57" i="3"/>
  <c r="CM52" i="3"/>
  <c r="CM55" i="3"/>
  <c r="CM53" i="3"/>
  <c r="CM58" i="3"/>
  <c r="CM56" i="3"/>
  <c r="CM54" i="3"/>
  <c r="CN51" i="3"/>
  <c r="CN58" i="3" l="1"/>
  <c r="CN59" i="3"/>
  <c r="CN54" i="3"/>
  <c r="CO51" i="3"/>
  <c r="CN57" i="3"/>
  <c r="CN52" i="3"/>
  <c r="CN55" i="3"/>
  <c r="CN53" i="3"/>
  <c r="CN56" i="3"/>
  <c r="CM59" i="7"/>
  <c r="CM57" i="7"/>
  <c r="CM55" i="7"/>
  <c r="CM53" i="7"/>
  <c r="CN51" i="7"/>
  <c r="CM58" i="7"/>
  <c r="CM56" i="7"/>
  <c r="CM54" i="7"/>
  <c r="CM52" i="7"/>
  <c r="CO58" i="3" l="1"/>
  <c r="CO59" i="3"/>
  <c r="CO54" i="3"/>
  <c r="CP51" i="3"/>
  <c r="CO57" i="3"/>
  <c r="CO56" i="3"/>
  <c r="CO52" i="3"/>
  <c r="CO55" i="3"/>
  <c r="CO53" i="3"/>
  <c r="CN59" i="7"/>
  <c r="CN57" i="7"/>
  <c r="CN55" i="7"/>
  <c r="CN53" i="7"/>
  <c r="CO51" i="7"/>
  <c r="CN58" i="7"/>
  <c r="CN56" i="7"/>
  <c r="CN54" i="7"/>
  <c r="CN52" i="7"/>
  <c r="CP58" i="3" l="1"/>
  <c r="CP59" i="3"/>
  <c r="CP56" i="3"/>
  <c r="CP54" i="3"/>
  <c r="CQ51" i="3"/>
  <c r="CP57" i="3"/>
  <c r="CP52" i="3"/>
  <c r="CP55" i="3"/>
  <c r="CP53" i="3"/>
  <c r="CO59" i="7"/>
  <c r="CO57" i="7"/>
  <c r="CO55" i="7"/>
  <c r="CO53" i="7"/>
  <c r="CP51" i="7"/>
  <c r="CO54" i="7"/>
  <c r="CO58" i="7"/>
  <c r="CO52" i="7"/>
  <c r="CO56" i="7"/>
  <c r="CQ58" i="3" l="1"/>
  <c r="CQ59" i="3"/>
  <c r="CQ53" i="3"/>
  <c r="CQ56" i="3"/>
  <c r="CQ54" i="3"/>
  <c r="CR51" i="3"/>
  <c r="CQ57" i="3"/>
  <c r="CQ52" i="3"/>
  <c r="CQ55" i="3"/>
  <c r="CP58" i="7"/>
  <c r="CP56" i="7"/>
  <c r="CP54" i="7"/>
  <c r="CP52" i="7"/>
  <c r="CP59" i="7"/>
  <c r="CP57" i="7"/>
  <c r="CP55" i="7"/>
  <c r="CP53" i="7"/>
  <c r="CQ51" i="7"/>
  <c r="CR58" i="3" l="1"/>
  <c r="CR53" i="3"/>
  <c r="CR56" i="3"/>
  <c r="CR59" i="3"/>
  <c r="CR54" i="3"/>
  <c r="CS51" i="3"/>
  <c r="CR55" i="3"/>
  <c r="CR57" i="3"/>
  <c r="CR52" i="3"/>
  <c r="CQ58" i="7"/>
  <c r="CQ56" i="7"/>
  <c r="CQ54" i="7"/>
  <c r="CQ52" i="7"/>
  <c r="CQ59" i="7"/>
  <c r="CQ57" i="7"/>
  <c r="CQ55" i="7"/>
  <c r="CQ53" i="7"/>
  <c r="CR51" i="7"/>
  <c r="CS59" i="3" l="1"/>
  <c r="CS58" i="3"/>
  <c r="CS55" i="3"/>
  <c r="CS53" i="3"/>
  <c r="CS56" i="3"/>
  <c r="CS54" i="3"/>
  <c r="CT51" i="3"/>
  <c r="CS57" i="3"/>
  <c r="CS52" i="3"/>
  <c r="CR58" i="7"/>
  <c r="CR56" i="7"/>
  <c r="CR54" i="7"/>
  <c r="CR52" i="7"/>
  <c r="CR59" i="7"/>
  <c r="CR57" i="7"/>
  <c r="CR55" i="7"/>
  <c r="CR53" i="7"/>
  <c r="CS51" i="7"/>
  <c r="CT59" i="3" l="1"/>
  <c r="CT58" i="3"/>
  <c r="CT52" i="3"/>
  <c r="CT55" i="3"/>
  <c r="CT53" i="3"/>
  <c r="CT56" i="3"/>
  <c r="CT54" i="3"/>
  <c r="CU51" i="3"/>
  <c r="CT57" i="3"/>
  <c r="CT51" i="7"/>
  <c r="CS58" i="7"/>
  <c r="CS56" i="7"/>
  <c r="CS54" i="7"/>
  <c r="CS52" i="7"/>
  <c r="CS59" i="7"/>
  <c r="CS53" i="7"/>
  <c r="CS55" i="7"/>
  <c r="CS57" i="7"/>
  <c r="CU59" i="3" l="1"/>
  <c r="CU57" i="3"/>
  <c r="CU52" i="3"/>
  <c r="CU55" i="3"/>
  <c r="CU53" i="3"/>
  <c r="CV51" i="3"/>
  <c r="CU56" i="3"/>
  <c r="CU54" i="3"/>
  <c r="CU58" i="3"/>
  <c r="CT59" i="7"/>
  <c r="CT57" i="7"/>
  <c r="CT55" i="7"/>
  <c r="CT53" i="7"/>
  <c r="CU51" i="7"/>
  <c r="CT58" i="7"/>
  <c r="CT56" i="7"/>
  <c r="CT54" i="7"/>
  <c r="CT52" i="7"/>
  <c r="CU59" i="7" l="1"/>
  <c r="CU57" i="7"/>
  <c r="CU55" i="7"/>
  <c r="CU53" i="7"/>
  <c r="CV51" i="7"/>
  <c r="CU58" i="7"/>
  <c r="CU56" i="7"/>
  <c r="CU54" i="7"/>
  <c r="CU52" i="7"/>
  <c r="CV58" i="3"/>
  <c r="CV59" i="3"/>
  <c r="CV54" i="3"/>
  <c r="CW51" i="3"/>
  <c r="CV57" i="3"/>
  <c r="CV52" i="3"/>
  <c r="CV55" i="3"/>
  <c r="CV53" i="3"/>
  <c r="CV56" i="3"/>
  <c r="CW58" i="3" l="1"/>
  <c r="CW59" i="3"/>
  <c r="CW54" i="3"/>
  <c r="CX51" i="3"/>
  <c r="CW57" i="3"/>
  <c r="CW52" i="3"/>
  <c r="CW55" i="3"/>
  <c r="CW56" i="3"/>
  <c r="CW53" i="3"/>
  <c r="CV59" i="7"/>
  <c r="CV57" i="7"/>
  <c r="CV55" i="7"/>
  <c r="CV53" i="7"/>
  <c r="CW51" i="7"/>
  <c r="CV58" i="7"/>
  <c r="CV56" i="7"/>
  <c r="CV54" i="7"/>
  <c r="CV52" i="7"/>
  <c r="CX58" i="3" l="1"/>
  <c r="CX59" i="3"/>
  <c r="CX56" i="3"/>
  <c r="CX54" i="3"/>
  <c r="CY51" i="3"/>
  <c r="CX57" i="3"/>
  <c r="CX52" i="3"/>
  <c r="CX53" i="3"/>
  <c r="CX55" i="3"/>
  <c r="CW59" i="7"/>
  <c r="CW57" i="7"/>
  <c r="CW55" i="7"/>
  <c r="CW53" i="7"/>
  <c r="CX51" i="7"/>
  <c r="CW54" i="7"/>
  <c r="CW58" i="7"/>
  <c r="CW52" i="7"/>
  <c r="CW56" i="7"/>
  <c r="CX58" i="7" l="1"/>
  <c r="CX56" i="7"/>
  <c r="CX54" i="7"/>
  <c r="CX52" i="7"/>
  <c r="CX59" i="7"/>
  <c r="CX57" i="7"/>
  <c r="CX55" i="7"/>
  <c r="CX53" i="7"/>
  <c r="CY51" i="7"/>
  <c r="CY58" i="3"/>
  <c r="CY59" i="3"/>
  <c r="CY53" i="3"/>
  <c r="CY56" i="3"/>
  <c r="CY54" i="3"/>
  <c r="CZ51" i="3"/>
  <c r="CY57" i="3"/>
  <c r="CY52" i="3"/>
  <c r="CY55" i="3"/>
  <c r="CY58" i="7" l="1"/>
  <c r="CY56" i="7"/>
  <c r="CY54" i="7"/>
  <c r="CY52" i="7"/>
  <c r="CY59" i="7"/>
  <c r="CY57" i="7"/>
  <c r="CY55" i="7"/>
  <c r="CY53" i="7"/>
  <c r="CZ51" i="7"/>
  <c r="CZ58" i="3"/>
  <c r="CZ53" i="3"/>
  <c r="CZ56" i="3"/>
  <c r="CZ59" i="3"/>
  <c r="CZ54" i="3"/>
  <c r="DA51" i="3"/>
  <c r="CZ57" i="3"/>
  <c r="CZ52" i="3"/>
  <c r="CZ55" i="3"/>
  <c r="CZ58" i="7" l="1"/>
  <c r="CZ56" i="7"/>
  <c r="CZ54" i="7"/>
  <c r="CZ52" i="7"/>
  <c r="CZ59" i="7"/>
  <c r="CZ57" i="7"/>
  <c r="CZ55" i="7"/>
  <c r="CZ53" i="7"/>
  <c r="DA51" i="7"/>
  <c r="DA59" i="3"/>
  <c r="DA57" i="3"/>
  <c r="DA58" i="3"/>
  <c r="DA55" i="3"/>
  <c r="DA53" i="3"/>
  <c r="DA56" i="3"/>
  <c r="DA54" i="3"/>
  <c r="DB51" i="3"/>
  <c r="DA52" i="3"/>
  <c r="DB59" i="3" l="1"/>
  <c r="DB57" i="3"/>
  <c r="DB58" i="3"/>
  <c r="DB52" i="3"/>
  <c r="DB55" i="3"/>
  <c r="DB53" i="3"/>
  <c r="DB56" i="3"/>
  <c r="DB54" i="3"/>
  <c r="DC51" i="3"/>
  <c r="DB51" i="7"/>
  <c r="DA58" i="7"/>
  <c r="DA56" i="7"/>
  <c r="DA54" i="7"/>
  <c r="DA52" i="7"/>
  <c r="DA55" i="7"/>
  <c r="DA59" i="7"/>
  <c r="DA53" i="7"/>
  <c r="DA57" i="7"/>
  <c r="DC59" i="3" l="1"/>
  <c r="DC52" i="3"/>
  <c r="DC55" i="3"/>
  <c r="DC58" i="3"/>
  <c r="DD51" i="3"/>
  <c r="DC53" i="3"/>
  <c r="DC54" i="3"/>
  <c r="DC56" i="3"/>
  <c r="DC57" i="3"/>
  <c r="DB59" i="7"/>
  <c r="DB57" i="7"/>
  <c r="DB55" i="7"/>
  <c r="DB53" i="7"/>
  <c r="DC51" i="7"/>
  <c r="DB58" i="7"/>
  <c r="DB56" i="7"/>
  <c r="DB54" i="7"/>
  <c r="DB52" i="7"/>
  <c r="DD58" i="3" l="1"/>
  <c r="DD59" i="3"/>
  <c r="DD57" i="3"/>
  <c r="DD54" i="3"/>
  <c r="DE51" i="3"/>
  <c r="DD52" i="3"/>
  <c r="DD55" i="3"/>
  <c r="DD53" i="3"/>
  <c r="DD56" i="3"/>
  <c r="DC59" i="7"/>
  <c r="DC57" i="7"/>
  <c r="DC55" i="7"/>
  <c r="DC53" i="7"/>
  <c r="DD51" i="7"/>
  <c r="DC58" i="7"/>
  <c r="DC56" i="7"/>
  <c r="DC54" i="7"/>
  <c r="DC52" i="7"/>
  <c r="DE58" i="3" l="1"/>
  <c r="DE59" i="3"/>
  <c r="DE57" i="3"/>
  <c r="DE54" i="3"/>
  <c r="DF51" i="3"/>
  <c r="DE52" i="3"/>
  <c r="DE55" i="3"/>
  <c r="DE56" i="3"/>
  <c r="DE53" i="3"/>
  <c r="DD59" i="7"/>
  <c r="DD57" i="7"/>
  <c r="DD55" i="7"/>
  <c r="DD53" i="7"/>
  <c r="DE51" i="7"/>
  <c r="DD58" i="7"/>
  <c r="DD56" i="7"/>
  <c r="DD54" i="7"/>
  <c r="DD52" i="7"/>
  <c r="DF58" i="3" l="1"/>
  <c r="DF59" i="3"/>
  <c r="DF56" i="3"/>
  <c r="DF54" i="3"/>
  <c r="DG51" i="3"/>
  <c r="DF53" i="3"/>
  <c r="DF52" i="3"/>
  <c r="DF55" i="3"/>
  <c r="DF57" i="3"/>
  <c r="DE59" i="7"/>
  <c r="DE57" i="7"/>
  <c r="DE55" i="7"/>
  <c r="DE53" i="7"/>
  <c r="DF51" i="7"/>
  <c r="DE56" i="7"/>
  <c r="DE54" i="7"/>
  <c r="DE58" i="7"/>
  <c r="DE52" i="7"/>
  <c r="DF58" i="7" l="1"/>
  <c r="DF56" i="7"/>
  <c r="DF54" i="7"/>
  <c r="DF52" i="7"/>
  <c r="DF59" i="7"/>
  <c r="DF57" i="7"/>
  <c r="DF55" i="7"/>
  <c r="DF53" i="7"/>
  <c r="DG51" i="7"/>
  <c r="DG57" i="3"/>
  <c r="DG58" i="3"/>
  <c r="DG59" i="3"/>
  <c r="DG53" i="3"/>
  <c r="DG56" i="3"/>
  <c r="DG54" i="3"/>
  <c r="DG52" i="3"/>
  <c r="DG55" i="3"/>
  <c r="DG58" i="7" l="1"/>
  <c r="AL58" i="7" s="1"/>
  <c r="AK58" i="7" s="1"/>
  <c r="AJ58" i="7" s="1"/>
  <c r="AI58" i="7" s="1"/>
  <c r="AH58" i="7" s="1"/>
  <c r="AG58" i="7" s="1"/>
  <c r="AF58" i="7" s="1"/>
  <c r="AE58" i="7" s="1"/>
  <c r="AD58" i="7" s="1"/>
  <c r="AC58" i="7" s="1"/>
  <c r="AB58" i="7" s="1"/>
  <c r="AA58" i="7" s="1"/>
  <c r="Z58" i="7" s="1"/>
  <c r="Y58" i="7" s="1"/>
  <c r="X58" i="7" s="1"/>
  <c r="W58" i="7" s="1"/>
  <c r="V58" i="7" s="1"/>
  <c r="U58" i="7" s="1"/>
  <c r="T58" i="7" s="1"/>
  <c r="S58" i="7" s="1"/>
  <c r="R58" i="7" s="1"/>
  <c r="Q58" i="7" s="1"/>
  <c r="P58" i="7" s="1"/>
  <c r="O58" i="7" s="1"/>
  <c r="N58" i="7" s="1"/>
  <c r="M58" i="7" s="1"/>
  <c r="L58" i="7" s="1"/>
  <c r="K58" i="7" s="1"/>
  <c r="J58" i="7" s="1"/>
  <c r="I58" i="7" s="1"/>
  <c r="H58" i="7" s="1"/>
  <c r="G58" i="7" s="1"/>
  <c r="DG56" i="7"/>
  <c r="AL56" i="7" s="1"/>
  <c r="AK56" i="7" s="1"/>
  <c r="AJ56" i="7" s="1"/>
  <c r="AI56" i="7" s="1"/>
  <c r="AH56" i="7" s="1"/>
  <c r="AG56" i="7" s="1"/>
  <c r="AF56" i="7" s="1"/>
  <c r="AE56" i="7" s="1"/>
  <c r="AD56" i="7" s="1"/>
  <c r="AC56" i="7" s="1"/>
  <c r="AB56" i="7" s="1"/>
  <c r="AA56" i="7" s="1"/>
  <c r="Z56" i="7" s="1"/>
  <c r="Y56" i="7" s="1"/>
  <c r="X56" i="7" s="1"/>
  <c r="W56" i="7" s="1"/>
  <c r="V56" i="7" s="1"/>
  <c r="U56" i="7" s="1"/>
  <c r="T56" i="7" s="1"/>
  <c r="S56" i="7" s="1"/>
  <c r="R56" i="7" s="1"/>
  <c r="Q56" i="7" s="1"/>
  <c r="P56" i="7" s="1"/>
  <c r="O56" i="7" s="1"/>
  <c r="N56" i="7" s="1"/>
  <c r="M56" i="7" s="1"/>
  <c r="L56" i="7" s="1"/>
  <c r="K56" i="7" s="1"/>
  <c r="J56" i="7" s="1"/>
  <c r="I56" i="7" s="1"/>
  <c r="H56" i="7" s="1"/>
  <c r="G56" i="7" s="1"/>
  <c r="DG54" i="7"/>
  <c r="AL54" i="7" s="1"/>
  <c r="DG52" i="7"/>
  <c r="AL52" i="7" s="1"/>
  <c r="DG59" i="7"/>
  <c r="AL59" i="7" s="1"/>
  <c r="AK59" i="7" s="1"/>
  <c r="AJ59" i="7" s="1"/>
  <c r="AI59" i="7" s="1"/>
  <c r="AH59" i="7" s="1"/>
  <c r="AG59" i="7" s="1"/>
  <c r="AF59" i="7" s="1"/>
  <c r="AE59" i="7" s="1"/>
  <c r="AD59" i="7" s="1"/>
  <c r="AC59" i="7" s="1"/>
  <c r="AB59" i="7" s="1"/>
  <c r="AA59" i="7" s="1"/>
  <c r="Z59" i="7" s="1"/>
  <c r="Y59" i="7" s="1"/>
  <c r="X59" i="7" s="1"/>
  <c r="W59" i="7" s="1"/>
  <c r="V59" i="7" s="1"/>
  <c r="U59" i="7" s="1"/>
  <c r="T59" i="7" s="1"/>
  <c r="S59" i="7" s="1"/>
  <c r="R59" i="7" s="1"/>
  <c r="Q59" i="7" s="1"/>
  <c r="P59" i="7" s="1"/>
  <c r="O59" i="7" s="1"/>
  <c r="N59" i="7" s="1"/>
  <c r="M59" i="7" s="1"/>
  <c r="L59" i="7" s="1"/>
  <c r="K59" i="7" s="1"/>
  <c r="J59" i="7" s="1"/>
  <c r="I59" i="7" s="1"/>
  <c r="H59" i="7" s="1"/>
  <c r="G59" i="7" s="1"/>
  <c r="DG57" i="7"/>
  <c r="AL57" i="7" s="1"/>
  <c r="AK57" i="7" s="1"/>
  <c r="AJ57" i="7" s="1"/>
  <c r="AI57" i="7" s="1"/>
  <c r="AH57" i="7" s="1"/>
  <c r="AG57" i="7" s="1"/>
  <c r="AF57" i="7" s="1"/>
  <c r="AE57" i="7" s="1"/>
  <c r="AD57" i="7" s="1"/>
  <c r="AC57" i="7" s="1"/>
  <c r="AB57" i="7" s="1"/>
  <c r="AA57" i="7" s="1"/>
  <c r="Z57" i="7" s="1"/>
  <c r="Y57" i="7" s="1"/>
  <c r="X57" i="7" s="1"/>
  <c r="W57" i="7" s="1"/>
  <c r="V57" i="7" s="1"/>
  <c r="U57" i="7" s="1"/>
  <c r="T57" i="7" s="1"/>
  <c r="S57" i="7" s="1"/>
  <c r="R57" i="7" s="1"/>
  <c r="Q57" i="7" s="1"/>
  <c r="P57" i="7" s="1"/>
  <c r="O57" i="7" s="1"/>
  <c r="N57" i="7" s="1"/>
  <c r="M57" i="7" s="1"/>
  <c r="L57" i="7" s="1"/>
  <c r="K57" i="7" s="1"/>
  <c r="J57" i="7" s="1"/>
  <c r="I57" i="7" s="1"/>
  <c r="H57" i="7" s="1"/>
  <c r="G57" i="7" s="1"/>
  <c r="DG55" i="7"/>
  <c r="AL55" i="7" s="1"/>
  <c r="DG53" i="7"/>
  <c r="AL53" i="7" s="1"/>
  <c r="AK53" i="7" s="1"/>
  <c r="AJ53" i="7" s="1"/>
  <c r="AI53" i="7" s="1"/>
  <c r="AH53" i="7" s="1"/>
  <c r="AG53" i="7" s="1"/>
  <c r="AF53" i="7" s="1"/>
  <c r="AE53" i="7" s="1"/>
  <c r="AD53" i="7" s="1"/>
  <c r="AC53" i="7" s="1"/>
  <c r="AB53" i="7" s="1"/>
  <c r="AA53" i="7" s="1"/>
  <c r="Z53" i="7" s="1"/>
  <c r="Y53" i="7" s="1"/>
  <c r="X53" i="7" s="1"/>
  <c r="W53" i="7" s="1"/>
  <c r="V53" i="7" s="1"/>
  <c r="U53" i="7" s="1"/>
  <c r="T53" i="7" s="1"/>
  <c r="S53" i="7" s="1"/>
  <c r="R53" i="7" s="1"/>
  <c r="Q53" i="7" s="1"/>
  <c r="P53" i="7" s="1"/>
  <c r="O53" i="7" s="1"/>
  <c r="N53" i="7" s="1"/>
  <c r="M53" i="7" s="1"/>
  <c r="L53" i="7" s="1"/>
  <c r="K53" i="7" s="1"/>
  <c r="J53" i="7" s="1"/>
  <c r="I53" i="7" s="1"/>
  <c r="H53" i="7" s="1"/>
  <c r="G53" i="7" s="1"/>
  <c r="DH51" i="7"/>
  <c r="AK54" i="7"/>
  <c r="AJ54" i="7" s="1"/>
  <c r="AI54" i="7" s="1"/>
  <c r="AH54" i="7" s="1"/>
  <c r="AG54" i="7" s="1"/>
  <c r="AF54" i="7" s="1"/>
  <c r="AE54" i="7" s="1"/>
  <c r="AD54" i="7" s="1"/>
  <c r="AC54" i="7" s="1"/>
  <c r="AB54" i="7" s="1"/>
  <c r="AA54" i="7" s="1"/>
  <c r="Z54" i="7" s="1"/>
  <c r="Y54" i="7" s="1"/>
  <c r="X54" i="7" s="1"/>
  <c r="W54" i="7" s="1"/>
  <c r="V54" i="7" s="1"/>
  <c r="U54" i="7" s="1"/>
  <c r="T54" i="7" s="1"/>
  <c r="S54" i="7" s="1"/>
  <c r="R54" i="7" s="1"/>
  <c r="Q54" i="7" s="1"/>
  <c r="P54" i="7" s="1"/>
  <c r="O54" i="7" s="1"/>
  <c r="N54" i="7" s="1"/>
  <c r="M54" i="7" s="1"/>
  <c r="L54" i="7" s="1"/>
  <c r="K54" i="7" s="1"/>
  <c r="J54" i="7" s="1"/>
  <c r="I54" i="7" s="1"/>
  <c r="H54" i="7" s="1"/>
  <c r="G54" i="7" s="1"/>
  <c r="AK52" i="7"/>
  <c r="AJ52" i="7" s="1"/>
  <c r="AI52" i="7" s="1"/>
  <c r="AH52" i="7" s="1"/>
  <c r="AG52" i="7" s="1"/>
  <c r="AF52" i="7" s="1"/>
  <c r="AE52" i="7" s="1"/>
  <c r="AD52" i="7" s="1"/>
  <c r="AC52" i="7" s="1"/>
  <c r="AB52" i="7" s="1"/>
  <c r="AA52" i="7" s="1"/>
  <c r="Z52" i="7" s="1"/>
  <c r="Y52" i="7" s="1"/>
  <c r="X52" i="7" s="1"/>
  <c r="W52" i="7" s="1"/>
  <c r="V52" i="7" s="1"/>
  <c r="U52" i="7" s="1"/>
  <c r="T52" i="7" s="1"/>
  <c r="S52" i="7" s="1"/>
  <c r="R52" i="7" s="1"/>
  <c r="Q52" i="7" s="1"/>
  <c r="P52" i="7" s="1"/>
  <c r="O52" i="7" s="1"/>
  <c r="N52" i="7" s="1"/>
  <c r="M52" i="7" s="1"/>
  <c r="L52" i="7" s="1"/>
  <c r="K52" i="7" s="1"/>
  <c r="J52" i="7" s="1"/>
  <c r="I52" i="7" s="1"/>
  <c r="H52" i="7" s="1"/>
  <c r="G52" i="7" s="1"/>
  <c r="AK55" i="7"/>
  <c r="AJ55" i="7" s="1"/>
  <c r="AI55" i="7" s="1"/>
  <c r="AH55" i="7" s="1"/>
  <c r="AG55" i="7" s="1"/>
  <c r="AF55" i="7" s="1"/>
  <c r="AE55" i="7" s="1"/>
  <c r="AD55" i="7" s="1"/>
  <c r="AC55" i="7" s="1"/>
  <c r="AB55" i="7" s="1"/>
  <c r="AA55" i="7" s="1"/>
  <c r="Z55" i="7" s="1"/>
  <c r="Y55" i="7" s="1"/>
  <c r="X55" i="7" s="1"/>
  <c r="W55" i="7" s="1"/>
  <c r="V55" i="7" s="1"/>
  <c r="U55" i="7" s="1"/>
  <c r="T55" i="7" s="1"/>
  <c r="S55" i="7" s="1"/>
  <c r="R55" i="7" s="1"/>
  <c r="Q55" i="7" s="1"/>
  <c r="P55" i="7" s="1"/>
  <c r="O55" i="7" s="1"/>
  <c r="N55" i="7" s="1"/>
  <c r="M55" i="7" s="1"/>
  <c r="L55" i="7" s="1"/>
  <c r="K55" i="7" s="1"/>
  <c r="J55" i="7" s="1"/>
  <c r="I55" i="7" s="1"/>
  <c r="H55" i="7" s="1"/>
  <c r="G55" i="7" s="1"/>
  <c r="DH58" i="7" l="1"/>
  <c r="DH56" i="7"/>
  <c r="DH54" i="7"/>
  <c r="DH52" i="7"/>
  <c r="DH59" i="7"/>
  <c r="DH57" i="7"/>
  <c r="DH55" i="7"/>
  <c r="DH53" i="7"/>
  <c r="DI51" i="7"/>
  <c r="DJ51" i="7" l="1"/>
  <c r="DI58" i="7"/>
  <c r="DI56" i="7"/>
  <c r="DI54" i="7"/>
  <c r="DI52" i="7"/>
  <c r="DI55" i="7"/>
  <c r="DI59" i="7"/>
  <c r="DI53" i="7"/>
  <c r="DI57" i="7"/>
  <c r="DJ59" i="7" l="1"/>
  <c r="DJ57" i="7"/>
  <c r="DJ55" i="7"/>
  <c r="DJ53" i="7"/>
  <c r="DK51" i="7"/>
  <c r="DJ58" i="7"/>
  <c r="DJ56" i="7"/>
  <c r="DJ54" i="7"/>
  <c r="DJ52" i="7"/>
  <c r="DK59" i="7" l="1"/>
  <c r="DK57" i="7"/>
  <c r="DK55" i="7"/>
  <c r="DK53" i="7"/>
  <c r="DL51" i="7"/>
  <c r="DK58" i="7"/>
  <c r="DK56" i="7"/>
  <c r="DK54" i="7"/>
  <c r="DK52" i="7"/>
  <c r="DL59" i="7" l="1"/>
  <c r="DL57" i="7"/>
  <c r="DL55" i="7"/>
  <c r="DL53" i="7"/>
  <c r="DM51" i="7"/>
  <c r="DL58" i="7"/>
  <c r="DL56" i="7"/>
  <c r="DL54" i="7"/>
  <c r="DL52" i="7"/>
  <c r="DM59" i="7" l="1"/>
  <c r="DM57" i="7"/>
  <c r="DM55" i="7"/>
  <c r="DM53" i="7"/>
  <c r="DN51" i="7"/>
  <c r="DM56" i="7"/>
  <c r="DM54" i="7"/>
  <c r="DM58" i="7"/>
  <c r="DM52" i="7"/>
  <c r="DN58" i="7" l="1"/>
  <c r="DN56" i="7"/>
  <c r="DN54" i="7"/>
  <c r="DN52" i="7"/>
  <c r="DN59" i="7"/>
  <c r="DN57" i="7"/>
  <c r="DN55" i="7"/>
  <c r="DN53" i="7"/>
  <c r="DO51" i="7"/>
  <c r="DO58" i="7" l="1"/>
  <c r="DO56" i="7"/>
  <c r="DO54" i="7"/>
  <c r="DO52" i="7"/>
  <c r="DO59" i="7"/>
  <c r="DO57" i="7"/>
  <c r="DO55" i="7"/>
  <c r="DO53" i="7"/>
  <c r="DP51" i="7"/>
  <c r="DP58" i="7" l="1"/>
  <c r="DP56" i="7"/>
  <c r="DP54" i="7"/>
  <c r="DP52" i="7"/>
  <c r="DP59" i="7"/>
  <c r="DP57" i="7"/>
  <c r="DP55" i="7"/>
  <c r="DP53" i="7"/>
  <c r="DQ51" i="7"/>
  <c r="DR51" i="7" l="1"/>
  <c r="DQ58" i="7"/>
  <c r="DQ56" i="7"/>
  <c r="DQ54" i="7"/>
  <c r="DQ52" i="7"/>
  <c r="DQ55" i="7"/>
  <c r="DQ57" i="7"/>
  <c r="DQ59" i="7"/>
  <c r="DQ53" i="7"/>
  <c r="DR59" i="7" l="1"/>
  <c r="DR57" i="7"/>
  <c r="DR55" i="7"/>
  <c r="DR53" i="7"/>
  <c r="DS51" i="7"/>
  <c r="DR58" i="7"/>
  <c r="DR56" i="7"/>
  <c r="DR54" i="7"/>
  <c r="DR52" i="7"/>
  <c r="DS59" i="7" l="1"/>
  <c r="DS57" i="7"/>
  <c r="DS55" i="7"/>
  <c r="DS53" i="7"/>
  <c r="DT51" i="7"/>
  <c r="DS58" i="7"/>
  <c r="DS56" i="7"/>
  <c r="DS54" i="7"/>
  <c r="DS52" i="7"/>
  <c r="DT59" i="7" l="1"/>
  <c r="DT57" i="7"/>
  <c r="DT55" i="7"/>
  <c r="DT53" i="7"/>
  <c r="DU51" i="7"/>
  <c r="DT58" i="7"/>
  <c r="DT56" i="7"/>
  <c r="DT54" i="7"/>
  <c r="DT52" i="7"/>
  <c r="DU59" i="7" l="1"/>
  <c r="DU57" i="7"/>
  <c r="DU55" i="7"/>
  <c r="DU53" i="7"/>
  <c r="DV51" i="7"/>
  <c r="DU56" i="7"/>
  <c r="DU54" i="7"/>
  <c r="DU58" i="7"/>
  <c r="DU52" i="7"/>
  <c r="DV58" i="7" l="1"/>
  <c r="DV56" i="7"/>
  <c r="DV54" i="7"/>
  <c r="DV52" i="7"/>
  <c r="DV59" i="7"/>
  <c r="DV57" i="7"/>
  <c r="DV55" i="7"/>
  <c r="DV53" i="7"/>
  <c r="DW51" i="7"/>
  <c r="DW58" i="7" l="1"/>
  <c r="DW56" i="7"/>
  <c r="DW54" i="7"/>
  <c r="DW52" i="7"/>
  <c r="DW59" i="7"/>
  <c r="DW57" i="7"/>
  <c r="DW55" i="7"/>
  <c r="DW53" i="7"/>
  <c r="DX51" i="7"/>
  <c r="DX58" i="7" l="1"/>
  <c r="DX56" i="7"/>
  <c r="DX54" i="7"/>
  <c r="DX52" i="7"/>
  <c r="DX59" i="7"/>
  <c r="DX57" i="7"/>
  <c r="DX55" i="7"/>
  <c r="DX53" i="7"/>
  <c r="DY51" i="7"/>
  <c r="DZ51" i="7" l="1"/>
  <c r="DY58" i="7"/>
  <c r="DY56" i="7"/>
  <c r="DY54" i="7"/>
  <c r="DY52" i="7"/>
  <c r="DY57" i="7"/>
  <c r="DY55" i="7"/>
  <c r="DY59" i="7"/>
  <c r="DY53" i="7"/>
  <c r="DZ59" i="7" l="1"/>
  <c r="DZ57" i="7"/>
  <c r="DZ55" i="7"/>
  <c r="DZ53" i="7"/>
  <c r="EA51" i="7"/>
  <c r="DZ58" i="7"/>
  <c r="DZ56" i="7"/>
  <c r="DZ54" i="7"/>
  <c r="DZ52" i="7"/>
  <c r="EA59" i="7" l="1"/>
  <c r="EA57" i="7"/>
  <c r="EA55" i="7"/>
  <c r="EA53" i="7"/>
  <c r="EB51" i="7"/>
  <c r="EA58" i="7"/>
  <c r="EA56" i="7"/>
  <c r="EA54" i="7"/>
  <c r="EA52" i="7"/>
  <c r="EB59" i="7" l="1"/>
  <c r="EB57" i="7"/>
  <c r="EB55" i="7"/>
  <c r="EB53" i="7"/>
  <c r="EC51" i="7"/>
  <c r="EB58" i="7"/>
  <c r="EB56" i="7"/>
  <c r="EB54" i="7"/>
  <c r="EB52" i="7"/>
  <c r="EC59" i="7" l="1"/>
  <c r="EC57" i="7"/>
  <c r="EC55" i="7"/>
  <c r="EC53" i="7"/>
  <c r="ED51" i="7"/>
  <c r="EC52" i="7"/>
  <c r="EC56" i="7"/>
  <c r="EC58" i="7"/>
  <c r="EC54" i="7"/>
  <c r="ED58" i="7" l="1"/>
  <c r="ED56" i="7"/>
  <c r="ED54" i="7"/>
  <c r="ED52" i="7"/>
  <c r="ED59" i="7"/>
  <c r="ED57" i="7"/>
  <c r="ED55" i="7"/>
  <c r="ED53" i="7"/>
  <c r="EE51" i="7"/>
  <c r="EE58" i="7" l="1"/>
  <c r="EE56" i="7"/>
  <c r="EE54" i="7"/>
  <c r="EE52" i="7"/>
  <c r="EE59" i="7"/>
  <c r="EE57" i="7"/>
  <c r="EE55" i="7"/>
  <c r="EE53" i="7"/>
  <c r="EF51" i="7"/>
  <c r="EF58" i="7" l="1"/>
  <c r="EF56" i="7"/>
  <c r="EF54" i="7"/>
  <c r="EF52" i="7"/>
  <c r="EF59" i="7"/>
  <c r="EF57" i="7"/>
  <c r="EF55" i="7"/>
  <c r="EF53" i="7"/>
  <c r="EG51" i="7"/>
  <c r="EH51" i="7" l="1"/>
  <c r="EG58" i="7"/>
  <c r="EG56" i="7"/>
  <c r="EG54" i="7"/>
  <c r="EG52" i="7"/>
  <c r="EG57" i="7"/>
  <c r="EG53" i="7"/>
  <c r="EG55" i="7"/>
  <c r="EG59" i="7"/>
  <c r="EH59" i="7" l="1"/>
  <c r="EH57" i="7"/>
  <c r="EH55" i="7"/>
  <c r="EH53" i="7"/>
  <c r="EI51" i="7"/>
  <c r="EH58" i="7"/>
  <c r="EH56" i="7"/>
  <c r="EH54" i="7"/>
  <c r="EH52" i="7"/>
  <c r="EI59" i="7" l="1"/>
  <c r="EI57" i="7"/>
  <c r="EI55" i="7"/>
  <c r="EI53" i="7"/>
  <c r="EJ51" i="7"/>
  <c r="EI58" i="7"/>
  <c r="EI56" i="7"/>
  <c r="EI54" i="7"/>
  <c r="EI52" i="7"/>
  <c r="EJ59" i="7" l="1"/>
  <c r="EJ57" i="7"/>
  <c r="EJ55" i="7"/>
  <c r="EJ53" i="7"/>
  <c r="EK51" i="7"/>
  <c r="EJ58" i="7"/>
  <c r="EJ56" i="7"/>
  <c r="EJ54" i="7"/>
  <c r="EJ52" i="7"/>
  <c r="EK59" i="7" l="1"/>
  <c r="EK57" i="7"/>
  <c r="EK55" i="7"/>
  <c r="EK53" i="7"/>
  <c r="EL51" i="7"/>
  <c r="EK58" i="7"/>
  <c r="EK52" i="7"/>
  <c r="EK56" i="7"/>
  <c r="EK54" i="7"/>
  <c r="EL58" i="7" l="1"/>
  <c r="EL56" i="7"/>
  <c r="EL54" i="7"/>
  <c r="EL52" i="7"/>
  <c r="EL59" i="7"/>
  <c r="EL57" i="7"/>
  <c r="EL55" i="7"/>
  <c r="EL53" i="7"/>
  <c r="EM51" i="7"/>
  <c r="EM58" i="7" l="1"/>
  <c r="EM56" i="7"/>
  <c r="EM54" i="7"/>
  <c r="EM52" i="7"/>
  <c r="EM59" i="7"/>
  <c r="EM57" i="7"/>
  <c r="EM55" i="7"/>
  <c r="EM53" i="7"/>
  <c r="EN51" i="7"/>
  <c r="EN58" i="7" l="1"/>
  <c r="EN56" i="7"/>
  <c r="EN54" i="7"/>
  <c r="EN52" i="7"/>
  <c r="EN59" i="7"/>
  <c r="EN57" i="7"/>
  <c r="EN55" i="7"/>
  <c r="EN53" i="7"/>
  <c r="EO51" i="7"/>
  <c r="EO58" i="7" l="1"/>
  <c r="EO56" i="7"/>
  <c r="EO54" i="7"/>
  <c r="EO52" i="7"/>
  <c r="EO53" i="7"/>
  <c r="EO57" i="7"/>
  <c r="EO55" i="7"/>
  <c r="EO59" i="7"/>
</calcChain>
</file>

<file path=xl/sharedStrings.xml><?xml version="1.0" encoding="utf-8"?>
<sst xmlns="http://schemas.openxmlformats.org/spreadsheetml/2006/main" count="311" uniqueCount="79">
  <si>
    <t>© Copyright : PHAB Design Ltd 2018</t>
  </si>
  <si>
    <t xml:space="preserve">Version : </t>
  </si>
  <si>
    <t>The constants are hidden on the 'Help' tab so they reside in the 'End User' Workbooks without links to this Workbook</t>
  </si>
  <si>
    <t>Fuels</t>
  </si>
  <si>
    <t>Asnu Flowrite</t>
  </si>
  <si>
    <r>
      <t>Gasoline 98 RON (</t>
    </r>
    <r>
      <rPr>
        <b/>
        <sz val="11"/>
        <color rgb="FFFF0000"/>
        <rFont val="Calibri"/>
        <family val="2"/>
        <scheme val="minor"/>
      </rPr>
      <t>E10</t>
    </r>
    <r>
      <rPr>
        <b/>
        <sz val="11"/>
        <color theme="1"/>
        <rFont val="Calibri"/>
        <family val="2"/>
        <scheme val="minor"/>
      </rPr>
      <t>)</t>
    </r>
  </si>
  <si>
    <t>* Thank you for using the Asnu Performance Injectors and the Asnu DNA Injector data</t>
  </si>
  <si>
    <t xml:space="preserve">Multiplier : </t>
  </si>
  <si>
    <t xml:space="preserve">Density : </t>
  </si>
  <si>
    <t>* Please select your vehicle / ECU type using one of the Tabs at the bottom of this Window.  This is where you will find the data tables.</t>
  </si>
  <si>
    <t xml:space="preserve">Stoichimetric ratio : </t>
  </si>
  <si>
    <t xml:space="preserve">   You may need to scroll down for some of the tables and graphs</t>
  </si>
  <si>
    <t xml:space="preserve">Offset Adjustment Factor : </t>
  </si>
  <si>
    <t>e.g.  To correct for +0.6V error on Elite Program (diode actually has no effect on the voltage)</t>
  </si>
  <si>
    <t>* Select the Pressure Units your ECU uses (bar, psi, etc)</t>
  </si>
  <si>
    <t>* Depending on the differential fuel pressure you are running, copy and paste the relevant table rows and columns into your ECU</t>
  </si>
  <si>
    <t>* If you are running at a differential pressure that is not listed, read the Scaling and Latency values from the graphs</t>
  </si>
  <si>
    <t>* If a specific vehicle / ECU is not listed please check the 'Generic' tab.  Alternatively you may find the tables you are looking for spread across several ECU specific tabs</t>
  </si>
  <si>
    <t>* If the data you need is not available in any of the tabs, please contact Asnu.  We are here to help.</t>
  </si>
  <si>
    <t xml:space="preserve">Contact details can be found at : </t>
  </si>
  <si>
    <t>www.asnu.com</t>
  </si>
  <si>
    <t>* All feedback is appreciated</t>
  </si>
  <si>
    <t>NOTES :</t>
  </si>
  <si>
    <t>* Differential Fuel Pressure = Fuel Rail Pressure - Inlet Manifold Pressure</t>
  </si>
  <si>
    <t>* Asnu 300 - 1100 cc injectors are specified at 85 % injector duty.  At 100 % injector duty they will flow 15% more.  This is important when comparing with competitor products</t>
  </si>
  <si>
    <t>* Asnu 1200 - 1500 cc injectors are specified at 100 % injector duty.</t>
  </si>
  <si>
    <r>
      <t xml:space="preserve">USEFUL CALCULATORS : </t>
    </r>
    <r>
      <rPr>
        <b/>
        <sz val="11"/>
        <color theme="1"/>
        <rFont val="Calibri"/>
        <family val="2"/>
        <scheme val="minor"/>
      </rPr>
      <t>Enter data into boxes</t>
    </r>
  </si>
  <si>
    <t xml:space="preserve">Fuel density : </t>
  </si>
  <si>
    <t>cc/min</t>
  </si>
  <si>
    <t>=</t>
  </si>
  <si>
    <t>g/s</t>
  </si>
  <si>
    <t>lbs/hr</t>
  </si>
  <si>
    <t>bar</t>
  </si>
  <si>
    <t>psi</t>
  </si>
  <si>
    <t>kPa</t>
  </si>
  <si>
    <t xml:space="preserve">Maximum flow on an Asnu machine using Flowrite fuel at 25°C and 3 bar diffential pressure </t>
  </si>
  <si>
    <t>Pressure Units</t>
  </si>
  <si>
    <r>
      <rPr>
        <b/>
        <sz val="11"/>
        <color rgb="FFFF0000"/>
        <rFont val="Wingdings"/>
        <charset val="2"/>
      </rPr>
      <t>ç</t>
    </r>
    <r>
      <rPr>
        <b/>
        <sz val="11"/>
        <color rgb="FFFF0000"/>
        <rFont val="Calibri"/>
        <family val="2"/>
        <scheme val="minor"/>
      </rPr>
      <t xml:space="preserve"> Select the ECU Pressure Units here</t>
    </r>
  </si>
  <si>
    <t xml:space="preserve">Application Specific Scaling Factor : </t>
  </si>
  <si>
    <t>Minimum Effective Pulse Width</t>
  </si>
  <si>
    <t>mS</t>
  </si>
  <si>
    <t>Maximum Non Linear Region / Short Pulse Width</t>
  </si>
  <si>
    <t>Injector Scaling @ 100 % injector duty (E10 Gasoline &amp; n-heptane)</t>
  </si>
  <si>
    <t>Differential Fuel Pressure</t>
  </si>
  <si>
    <t>Scale</t>
  </si>
  <si>
    <t>cc/min  at 25°C</t>
  </si>
  <si>
    <r>
      <t>ç</t>
    </r>
    <r>
      <rPr>
        <sz val="11"/>
        <color rgb="FFFF0000"/>
        <rFont val="Calibri"/>
        <family val="2"/>
        <scheme val="minor"/>
      </rPr>
      <t xml:space="preserve"> Injector specification Pressure</t>
    </r>
  </si>
  <si>
    <t>Differential Pressure Compensation (type A)</t>
  </si>
  <si>
    <t>Differential Pressure Error (%)</t>
  </si>
  <si>
    <r>
      <rPr>
        <b/>
        <sz val="11"/>
        <color rgb="FFFF0000"/>
        <rFont val="Calibri"/>
        <family val="2"/>
        <scheme val="minor"/>
      </rPr>
      <t xml:space="preserve">Edit the percentage values if required 
</t>
    </r>
    <r>
      <rPr>
        <b/>
        <sz val="11"/>
        <color theme="1"/>
        <rFont val="Calibri"/>
        <family val="2"/>
        <scheme val="minor"/>
      </rPr>
      <t xml:space="preserve">Multiplier </t>
    </r>
  </si>
  <si>
    <t>%</t>
  </si>
  <si>
    <t>é</t>
  </si>
  <si>
    <t>Differential Pressure Compensation (type B)</t>
  </si>
  <si>
    <r>
      <t xml:space="preserve">Differential Fuel Pressure
</t>
    </r>
    <r>
      <rPr>
        <b/>
        <sz val="11"/>
        <color rgb="FFFF0000"/>
        <rFont val="Calibri"/>
        <family val="2"/>
        <scheme val="minor"/>
      </rPr>
      <t>Edit the pressure values if required</t>
    </r>
  </si>
  <si>
    <t>Factor</t>
  </si>
  <si>
    <t>Latency / Offset / Deadtime Compensation</t>
  </si>
  <si>
    <t>Battery / Injector Voltage (V) - 8 point</t>
  </si>
  <si>
    <t>Battery / Injector Voltage (V) - 17 point</t>
  </si>
  <si>
    <r>
      <rPr>
        <b/>
        <sz val="11"/>
        <color rgb="FFFF0000"/>
        <rFont val="Calibri"/>
        <family val="2"/>
        <scheme val="minor"/>
      </rPr>
      <t>Edit the Voltage values if required</t>
    </r>
    <r>
      <rPr>
        <b/>
        <sz val="1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>Differential Fuel Pressure</t>
    </r>
  </si>
  <si>
    <t>Hidden Calculations</t>
  </si>
  <si>
    <r>
      <t xml:space="preserve">Non Linear Region / Short Pulse Width </t>
    </r>
    <r>
      <rPr>
        <b/>
        <u/>
        <sz val="11"/>
        <color rgb="FFFF0000"/>
        <rFont val="Calibri"/>
        <family val="2"/>
        <scheme val="minor"/>
      </rPr>
      <t>ADDER</t>
    </r>
  </si>
  <si>
    <t>Effective Pulse Width / Nozzle Open Time (mS)</t>
  </si>
  <si>
    <t>Injector Specification Pressure</t>
  </si>
  <si>
    <r>
      <t xml:space="preserve">Non Linear Region / Short Pulse Width </t>
    </r>
    <r>
      <rPr>
        <b/>
        <u/>
        <sz val="11"/>
        <color rgb="FFFF0000"/>
        <rFont val="Calibri"/>
        <family val="2"/>
        <scheme val="minor"/>
      </rPr>
      <t>MULTIPLIER</t>
    </r>
  </si>
  <si>
    <t>Factor ECU applies to Effective Pulse Width (%)</t>
  </si>
  <si>
    <t>Maximum Non Linear Region / Short Pulse Width Engine Speed</t>
  </si>
  <si>
    <t>rpm</t>
  </si>
  <si>
    <t xml:space="preserve">Static Flow on an Asnu machine using Flowrite fuel at 25°C and 3 bar diffential pressure </t>
  </si>
  <si>
    <t>Battery / Injector Voltage (V)</t>
  </si>
  <si>
    <t>Injector specification Pressure</t>
  </si>
  <si>
    <t>Injector Pulse Width for 1 g of fuel (uS)</t>
  </si>
  <si>
    <r>
      <t xml:space="preserve">Battery / Injector Voltage (V) - </t>
    </r>
    <r>
      <rPr>
        <b/>
        <sz val="11"/>
        <color rgb="FFFF0000"/>
        <rFont val="Calibri"/>
        <family val="2"/>
        <scheme val="minor"/>
      </rPr>
      <t>32 bit ECU</t>
    </r>
  </si>
  <si>
    <r>
      <t xml:space="preserve">Battery / Injector Voltage (V) - </t>
    </r>
    <r>
      <rPr>
        <b/>
        <sz val="11"/>
        <color rgb="FFFF0000"/>
        <rFont val="Calibri"/>
        <family val="2"/>
        <scheme val="minor"/>
      </rPr>
      <t>16 bit ECU</t>
    </r>
  </si>
  <si>
    <r>
      <t xml:space="preserve">Effective Pulse Width / Nozzle Open Time (mS) </t>
    </r>
    <r>
      <rPr>
        <b/>
        <sz val="11"/>
        <color rgb="FFFF0000"/>
        <rFont val="Calibri"/>
        <family val="2"/>
        <scheme val="minor"/>
      </rPr>
      <t>- 16 bit ECU</t>
    </r>
  </si>
  <si>
    <r>
      <t xml:space="preserve">Effective Pulse Width / Nozzle Open Time (mS) - </t>
    </r>
    <r>
      <rPr>
        <b/>
        <sz val="11"/>
        <color rgb="FFFF0000"/>
        <rFont val="Calibri"/>
        <family val="2"/>
        <scheme val="minor"/>
      </rPr>
      <t>16 bit ECU</t>
    </r>
  </si>
  <si>
    <r>
      <t xml:space="preserve">Effective Pulse Width / Nozzle Open Time (mS) </t>
    </r>
    <r>
      <rPr>
        <b/>
        <sz val="11"/>
        <color rgb="FFFF0000"/>
        <rFont val="Calibri"/>
        <family val="2"/>
        <scheme val="minor"/>
      </rPr>
      <t>- 32 bit ECU</t>
    </r>
  </si>
  <si>
    <r>
      <t xml:space="preserve">Effective Pulse Width / Nozzle Open Time (mS) - </t>
    </r>
    <r>
      <rPr>
        <b/>
        <sz val="11"/>
        <color rgb="FFFF0000"/>
        <rFont val="Calibri"/>
        <family val="2"/>
        <scheme val="minor"/>
      </rPr>
      <t>32 bit ECU</t>
    </r>
  </si>
  <si>
    <r>
      <rPr>
        <sz val="11"/>
        <color rgb="FFFF0000"/>
        <rFont val="Wingdings"/>
        <charset val="2"/>
      </rPr>
      <t>ç</t>
    </r>
    <r>
      <rPr>
        <sz val="11"/>
        <color rgb="FFFF0000"/>
        <rFont val="Calibri"/>
        <family val="2"/>
        <scheme val="minor"/>
      </rPr>
      <t xml:space="preserve"> Injector specification Pressure</t>
    </r>
  </si>
  <si>
    <t>PressureFactors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</si>
</sst>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"/>
    <numFmt numFmtId="166" formatCode="0.000000"/>
    <numFmt numFmtId="167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u/>
      <sz val="11"/>
      <color theme="10"/>
      <name val="Calibri"/>
      <family val="2"/>
    </font>
    <font>
      <u/>
      <sz val="14"/>
      <color theme="10"/>
      <name val="Calibri"/>
      <family val="2"/>
    </font>
    <font>
      <b/>
      <sz val="14"/>
      <color theme="1"/>
      <name val="Calibri"/>
      <family val="2"/>
      <scheme val="minor"/>
    </font>
    <font>
      <b/>
      <sz val="11"/>
      <color rgb="FFFF0000"/>
      <name val="Wingdings"/>
      <charset val="2"/>
    </font>
    <font>
      <b/>
      <sz val="11"/>
      <name val="Calibri"/>
      <family val="2"/>
      <scheme val="minor"/>
    </font>
    <font>
      <sz val="11"/>
      <color rgb="FFFF0000"/>
      <name val="Wingdings"/>
      <charset val="2"/>
    </font>
    <font>
      <sz val="11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sz val="11"/>
      <color indexed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 applyNumberFormat="0" applyFill="0" applyAlignment="0" applyProtection="0"/>
    <xf numFmtId="0" fontId="1" fillId="0" borderId="0"/>
    <xf numFmtId="0" fontId="9" fillId="0" borderId="0" applyNumberFormat="0" applyFill="0" applyBorder="0" applyAlignment="0" applyProtection="0">
      <alignment vertical="top"/>
      <protection locked="0"/>
    </xf>
  </cellStyleXfs>
  <cellXfs count="205">
    <xf numFmtId="0" fontId="0" fillId="0" borderId="0" xfId="0"/>
    <xf numFmtId="0" fontId="0" fillId="0" borderId="0" xfId="0" applyAlignment="1" applyProtection="1">
      <alignment vertical="center"/>
      <protection locked="0" hidden="1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0" fontId="5" fillId="0" borderId="0" xfId="0" applyFont="1" applyAlignment="1" applyProtection="1">
      <alignment horizontal="right" vertical="center"/>
      <protection hidden="1"/>
    </xf>
    <xf numFmtId="0" fontId="0" fillId="0" borderId="0" xfId="0" applyAlignment="1" applyProtection="1">
      <alignment vertical="center"/>
      <protection hidden="1"/>
    </xf>
    <xf numFmtId="0" fontId="0" fillId="0" borderId="0" xfId="1" applyFont="1" applyAlignment="1" applyProtection="1">
      <alignment horizontal="left"/>
      <protection hidden="1"/>
    </xf>
    <xf numFmtId="0" fontId="0" fillId="0" borderId="0" xfId="0" applyProtection="1">
      <protection hidden="1"/>
    </xf>
    <xf numFmtId="0" fontId="3" fillId="0" borderId="0" xfId="0" applyFont="1" applyAlignment="1" applyProtection="1">
      <alignment vertical="top"/>
      <protection hidden="1"/>
    </xf>
    <xf numFmtId="0" fontId="2" fillId="0" borderId="0" xfId="0" applyFont="1" applyAlignment="1"/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top"/>
    </xf>
    <xf numFmtId="0" fontId="0" fillId="0" borderId="0" xfId="0" applyAlignment="1"/>
    <xf numFmtId="0" fontId="7" fillId="0" borderId="0" xfId="0" applyFont="1" applyProtection="1">
      <protection hidden="1"/>
    </xf>
    <xf numFmtId="0" fontId="0" fillId="4" borderId="1" xfId="0" applyFill="1" applyBorder="1"/>
    <xf numFmtId="0" fontId="0" fillId="4" borderId="2" xfId="0" applyFill="1" applyBorder="1"/>
    <xf numFmtId="0" fontId="3" fillId="4" borderId="3" xfId="0" applyFont="1" applyFill="1" applyBorder="1" applyAlignment="1">
      <alignment horizontal="right"/>
    </xf>
    <xf numFmtId="2" fontId="0" fillId="5" borderId="4" xfId="0" applyNumberFormat="1" applyFill="1" applyBorder="1" applyAlignment="1">
      <alignment horizontal="center"/>
    </xf>
    <xf numFmtId="164" fontId="0" fillId="5" borderId="4" xfId="0" applyNumberFormat="1" applyFill="1" applyBorder="1" applyAlignment="1">
      <alignment horizontal="center"/>
    </xf>
    <xf numFmtId="0" fontId="8" fillId="0" borderId="0" xfId="0" applyFont="1" applyProtection="1">
      <protection hidden="1"/>
    </xf>
    <xf numFmtId="0" fontId="10" fillId="0" borderId="0" xfId="2" applyFont="1" applyAlignment="1" applyProtection="1">
      <protection hidden="1"/>
    </xf>
    <xf numFmtId="0" fontId="0" fillId="0" borderId="0" xfId="0" applyBorder="1" applyProtection="1">
      <protection hidden="1"/>
    </xf>
    <xf numFmtId="0" fontId="2" fillId="0" borderId="0" xfId="0" applyFont="1" applyBorder="1" applyProtection="1">
      <protection hidden="1"/>
    </xf>
    <xf numFmtId="0" fontId="0" fillId="0" borderId="0" xfId="0" applyBorder="1"/>
    <xf numFmtId="0" fontId="0" fillId="0" borderId="0" xfId="0" applyBorder="1" applyAlignment="1" applyProtection="1">
      <alignment vertical="center"/>
      <protection hidden="1"/>
    </xf>
    <xf numFmtId="0" fontId="0" fillId="0" borderId="0" xfId="0" applyBorder="1" applyAlignment="1">
      <alignment vertical="center"/>
    </xf>
    <xf numFmtId="0" fontId="11" fillId="0" borderId="0" xfId="0" applyFont="1" applyProtection="1">
      <protection hidden="1"/>
    </xf>
    <xf numFmtId="0" fontId="0" fillId="0" borderId="0" xfId="0" applyAlignment="1" applyProtection="1">
      <alignment horizontal="right"/>
      <protection hidden="1"/>
    </xf>
    <xf numFmtId="164" fontId="0" fillId="0" borderId="4" xfId="0" applyNumberFormat="1" applyBorder="1" applyProtection="1">
      <protection locked="0" hidden="1"/>
    </xf>
    <xf numFmtId="1" fontId="0" fillId="0" borderId="4" xfId="0" applyNumberFormat="1" applyBorder="1" applyProtection="1">
      <protection locked="0" hidden="1"/>
    </xf>
    <xf numFmtId="0" fontId="0" fillId="0" borderId="0" xfId="0" applyAlignment="1" applyProtection="1">
      <alignment horizontal="center"/>
      <protection hidden="1"/>
    </xf>
    <xf numFmtId="2" fontId="0" fillId="0" borderId="0" xfId="0" applyNumberFormat="1" applyProtection="1">
      <protection hidden="1"/>
    </xf>
    <xf numFmtId="165" fontId="0" fillId="0" borderId="0" xfId="0" applyNumberFormat="1" applyProtection="1">
      <protection hidden="1"/>
    </xf>
    <xf numFmtId="2" fontId="0" fillId="0" borderId="4" xfId="0" applyNumberFormat="1" applyBorder="1" applyProtection="1">
      <protection locked="0" hidden="1"/>
    </xf>
    <xf numFmtId="1" fontId="0" fillId="0" borderId="0" xfId="0" applyNumberFormat="1" applyProtection="1">
      <protection hidden="1"/>
    </xf>
    <xf numFmtId="0" fontId="2" fillId="0" borderId="0" xfId="0" applyFont="1" applyProtection="1">
      <protection hidden="1"/>
    </xf>
    <xf numFmtId="0" fontId="0" fillId="0" borderId="0" xfId="0" applyProtection="1">
      <protection locked="0" hidden="1"/>
    </xf>
    <xf numFmtId="0" fontId="5" fillId="0" borderId="0" xfId="0" applyFont="1" applyAlignment="1" applyProtection="1">
      <alignment horizontal="right"/>
      <protection hidden="1"/>
    </xf>
    <xf numFmtId="1" fontId="6" fillId="5" borderId="4" xfId="0" applyNumberFormat="1" applyFont="1" applyFill="1" applyBorder="1" applyAlignment="1" applyProtection="1">
      <alignment horizontal="center" vertical="center"/>
      <protection hidden="1"/>
    </xf>
    <xf numFmtId="0" fontId="3" fillId="4" borderId="4" xfId="0" applyFont="1" applyFill="1" applyBorder="1" applyAlignment="1" applyProtection="1">
      <alignment horizontal="center" vertical="center" wrapText="1"/>
      <protection hidden="1"/>
    </xf>
    <xf numFmtId="0" fontId="3" fillId="0" borderId="4" xfId="0" applyFont="1" applyBorder="1" applyAlignment="1" applyProtection="1">
      <alignment horizontal="center" vertical="center"/>
      <protection locked="0"/>
    </xf>
    <xf numFmtId="0" fontId="6" fillId="0" borderId="0" xfId="0" applyFont="1" applyProtection="1">
      <protection hidden="1"/>
    </xf>
    <xf numFmtId="164" fontId="0" fillId="0" borderId="0" xfId="0" applyNumberFormat="1" applyBorder="1" applyAlignment="1" applyProtection="1">
      <alignment horizontal="center" vertical="center"/>
      <protection locked="0" hidden="1"/>
    </xf>
    <xf numFmtId="164" fontId="0" fillId="5" borderId="5" xfId="0" applyNumberFormat="1" applyFill="1" applyBorder="1" applyAlignment="1" applyProtection="1">
      <protection hidden="1"/>
    </xf>
    <xf numFmtId="0" fontId="0" fillId="4" borderId="4" xfId="0" applyFill="1" applyBorder="1" applyAlignment="1" applyProtection="1">
      <alignment horizontal="center"/>
      <protection hidden="1"/>
    </xf>
    <xf numFmtId="0" fontId="3" fillId="4" borderId="2" xfId="0" applyFont="1" applyFill="1" applyBorder="1" applyAlignment="1" applyProtection="1">
      <alignment horizontal="center" vertical="center"/>
      <protection hidden="1"/>
    </xf>
    <xf numFmtId="0" fontId="13" fillId="4" borderId="4" xfId="0" applyFont="1" applyFill="1" applyBorder="1" applyAlignment="1" applyProtection="1">
      <alignment horizontal="center" vertical="top" wrapText="1"/>
      <protection hidden="1"/>
    </xf>
    <xf numFmtId="165" fontId="0" fillId="6" borderId="0" xfId="0" applyNumberFormat="1" applyFill="1" applyBorder="1" applyAlignment="1" applyProtection="1">
      <alignment horizontal="center"/>
      <protection hidden="1"/>
    </xf>
    <xf numFmtId="1" fontId="0" fillId="5" borderId="11" xfId="0" applyNumberFormat="1" applyFill="1" applyBorder="1" applyAlignment="1" applyProtection="1">
      <alignment horizontal="center"/>
      <protection hidden="1"/>
    </xf>
    <xf numFmtId="165" fontId="6" fillId="6" borderId="2" xfId="0" applyNumberFormat="1" applyFont="1" applyFill="1" applyBorder="1" applyAlignment="1" applyProtection="1">
      <alignment horizontal="center"/>
      <protection hidden="1"/>
    </xf>
    <xf numFmtId="1" fontId="6" fillId="5" borderId="4" xfId="0" applyNumberFormat="1" applyFont="1" applyFill="1" applyBorder="1" applyAlignment="1" applyProtection="1">
      <alignment horizontal="center"/>
      <protection hidden="1"/>
    </xf>
    <xf numFmtId="0" fontId="14" fillId="0" borderId="0" xfId="0" applyFont="1" applyAlignment="1" applyProtection="1">
      <alignment horizontal="left" vertical="center"/>
      <protection hidden="1"/>
    </xf>
    <xf numFmtId="165" fontId="0" fillId="6" borderId="13" xfId="0" applyNumberFormat="1" applyFill="1" applyBorder="1" applyAlignment="1" applyProtection="1">
      <alignment horizontal="center"/>
      <protection hidden="1"/>
    </xf>
    <xf numFmtId="1" fontId="0" fillId="5" borderId="14" xfId="0" applyNumberFormat="1" applyFill="1" applyBorder="1" applyAlignment="1" applyProtection="1">
      <alignment horizontal="center"/>
      <protection hidden="1"/>
    </xf>
    <xf numFmtId="165" fontId="0" fillId="6" borderId="15" xfId="0" applyNumberFormat="1" applyFill="1" applyBorder="1" applyAlignment="1" applyProtection="1">
      <alignment horizontal="center"/>
      <protection hidden="1"/>
    </xf>
    <xf numFmtId="1" fontId="0" fillId="5" borderId="16" xfId="0" applyNumberFormat="1" applyFill="1" applyBorder="1" applyAlignment="1" applyProtection="1">
      <alignment horizontal="center"/>
      <protection hidden="1"/>
    </xf>
    <xf numFmtId="165" fontId="0" fillId="6" borderId="20" xfId="0" applyNumberFormat="1" applyFill="1" applyBorder="1" applyAlignment="1" applyProtection="1">
      <alignment horizontal="center"/>
      <protection hidden="1"/>
    </xf>
    <xf numFmtId="1" fontId="0" fillId="5" borderId="21" xfId="0" applyNumberFormat="1" applyFill="1" applyBorder="1" applyAlignment="1" applyProtection="1">
      <alignment horizontal="center"/>
      <protection hidden="1"/>
    </xf>
    <xf numFmtId="165" fontId="3" fillId="7" borderId="22" xfId="0" applyNumberFormat="1" applyFont="1" applyFill="1" applyBorder="1" applyAlignment="1" applyProtection="1">
      <alignment horizontal="center"/>
      <protection locked="0" hidden="1"/>
    </xf>
    <xf numFmtId="165" fontId="3" fillId="7" borderId="23" xfId="0" applyNumberFormat="1" applyFont="1" applyFill="1" applyBorder="1" applyAlignment="1" applyProtection="1">
      <alignment horizontal="center"/>
      <protection locked="0" hidden="1"/>
    </xf>
    <xf numFmtId="165" fontId="3" fillId="7" borderId="24" xfId="0" applyNumberFormat="1" applyFont="1" applyFill="1" applyBorder="1" applyAlignment="1" applyProtection="1">
      <alignment horizontal="center"/>
      <protection locked="0" hidden="1"/>
    </xf>
    <xf numFmtId="165" fontId="6" fillId="7" borderId="12" xfId="0" applyNumberFormat="1" applyFont="1" applyFill="1" applyBorder="1" applyAlignment="1" applyProtection="1">
      <alignment horizontal="center"/>
      <protection locked="0" hidden="1"/>
    </xf>
    <xf numFmtId="165" fontId="3" fillId="7" borderId="25" xfId="0" applyNumberFormat="1" applyFont="1" applyFill="1" applyBorder="1" applyAlignment="1" applyProtection="1">
      <alignment horizontal="center"/>
      <protection locked="0" hidden="1"/>
    </xf>
    <xf numFmtId="165" fontId="3" fillId="7" borderId="26" xfId="0" applyNumberFormat="1" applyFont="1" applyFill="1" applyBorder="1" applyAlignment="1" applyProtection="1">
      <alignment horizontal="center"/>
      <protection locked="0" hidden="1"/>
    </xf>
    <xf numFmtId="1" fontId="15" fillId="5" borderId="27" xfId="0" applyNumberFormat="1" applyFont="1" applyFill="1" applyBorder="1" applyAlignment="1" applyProtection="1">
      <alignment horizontal="center"/>
      <protection hidden="1"/>
    </xf>
    <xf numFmtId="1" fontId="15" fillId="5" borderId="28" xfId="0" applyNumberFormat="1" applyFont="1" applyFill="1" applyBorder="1" applyAlignment="1" applyProtection="1">
      <alignment horizontal="center"/>
      <protection hidden="1"/>
    </xf>
    <xf numFmtId="1" fontId="15" fillId="5" borderId="29" xfId="0" applyNumberFormat="1" applyFont="1" applyFill="1" applyBorder="1" applyAlignment="1" applyProtection="1">
      <alignment horizontal="center"/>
      <protection hidden="1"/>
    </xf>
    <xf numFmtId="1" fontId="2" fillId="5" borderId="21" xfId="0" applyNumberFormat="1" applyFont="1" applyFill="1" applyBorder="1" applyAlignment="1" applyProtection="1">
      <alignment horizontal="center"/>
      <protection hidden="1"/>
    </xf>
    <xf numFmtId="1" fontId="15" fillId="5" borderId="30" xfId="0" applyNumberFormat="1" applyFont="1" applyFill="1" applyBorder="1" applyAlignment="1" applyProtection="1">
      <alignment horizontal="center"/>
      <protection hidden="1"/>
    </xf>
    <xf numFmtId="1" fontId="15" fillId="5" borderId="31" xfId="0" applyNumberFormat="1" applyFont="1" applyFill="1" applyBorder="1" applyAlignment="1" applyProtection="1">
      <alignment horizontal="center"/>
      <protection hidden="1"/>
    </xf>
    <xf numFmtId="0" fontId="3" fillId="4" borderId="3" xfId="0" applyFont="1" applyFill="1" applyBorder="1" applyAlignment="1" applyProtection="1">
      <alignment horizontal="center"/>
      <protection hidden="1"/>
    </xf>
    <xf numFmtId="166" fontId="0" fillId="0" borderId="0" xfId="0" applyNumberFormat="1" applyProtection="1">
      <protection hidden="1"/>
    </xf>
    <xf numFmtId="0" fontId="14" fillId="0" borderId="0" xfId="0" applyFont="1" applyAlignment="1" applyProtection="1">
      <alignment horizontal="center" vertical="center"/>
      <protection hidden="1"/>
    </xf>
    <xf numFmtId="2" fontId="6" fillId="3" borderId="4" xfId="0" applyNumberFormat="1" applyFont="1" applyFill="1" applyBorder="1" applyAlignment="1" applyProtection="1">
      <alignment horizontal="center" vertical="center"/>
      <protection hidden="1"/>
    </xf>
    <xf numFmtId="0" fontId="13" fillId="4" borderId="12" xfId="0" applyFont="1" applyFill="1" applyBorder="1" applyAlignment="1" applyProtection="1">
      <alignment horizontal="center" vertical="top" wrapText="1"/>
      <protection hidden="1"/>
    </xf>
    <xf numFmtId="165" fontId="0" fillId="7" borderId="0" xfId="0" applyNumberFormat="1" applyFill="1" applyBorder="1" applyAlignment="1" applyProtection="1">
      <alignment horizontal="center"/>
      <protection locked="0" hidden="1"/>
    </xf>
    <xf numFmtId="2" fontId="0" fillId="5" borderId="32" xfId="0" applyNumberFormat="1" applyFill="1" applyBorder="1" applyAlignment="1" applyProtection="1">
      <alignment horizontal="center"/>
      <protection hidden="1"/>
    </xf>
    <xf numFmtId="165" fontId="0" fillId="7" borderId="15" xfId="0" applyNumberFormat="1" applyFill="1" applyBorder="1" applyAlignment="1" applyProtection="1">
      <alignment horizontal="center"/>
      <protection locked="0" hidden="1"/>
    </xf>
    <xf numFmtId="2" fontId="0" fillId="5" borderId="16" xfId="0" applyNumberFormat="1" applyFill="1" applyBorder="1" applyAlignment="1" applyProtection="1">
      <alignment horizontal="center"/>
      <protection hidden="1"/>
    </xf>
    <xf numFmtId="165" fontId="0" fillId="7" borderId="13" xfId="0" applyNumberFormat="1" applyFill="1" applyBorder="1" applyAlignment="1" applyProtection="1">
      <alignment horizontal="center"/>
      <protection locked="0" hidden="1"/>
    </xf>
    <xf numFmtId="165" fontId="0" fillId="7" borderId="20" xfId="0" applyNumberFormat="1" applyFill="1" applyBorder="1" applyAlignment="1" applyProtection="1">
      <alignment horizontal="center"/>
      <protection locked="0" hidden="1"/>
    </xf>
    <xf numFmtId="2" fontId="0" fillId="5" borderId="21" xfId="0" applyNumberFormat="1" applyFill="1" applyBorder="1" applyAlignment="1" applyProtection="1">
      <alignment horizontal="center"/>
      <protection hidden="1"/>
    </xf>
    <xf numFmtId="165" fontId="3" fillId="7" borderId="33" xfId="0" applyNumberFormat="1" applyFont="1" applyFill="1" applyBorder="1" applyAlignment="1" applyProtection="1">
      <alignment horizontal="center"/>
      <protection locked="0" hidden="1"/>
    </xf>
    <xf numFmtId="165" fontId="3" fillId="7" borderId="34" xfId="0" applyNumberFormat="1" applyFont="1" applyFill="1" applyBorder="1" applyAlignment="1" applyProtection="1">
      <alignment horizontal="center"/>
      <protection locked="0" hidden="1"/>
    </xf>
    <xf numFmtId="165" fontId="3" fillId="7" borderId="35" xfId="0" applyNumberFormat="1" applyFont="1" applyFill="1" applyBorder="1" applyAlignment="1" applyProtection="1">
      <alignment horizontal="center"/>
      <protection locked="0" hidden="1"/>
    </xf>
    <xf numFmtId="164" fontId="0" fillId="5" borderId="22" xfId="0" applyNumberFormat="1" applyFill="1" applyBorder="1" applyAlignment="1" applyProtection="1">
      <alignment horizontal="center"/>
      <protection hidden="1"/>
    </xf>
    <xf numFmtId="164" fontId="0" fillId="5" borderId="23" xfId="0" applyNumberFormat="1" applyFill="1" applyBorder="1" applyAlignment="1" applyProtection="1">
      <alignment horizontal="center"/>
      <protection hidden="1"/>
    </xf>
    <xf numFmtId="164" fontId="0" fillId="5" borderId="26" xfId="0" applyNumberFormat="1" applyFill="1" applyBorder="1" applyAlignment="1" applyProtection="1">
      <alignment horizontal="center"/>
      <protection hidden="1"/>
    </xf>
    <xf numFmtId="164" fontId="0" fillId="5" borderId="25" xfId="0" applyNumberFormat="1" applyFill="1" applyBorder="1" applyAlignment="1" applyProtection="1">
      <alignment horizontal="center"/>
      <protection hidden="1"/>
    </xf>
    <xf numFmtId="164" fontId="0" fillId="5" borderId="8" xfId="0" applyNumberFormat="1" applyFill="1" applyBorder="1" applyAlignment="1" applyProtection="1">
      <alignment horizontal="center"/>
      <protection hidden="1"/>
    </xf>
    <xf numFmtId="164" fontId="6" fillId="5" borderId="33" xfId="0" applyNumberFormat="1" applyFont="1" applyFill="1" applyBorder="1" applyAlignment="1" applyProtection="1">
      <alignment horizontal="center"/>
      <protection hidden="1"/>
    </xf>
    <xf numFmtId="164" fontId="6" fillId="5" borderId="34" xfId="0" applyNumberFormat="1" applyFont="1" applyFill="1" applyBorder="1" applyAlignment="1" applyProtection="1">
      <alignment horizontal="center"/>
      <protection hidden="1"/>
    </xf>
    <xf numFmtId="164" fontId="6" fillId="5" borderId="35" xfId="0" applyNumberFormat="1" applyFont="1" applyFill="1" applyBorder="1" applyAlignment="1" applyProtection="1">
      <alignment horizontal="center"/>
      <protection hidden="1"/>
    </xf>
    <xf numFmtId="164" fontId="6" fillId="5" borderId="36" xfId="0" applyNumberFormat="1" applyFont="1" applyFill="1" applyBorder="1" applyAlignment="1" applyProtection="1">
      <alignment horizontal="center"/>
      <protection hidden="1"/>
    </xf>
    <xf numFmtId="164" fontId="6" fillId="5" borderId="3" xfId="0" applyNumberFormat="1" applyFont="1" applyFill="1" applyBorder="1" applyAlignment="1" applyProtection="1">
      <alignment horizontal="center"/>
      <protection hidden="1"/>
    </xf>
    <xf numFmtId="164" fontId="0" fillId="5" borderId="37" xfId="0" applyNumberFormat="1" applyFill="1" applyBorder="1" applyAlignment="1" applyProtection="1">
      <alignment horizontal="center"/>
      <protection hidden="1"/>
    </xf>
    <xf numFmtId="164" fontId="0" fillId="5" borderId="38" xfId="0" applyNumberFormat="1" applyFill="1" applyBorder="1" applyAlignment="1" applyProtection="1">
      <alignment horizontal="center"/>
      <protection hidden="1"/>
    </xf>
    <xf numFmtId="164" fontId="0" fillId="5" borderId="39" xfId="0" applyNumberFormat="1" applyFill="1" applyBorder="1" applyAlignment="1" applyProtection="1">
      <alignment horizontal="center"/>
      <protection hidden="1"/>
    </xf>
    <xf numFmtId="164" fontId="0" fillId="5" borderId="40" xfId="0" applyNumberFormat="1" applyFill="1" applyBorder="1" applyAlignment="1" applyProtection="1">
      <alignment horizontal="center"/>
      <protection hidden="1"/>
    </xf>
    <xf numFmtId="164" fontId="0" fillId="5" borderId="41" xfId="0" applyNumberFormat="1" applyFill="1" applyBorder="1" applyAlignment="1" applyProtection="1">
      <alignment horizontal="center"/>
      <protection hidden="1"/>
    </xf>
    <xf numFmtId="164" fontId="0" fillId="5" borderId="42" xfId="0" applyNumberFormat="1" applyFill="1" applyBorder="1" applyAlignment="1" applyProtection="1">
      <alignment horizontal="center"/>
      <protection hidden="1"/>
    </xf>
    <xf numFmtId="164" fontId="0" fillId="5" borderId="43" xfId="0" applyNumberFormat="1" applyFill="1" applyBorder="1" applyAlignment="1" applyProtection="1">
      <alignment horizontal="center"/>
      <protection hidden="1"/>
    </xf>
    <xf numFmtId="164" fontId="0" fillId="5" borderId="44" xfId="0" applyNumberFormat="1" applyFill="1" applyBorder="1" applyAlignment="1" applyProtection="1">
      <alignment horizontal="center"/>
      <protection hidden="1"/>
    </xf>
    <xf numFmtId="164" fontId="0" fillId="5" borderId="45" xfId="0" applyNumberFormat="1" applyFill="1" applyBorder="1" applyAlignment="1" applyProtection="1">
      <alignment horizontal="center"/>
      <protection hidden="1"/>
    </xf>
    <xf numFmtId="164" fontId="0" fillId="5" borderId="19" xfId="0" applyNumberFormat="1" applyFill="1" applyBorder="1" applyAlignment="1" applyProtection="1">
      <alignment horizontal="center"/>
      <protection hidden="1"/>
    </xf>
    <xf numFmtId="0" fontId="3" fillId="3" borderId="1" xfId="0" applyFont="1" applyFill="1" applyBorder="1" applyAlignment="1" applyProtection="1">
      <protection hidden="1"/>
    </xf>
    <xf numFmtId="164" fontId="3" fillId="4" borderId="22" xfId="0" applyNumberFormat="1" applyFont="1" applyFill="1" applyBorder="1" applyAlignment="1" applyProtection="1">
      <alignment horizontal="center"/>
      <protection hidden="1"/>
    </xf>
    <xf numFmtId="164" fontId="3" fillId="4" borderId="23" xfId="0" applyNumberFormat="1" applyFont="1" applyFill="1" applyBorder="1" applyAlignment="1" applyProtection="1">
      <alignment horizontal="center"/>
      <protection hidden="1"/>
    </xf>
    <xf numFmtId="164" fontId="3" fillId="4" borderId="26" xfId="0" applyNumberFormat="1" applyFont="1" applyFill="1" applyBorder="1" applyAlignment="1" applyProtection="1">
      <alignment horizontal="center"/>
      <protection hidden="1"/>
    </xf>
    <xf numFmtId="0" fontId="3" fillId="4" borderId="4" xfId="0" applyFont="1" applyFill="1" applyBorder="1" applyAlignment="1" applyProtection="1">
      <alignment horizontal="center" vertical="center"/>
      <protection hidden="1"/>
    </xf>
    <xf numFmtId="164" fontId="0" fillId="0" borderId="0" xfId="0" applyNumberFormat="1" applyProtection="1">
      <protection hidden="1"/>
    </xf>
    <xf numFmtId="164" fontId="0" fillId="5" borderId="33" xfId="0" applyNumberFormat="1" applyFill="1" applyBorder="1" applyAlignment="1" applyProtection="1">
      <alignment horizontal="center"/>
      <protection hidden="1"/>
    </xf>
    <xf numFmtId="164" fontId="0" fillId="5" borderId="34" xfId="0" applyNumberFormat="1" applyFill="1" applyBorder="1" applyAlignment="1" applyProtection="1">
      <alignment horizontal="center"/>
      <protection hidden="1"/>
    </xf>
    <xf numFmtId="164" fontId="0" fillId="5" borderId="35" xfId="0" applyNumberFormat="1" applyFill="1" applyBorder="1" applyAlignment="1" applyProtection="1">
      <alignment horizontal="center"/>
      <protection hidden="1"/>
    </xf>
    <xf numFmtId="165" fontId="0" fillId="6" borderId="11" xfId="0" applyNumberFormat="1" applyFill="1" applyBorder="1" applyAlignment="1" applyProtection="1">
      <alignment horizontal="center"/>
      <protection hidden="1"/>
    </xf>
    <xf numFmtId="165" fontId="6" fillId="6" borderId="4" xfId="0" applyNumberFormat="1" applyFont="1" applyFill="1" applyBorder="1" applyAlignment="1" applyProtection="1">
      <alignment horizontal="center"/>
      <protection hidden="1"/>
    </xf>
    <xf numFmtId="165" fontId="0" fillId="6" borderId="14" xfId="0" applyNumberFormat="1" applyFill="1" applyBorder="1" applyAlignment="1" applyProtection="1">
      <alignment horizontal="center"/>
      <protection hidden="1"/>
    </xf>
    <xf numFmtId="165" fontId="0" fillId="6" borderId="16" xfId="0" applyNumberFormat="1" applyFill="1" applyBorder="1" applyAlignment="1" applyProtection="1">
      <alignment horizontal="center"/>
      <protection hidden="1"/>
    </xf>
    <xf numFmtId="165" fontId="0" fillId="6" borderId="21" xfId="0" applyNumberFormat="1" applyFill="1" applyBorder="1" applyAlignment="1" applyProtection="1">
      <alignment horizontal="center"/>
      <protection hidden="1"/>
    </xf>
    <xf numFmtId="164" fontId="3" fillId="4" borderId="33" xfId="0" applyNumberFormat="1" applyFont="1" applyFill="1" applyBorder="1" applyAlignment="1" applyProtection="1">
      <alignment horizontal="center"/>
      <protection hidden="1"/>
    </xf>
    <xf numFmtId="164" fontId="3" fillId="4" borderId="34" xfId="0" applyNumberFormat="1" applyFont="1" applyFill="1" applyBorder="1" applyAlignment="1" applyProtection="1">
      <alignment horizontal="center"/>
      <protection hidden="1"/>
    </xf>
    <xf numFmtId="164" fontId="3" fillId="4" borderId="35" xfId="0" applyNumberFormat="1" applyFont="1" applyFill="1" applyBorder="1" applyAlignment="1" applyProtection="1">
      <alignment horizontal="center"/>
      <protection hidden="1"/>
    </xf>
    <xf numFmtId="1" fontId="0" fillId="5" borderId="33" xfId="0" applyNumberFormat="1" applyFill="1" applyBorder="1" applyAlignment="1" applyProtection="1">
      <alignment horizontal="center"/>
      <protection hidden="1"/>
    </xf>
    <xf numFmtId="1" fontId="0" fillId="5" borderId="34" xfId="0" applyNumberFormat="1" applyFill="1" applyBorder="1" applyAlignment="1" applyProtection="1">
      <alignment horizontal="center"/>
      <protection hidden="1"/>
    </xf>
    <xf numFmtId="1" fontId="0" fillId="5" borderId="35" xfId="0" applyNumberFormat="1" applyFill="1" applyBorder="1" applyAlignment="1" applyProtection="1">
      <alignment horizontal="center"/>
      <protection hidden="1"/>
    </xf>
    <xf numFmtId="1" fontId="6" fillId="5" borderId="33" xfId="0" applyNumberFormat="1" applyFont="1" applyFill="1" applyBorder="1" applyAlignment="1" applyProtection="1">
      <alignment horizontal="center"/>
      <protection hidden="1"/>
    </xf>
    <xf numFmtId="1" fontId="6" fillId="5" borderId="34" xfId="0" applyNumberFormat="1" applyFont="1" applyFill="1" applyBorder="1" applyAlignment="1" applyProtection="1">
      <alignment horizontal="center"/>
      <protection hidden="1"/>
    </xf>
    <xf numFmtId="1" fontId="6" fillId="5" borderId="35" xfId="0" applyNumberFormat="1" applyFont="1" applyFill="1" applyBorder="1" applyAlignment="1" applyProtection="1">
      <alignment horizontal="center"/>
      <protection hidden="1"/>
    </xf>
    <xf numFmtId="1" fontId="0" fillId="5" borderId="37" xfId="0" applyNumberFormat="1" applyFill="1" applyBorder="1" applyAlignment="1" applyProtection="1">
      <alignment horizontal="center"/>
      <protection hidden="1"/>
    </xf>
    <xf numFmtId="1" fontId="0" fillId="5" borderId="38" xfId="0" applyNumberFormat="1" applyFill="1" applyBorder="1" applyAlignment="1" applyProtection="1">
      <alignment horizontal="center"/>
      <protection hidden="1"/>
    </xf>
    <xf numFmtId="1" fontId="0" fillId="5" borderId="39" xfId="0" applyNumberFormat="1" applyFill="1" applyBorder="1" applyAlignment="1" applyProtection="1">
      <alignment horizontal="center"/>
      <protection hidden="1"/>
    </xf>
    <xf numFmtId="1" fontId="0" fillId="5" borderId="42" xfId="0" applyNumberFormat="1" applyFill="1" applyBorder="1" applyAlignment="1" applyProtection="1">
      <alignment horizontal="center"/>
      <protection hidden="1"/>
    </xf>
    <xf numFmtId="1" fontId="0" fillId="5" borderId="43" xfId="0" applyNumberFormat="1" applyFill="1" applyBorder="1" applyAlignment="1" applyProtection="1">
      <alignment horizontal="center"/>
      <protection hidden="1"/>
    </xf>
    <xf numFmtId="1" fontId="0" fillId="5" borderId="44" xfId="0" applyNumberFormat="1" applyFill="1" applyBorder="1" applyAlignment="1" applyProtection="1">
      <alignment horizontal="center"/>
      <protection hidden="1"/>
    </xf>
    <xf numFmtId="1" fontId="0" fillId="5" borderId="5" xfId="0" applyNumberFormat="1" applyFill="1" applyBorder="1" applyAlignment="1" applyProtection="1">
      <protection hidden="1"/>
    </xf>
    <xf numFmtId="2" fontId="17" fillId="3" borderId="4" xfId="0" applyNumberFormat="1" applyFont="1" applyFill="1" applyBorder="1" applyAlignment="1" applyProtection="1">
      <alignment horizontal="center" vertical="center"/>
      <protection hidden="1"/>
    </xf>
    <xf numFmtId="0" fontId="3" fillId="3" borderId="4" xfId="0" applyFont="1" applyFill="1" applyBorder="1" applyAlignment="1" applyProtection="1">
      <protection hidden="1"/>
    </xf>
    <xf numFmtId="164" fontId="3" fillId="4" borderId="36" xfId="0" applyNumberFormat="1" applyFont="1" applyFill="1" applyBorder="1" applyAlignment="1" applyProtection="1">
      <alignment horizontal="center"/>
      <protection hidden="1"/>
    </xf>
    <xf numFmtId="165" fontId="0" fillId="6" borderId="9" xfId="0" applyNumberFormat="1" applyFill="1" applyBorder="1" applyAlignment="1" applyProtection="1">
      <alignment horizontal="center"/>
      <protection hidden="1"/>
    </xf>
    <xf numFmtId="165" fontId="6" fillId="6" borderId="1" xfId="0" applyNumberFormat="1" applyFont="1" applyFill="1" applyBorder="1" applyAlignment="1" applyProtection="1">
      <alignment horizontal="center"/>
      <protection hidden="1"/>
    </xf>
    <xf numFmtId="165" fontId="0" fillId="6" borderId="46" xfId="0" applyNumberFormat="1" applyFill="1" applyBorder="1" applyAlignment="1" applyProtection="1">
      <alignment horizontal="center"/>
      <protection hidden="1"/>
    </xf>
    <xf numFmtId="165" fontId="0" fillId="6" borderId="47" xfId="0" applyNumberFormat="1" applyFill="1" applyBorder="1" applyAlignment="1" applyProtection="1">
      <alignment horizontal="center"/>
      <protection hidden="1"/>
    </xf>
    <xf numFmtId="165" fontId="0" fillId="6" borderId="48" xfId="0" applyNumberFormat="1" applyFill="1" applyBorder="1" applyAlignment="1" applyProtection="1">
      <alignment horizontal="center"/>
      <protection hidden="1"/>
    </xf>
    <xf numFmtId="0" fontId="5" fillId="0" borderId="0" xfId="0" applyFont="1" applyAlignment="1" applyProtection="1">
      <alignment horizontal="right"/>
      <protection locked="0" hidden="1"/>
    </xf>
    <xf numFmtId="0" fontId="2" fillId="0" borderId="0" xfId="0" applyFont="1" applyAlignment="1" applyProtection="1">
      <alignment horizontal="left" vertical="center"/>
      <protection hidden="1"/>
    </xf>
    <xf numFmtId="165" fontId="3" fillId="4" borderId="33" xfId="0" applyNumberFormat="1" applyFont="1" applyFill="1" applyBorder="1" applyAlignment="1" applyProtection="1">
      <alignment horizontal="center"/>
      <protection hidden="1"/>
    </xf>
    <xf numFmtId="165" fontId="3" fillId="4" borderId="34" xfId="0" applyNumberFormat="1" applyFont="1" applyFill="1" applyBorder="1" applyAlignment="1" applyProtection="1">
      <alignment horizontal="center"/>
      <protection hidden="1"/>
    </xf>
    <xf numFmtId="165" fontId="3" fillId="4" borderId="35" xfId="0" applyNumberFormat="1" applyFont="1" applyFill="1" applyBorder="1" applyAlignment="1" applyProtection="1">
      <alignment horizontal="center"/>
      <protection hidden="1"/>
    </xf>
    <xf numFmtId="2" fontId="3" fillId="4" borderId="33" xfId="0" applyNumberFormat="1" applyFont="1" applyFill="1" applyBorder="1" applyAlignment="1" applyProtection="1">
      <alignment horizontal="center"/>
      <protection hidden="1"/>
    </xf>
    <xf numFmtId="2" fontId="3" fillId="4" borderId="34" xfId="0" applyNumberFormat="1" applyFont="1" applyFill="1" applyBorder="1" applyAlignment="1" applyProtection="1">
      <alignment horizontal="center"/>
      <protection hidden="1"/>
    </xf>
    <xf numFmtId="2" fontId="3" fillId="4" borderId="35" xfId="0" applyNumberFormat="1" applyFont="1" applyFill="1" applyBorder="1" applyAlignment="1" applyProtection="1">
      <alignment horizontal="center"/>
      <protection hidden="1"/>
    </xf>
    <xf numFmtId="0" fontId="2" fillId="3" borderId="2" xfId="0" applyFont="1" applyFill="1" applyBorder="1" applyProtection="1">
      <protection hidden="1"/>
    </xf>
    <xf numFmtId="0" fontId="0" fillId="3" borderId="2" xfId="0" applyFill="1" applyBorder="1" applyProtection="1">
      <protection hidden="1"/>
    </xf>
    <xf numFmtId="0" fontId="0" fillId="3" borderId="3" xfId="0" applyFill="1" applyBorder="1" applyProtection="1">
      <protection hidden="1"/>
    </xf>
    <xf numFmtId="0" fontId="0" fillId="3" borderId="1" xfId="0" applyFill="1" applyBorder="1" applyProtection="1">
      <protection hidden="1"/>
    </xf>
    <xf numFmtId="0" fontId="3" fillId="3" borderId="1" xfId="0" applyFont="1" applyFill="1" applyBorder="1" applyAlignment="1">
      <alignment vertical="top"/>
    </xf>
    <xf numFmtId="0" fontId="3" fillId="3" borderId="3" xfId="0" applyFont="1" applyFill="1" applyBorder="1" applyAlignment="1">
      <alignment vertical="top"/>
    </xf>
    <xf numFmtId="0" fontId="3" fillId="4" borderId="4" xfId="0" applyFont="1" applyFill="1" applyBorder="1" applyAlignment="1">
      <alignment horizontal="right"/>
    </xf>
    <xf numFmtId="167" fontId="0" fillId="5" borderId="4" xfId="0" applyNumberFormat="1" applyFill="1" applyBorder="1" applyAlignment="1">
      <alignment horizontal="center"/>
    </xf>
    <xf numFmtId="0" fontId="4" fillId="2" borderId="1" xfId="0" applyNumberFormat="1" applyFont="1" applyFill="1" applyBorder="1" applyAlignment="1" applyProtection="1">
      <alignment horizontal="left" vertical="center"/>
      <protection hidden="1"/>
    </xf>
    <xf numFmtId="0" fontId="4" fillId="2" borderId="2" xfId="0" applyNumberFormat="1" applyFont="1" applyFill="1" applyBorder="1" applyAlignment="1" applyProtection="1">
      <alignment horizontal="left" vertical="center"/>
      <protection hidden="1"/>
    </xf>
    <xf numFmtId="0" fontId="4" fillId="2" borderId="3" xfId="0" applyNumberFormat="1" applyFont="1" applyFill="1" applyBorder="1" applyAlignment="1" applyProtection="1">
      <alignment horizontal="left" vertical="center"/>
      <protection hidden="1"/>
    </xf>
    <xf numFmtId="0" fontId="11" fillId="2" borderId="1" xfId="0" applyFont="1" applyFill="1" applyBorder="1" applyAlignment="1" applyProtection="1">
      <alignment horizontal="left" vertical="center"/>
      <protection hidden="1"/>
    </xf>
    <xf numFmtId="0" fontId="11" fillId="2" borderId="2" xfId="0" applyFont="1" applyFill="1" applyBorder="1" applyAlignment="1" applyProtection="1">
      <alignment horizontal="left" vertical="center"/>
      <protection hidden="1"/>
    </xf>
    <xf numFmtId="0" fontId="11" fillId="2" borderId="3" xfId="0" applyFont="1" applyFill="1" applyBorder="1" applyAlignment="1" applyProtection="1">
      <alignment horizontal="left" vertical="center"/>
      <protection hidden="1"/>
    </xf>
    <xf numFmtId="0" fontId="3" fillId="3" borderId="1" xfId="0" applyFont="1" applyFill="1" applyBorder="1" applyAlignment="1" applyProtection="1">
      <alignment horizontal="left"/>
      <protection hidden="1"/>
    </xf>
    <xf numFmtId="0" fontId="3" fillId="3" borderId="2" xfId="0" applyFont="1" applyFill="1" applyBorder="1" applyAlignment="1" applyProtection="1">
      <alignment horizontal="left"/>
      <protection hidden="1"/>
    </xf>
    <xf numFmtId="0" fontId="3" fillId="3" borderId="3" xfId="0" applyFont="1" applyFill="1" applyBorder="1" applyAlignment="1" applyProtection="1">
      <alignment horizontal="left"/>
      <protection hidden="1"/>
    </xf>
    <xf numFmtId="0" fontId="3" fillId="2" borderId="1" xfId="0" applyFont="1" applyFill="1" applyBorder="1" applyAlignment="1" applyProtection="1">
      <alignment horizontal="center" vertical="center"/>
      <protection hidden="1"/>
    </xf>
    <xf numFmtId="0" fontId="3" fillId="2" borderId="2" xfId="0" applyFont="1" applyFill="1" applyBorder="1" applyAlignment="1" applyProtection="1">
      <alignment horizontal="center" vertical="center"/>
      <protection hidden="1"/>
    </xf>
    <xf numFmtId="0" fontId="3" fillId="2" borderId="3" xfId="0" applyFont="1" applyFill="1" applyBorder="1" applyAlignment="1" applyProtection="1">
      <alignment horizontal="center" vertical="center"/>
      <protection hidden="1"/>
    </xf>
    <xf numFmtId="0" fontId="0" fillId="0" borderId="0" xfId="0" applyBorder="1" applyAlignment="1" applyProtection="1">
      <alignment horizontal="right" vertical="center"/>
      <protection hidden="1"/>
    </xf>
    <xf numFmtId="0" fontId="3" fillId="3" borderId="1" xfId="0" applyFont="1" applyFill="1" applyBorder="1" applyAlignment="1" applyProtection="1">
      <alignment horizontal="center"/>
      <protection hidden="1"/>
    </xf>
    <xf numFmtId="0" fontId="3" fillId="3" borderId="2" xfId="0" applyFont="1" applyFill="1" applyBorder="1" applyAlignment="1" applyProtection="1">
      <alignment horizontal="center"/>
      <protection hidden="1"/>
    </xf>
    <xf numFmtId="0" fontId="3" fillId="3" borderId="3" xfId="0" applyFont="1" applyFill="1" applyBorder="1" applyAlignment="1" applyProtection="1">
      <alignment horizontal="center"/>
      <protection hidden="1"/>
    </xf>
    <xf numFmtId="0" fontId="3" fillId="4" borderId="6" xfId="0" applyFont="1" applyFill="1" applyBorder="1" applyAlignment="1" applyProtection="1">
      <alignment horizontal="center" vertical="center" wrapText="1"/>
      <protection hidden="1"/>
    </xf>
    <xf numFmtId="0" fontId="3" fillId="4" borderId="7" xfId="0" applyFont="1" applyFill="1" applyBorder="1" applyAlignment="1" applyProtection="1">
      <alignment horizontal="center" vertical="center" wrapText="1"/>
      <protection hidden="1"/>
    </xf>
    <xf numFmtId="0" fontId="3" fillId="4" borderId="8" xfId="0" applyFont="1" applyFill="1" applyBorder="1" applyAlignment="1" applyProtection="1">
      <alignment horizontal="center" vertical="center" wrapText="1"/>
      <protection hidden="1"/>
    </xf>
    <xf numFmtId="0" fontId="3" fillId="4" borderId="9" xfId="0" applyFont="1" applyFill="1" applyBorder="1" applyAlignment="1" applyProtection="1">
      <alignment horizontal="center" vertical="center" wrapText="1"/>
      <protection hidden="1"/>
    </xf>
    <xf numFmtId="0" fontId="3" fillId="4" borderId="0" xfId="0" applyFont="1" applyFill="1" applyBorder="1" applyAlignment="1" applyProtection="1">
      <alignment horizontal="center" vertical="center" wrapText="1"/>
      <protection hidden="1"/>
    </xf>
    <xf numFmtId="0" fontId="3" fillId="4" borderId="10" xfId="0" applyFont="1" applyFill="1" applyBorder="1" applyAlignment="1" applyProtection="1">
      <alignment horizontal="center" vertical="center" wrapText="1"/>
      <protection hidden="1"/>
    </xf>
    <xf numFmtId="0" fontId="3" fillId="4" borderId="17" xfId="0" applyFont="1" applyFill="1" applyBorder="1" applyAlignment="1" applyProtection="1">
      <alignment horizontal="center" vertical="center" wrapText="1"/>
      <protection hidden="1"/>
    </xf>
    <xf numFmtId="0" fontId="3" fillId="4" borderId="18" xfId="0" applyFont="1" applyFill="1" applyBorder="1" applyAlignment="1" applyProtection="1">
      <alignment horizontal="center" vertical="center" wrapText="1"/>
      <protection hidden="1"/>
    </xf>
    <xf numFmtId="0" fontId="3" fillId="4" borderId="19" xfId="0" applyFont="1" applyFill="1" applyBorder="1" applyAlignment="1" applyProtection="1">
      <alignment horizontal="center" vertical="center" wrapText="1"/>
      <protection hidden="1"/>
    </xf>
    <xf numFmtId="0" fontId="3" fillId="4" borderId="12" xfId="0" applyFont="1" applyFill="1" applyBorder="1" applyAlignment="1" applyProtection="1">
      <alignment horizontal="center" vertical="center" wrapText="1"/>
      <protection hidden="1"/>
    </xf>
    <xf numFmtId="0" fontId="3" fillId="4" borderId="11" xfId="0" applyFont="1" applyFill="1" applyBorder="1" applyAlignment="1" applyProtection="1">
      <alignment horizontal="center" vertical="center" wrapText="1"/>
      <protection hidden="1"/>
    </xf>
    <xf numFmtId="0" fontId="3" fillId="4" borderId="5" xfId="0" applyFont="1" applyFill="1" applyBorder="1" applyAlignment="1" applyProtection="1">
      <alignment horizontal="center" vertical="center" wrapText="1"/>
      <protection hidden="1"/>
    </xf>
    <xf numFmtId="0" fontId="3" fillId="4" borderId="6" xfId="0" applyFont="1" applyFill="1" applyBorder="1" applyAlignment="1" applyProtection="1">
      <alignment horizontal="right" wrapText="1"/>
      <protection hidden="1"/>
    </xf>
    <xf numFmtId="0" fontId="3" fillId="4" borderId="7" xfId="0" applyFont="1" applyFill="1" applyBorder="1" applyAlignment="1" applyProtection="1">
      <alignment horizontal="right"/>
      <protection hidden="1"/>
    </xf>
    <xf numFmtId="0" fontId="3" fillId="4" borderId="8" xfId="0" applyFont="1" applyFill="1" applyBorder="1" applyAlignment="1" applyProtection="1">
      <alignment horizontal="right"/>
      <protection hidden="1"/>
    </xf>
    <xf numFmtId="0" fontId="3" fillId="4" borderId="17" xfId="0" applyFont="1" applyFill="1" applyBorder="1" applyAlignment="1" applyProtection="1">
      <alignment horizontal="right"/>
      <protection hidden="1"/>
    </xf>
    <xf numFmtId="0" fontId="3" fillId="4" borderId="18" xfId="0" applyFont="1" applyFill="1" applyBorder="1" applyAlignment="1" applyProtection="1">
      <alignment horizontal="right"/>
      <protection hidden="1"/>
    </xf>
    <xf numFmtId="0" fontId="3" fillId="4" borderId="6" xfId="0" applyFont="1" applyFill="1" applyBorder="1" applyAlignment="1" applyProtection="1">
      <alignment horizontal="center" vertical="top" wrapText="1"/>
      <protection hidden="1"/>
    </xf>
    <xf numFmtId="0" fontId="3" fillId="4" borderId="7" xfId="0" applyFont="1" applyFill="1" applyBorder="1" applyAlignment="1" applyProtection="1">
      <alignment horizontal="center" vertical="top" wrapText="1"/>
      <protection hidden="1"/>
    </xf>
    <xf numFmtId="0" fontId="3" fillId="4" borderId="8" xfId="0" applyFont="1" applyFill="1" applyBorder="1" applyAlignment="1" applyProtection="1">
      <alignment horizontal="center" vertical="top" wrapText="1"/>
      <protection hidden="1"/>
    </xf>
    <xf numFmtId="0" fontId="3" fillId="4" borderId="9" xfId="0" applyFont="1" applyFill="1" applyBorder="1" applyAlignment="1" applyProtection="1">
      <alignment horizontal="center" vertical="top" wrapText="1"/>
      <protection hidden="1"/>
    </xf>
    <xf numFmtId="0" fontId="3" fillId="4" borderId="0" xfId="0" applyFont="1" applyFill="1" applyBorder="1" applyAlignment="1" applyProtection="1">
      <alignment horizontal="center" vertical="top" wrapText="1"/>
      <protection hidden="1"/>
    </xf>
    <xf numFmtId="0" fontId="3" fillId="4" borderId="10" xfId="0" applyFont="1" applyFill="1" applyBorder="1" applyAlignment="1" applyProtection="1">
      <alignment horizontal="center" vertical="top" wrapText="1"/>
      <protection hidden="1"/>
    </xf>
    <xf numFmtId="0" fontId="3" fillId="4" borderId="17" xfId="0" applyFont="1" applyFill="1" applyBorder="1" applyAlignment="1" applyProtection="1">
      <alignment horizontal="center" vertical="top" wrapText="1"/>
      <protection hidden="1"/>
    </xf>
    <xf numFmtId="0" fontId="3" fillId="4" borderId="18" xfId="0" applyFont="1" applyFill="1" applyBorder="1" applyAlignment="1" applyProtection="1">
      <alignment horizontal="center" vertical="top" wrapText="1"/>
      <protection hidden="1"/>
    </xf>
    <xf numFmtId="0" fontId="3" fillId="4" borderId="19" xfId="0" applyFont="1" applyFill="1" applyBorder="1" applyAlignment="1" applyProtection="1">
      <alignment horizontal="center" vertical="top" wrapText="1"/>
      <protection hidden="1"/>
    </xf>
    <xf numFmtId="0" fontId="3" fillId="3" borderId="6" xfId="0" applyFont="1" applyFill="1" applyBorder="1" applyAlignment="1" applyProtection="1">
      <alignment horizontal="left"/>
      <protection hidden="1"/>
    </xf>
    <xf numFmtId="0" fontId="3" fillId="3" borderId="7" xfId="0" applyFont="1" applyFill="1" applyBorder="1" applyAlignment="1" applyProtection="1">
      <alignment horizontal="left"/>
      <protection hidden="1"/>
    </xf>
  </cellXfs>
  <cellStyles count="3">
    <cellStyle name="Hyperlink" xfId="2" builtinId="8"/>
    <cellStyle name="Normal" xfId="0" builtinId="0"/>
    <cellStyle name="Normal 2" xfId="1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sz="1400"/>
              <a:t>Injector Scaling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'Generic ECU'!$G$14</c:f>
              <c:strCache>
                <c:ptCount val="1"/>
                <c:pt idx="0">
                  <c:v>Scale</c:v>
                </c:pt>
              </c:strCache>
            </c:strRef>
          </c:tx>
          <c:marker>
            <c:symbol val="none"/>
          </c:marker>
          <c:xVal>
            <c:numRef>
              <c:f>'Generic ECU'!$F$15:$F$22</c:f>
              <c:numCache>
                <c:formatCode>0.0</c:formatCode>
                <c:ptCount val="8"/>
                <c:pt idx="0">
                  <c:v>2.5</c:v>
                </c:pt>
                <c:pt idx="1">
                  <c:v>3</c:v>
                </c:pt>
                <c:pt idx="2">
                  <c:v>3.5</c:v>
                </c:pt>
                <c:pt idx="3">
                  <c:v>4</c:v>
                </c:pt>
                <c:pt idx="4">
                  <c:v>4.5</c:v>
                </c:pt>
                <c:pt idx="5">
                  <c:v>5</c:v>
                </c:pt>
                <c:pt idx="6">
                  <c:v>5.5</c:v>
                </c:pt>
                <c:pt idx="7">
                  <c:v>6</c:v>
                </c:pt>
              </c:numCache>
            </c:numRef>
          </c:xVal>
          <c:yVal>
            <c:numRef>
              <c:f>'Generic ECU'!$G$15:$G$22</c:f>
              <c:numCache>
                <c:formatCode>0</c:formatCode>
                <c:ptCount val="8"/>
                <c:pt idx="0">
                  <c:v>1137.925</c:v>
                </c:pt>
                <c:pt idx="1">
                  <c:v>1244.6679999999999</c:v>
                </c:pt>
                <c:pt idx="2">
                  <c:v>1404.1729999999998</c:v>
                </c:pt>
                <c:pt idx="3">
                  <c:v>1499.7149999999997</c:v>
                </c:pt>
                <c:pt idx="4">
                  <c:v>1443.8709999999999</c:v>
                </c:pt>
                <c:pt idx="5">
                  <c:v>1502.636</c:v>
                </c:pt>
                <c:pt idx="6">
                  <c:v>1602.0879999999997</c:v>
                </c:pt>
                <c:pt idx="7">
                  <c:v>1752.761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C3F-4BB6-9E94-023E1F5A03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621952"/>
        <c:axId val="106912000"/>
      </c:scatterChart>
      <c:valAx>
        <c:axId val="106621952"/>
        <c:scaling>
          <c:orientation val="minMax"/>
        </c:scaling>
        <c:delete val="0"/>
        <c:axPos val="b"/>
        <c:majorGridlines/>
        <c:title>
          <c:tx>
            <c:strRef>
              <c:f>'Generic ECU'!$F$14</c:f>
              <c:strCache>
                <c:ptCount val="1"/>
                <c:pt idx="0">
                  <c:v>bar</c:v>
                </c:pt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crossAx val="106912000"/>
        <c:crosses val="autoZero"/>
        <c:crossBetween val="midCat"/>
      </c:valAx>
      <c:valAx>
        <c:axId val="106912000"/>
        <c:scaling>
          <c:orientation val="minMax"/>
        </c:scaling>
        <c:delete val="0"/>
        <c:axPos val="l"/>
        <c:majorGridlines/>
        <c:title>
          <c:tx>
            <c:strRef>
              <c:f>'Generic ECU'!$H$15:$H$22</c:f>
              <c:strCache>
                <c:ptCount val="8"/>
                <c:pt idx="0">
                  <c:v>cc/min  at 25°C</c:v>
                </c:pt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crossAx val="10662195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5" l="0.70000000000000062" r="0.70000000000000062" t="0.750000000000005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Short Pulse MULTIPLIER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9.8694598659039873E-2"/>
          <c:y val="0.10729136307003684"/>
          <c:w val="0.77443625998363108"/>
          <c:h val="0.7651794511421842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'Nissan GTR EcuTek'!$F$63</c:f>
              <c:strCache>
                <c:ptCount val="1"/>
                <c:pt idx="0">
                  <c:v>2.5</c:v>
                </c:pt>
              </c:strCache>
            </c:strRef>
          </c:tx>
          <c:marker>
            <c:symbol val="none"/>
          </c:marker>
          <c:xVal>
            <c:numRef>
              <c:f>'Nissan GTR EcuTek'!$G$62:$V$62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'Nissan GTR EcuTek'!$G$63:$V$63</c:f>
              <c:numCache>
                <c:formatCode>0</c:formatCode>
                <c:ptCount val="16"/>
                <c:pt idx="0">
                  <c:v>274.19803653375999</c:v>
                </c:pt>
                <c:pt idx="1">
                  <c:v>237.94383462087998</c:v>
                </c:pt>
                <c:pt idx="2">
                  <c:v>207.76348534912</c:v>
                </c:pt>
                <c:pt idx="3">
                  <c:v>183.04462069623997</c:v>
                </c:pt>
                <c:pt idx="4">
                  <c:v>163.17487263999999</c:v>
                </c:pt>
                <c:pt idx="5">
                  <c:v>147.54187315816</c:v>
                </c:pt>
                <c:pt idx="6">
                  <c:v>135.53325422848008</c:v>
                </c:pt>
                <c:pt idx="7">
                  <c:v>126.53664782871999</c:v>
                </c:pt>
                <c:pt idx="8">
                  <c:v>119.93968593663993</c:v>
                </c:pt>
                <c:pt idx="9">
                  <c:v>115.1300005299999</c:v>
                </c:pt>
                <c:pt idx="10">
                  <c:v>111.49522358655992</c:v>
                </c:pt>
                <c:pt idx="11">
                  <c:v>108.42298708407992</c:v>
                </c:pt>
                <c:pt idx="12">
                  <c:v>105.30092300031987</c:v>
                </c:pt>
                <c:pt idx="13">
                  <c:v>101.51666331303994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C65-4967-A37E-5BBCC5573E31}"/>
            </c:ext>
          </c:extLst>
        </c:ser>
        <c:ser>
          <c:idx val="1"/>
          <c:order val="1"/>
          <c:tx>
            <c:strRef>
              <c:f>'Nissan GTR EcuTek'!$F$64</c:f>
              <c:strCache>
                <c:ptCount val="1"/>
                <c:pt idx="0">
                  <c:v>3.0</c:v>
                </c:pt>
              </c:strCache>
            </c:strRef>
          </c:tx>
          <c:marker>
            <c:symbol val="none"/>
          </c:marker>
          <c:xVal>
            <c:numRef>
              <c:f>'Nissan GTR EcuTek'!$G$62:$V$62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'Nissan GTR EcuTek'!$G$64:$V$64</c:f>
              <c:numCache>
                <c:formatCode>0</c:formatCode>
                <c:ptCount val="16"/>
                <c:pt idx="0">
                  <c:v>270.78104550143996</c:v>
                </c:pt>
                <c:pt idx="1">
                  <c:v>235.22712372671998</c:v>
                </c:pt>
                <c:pt idx="2">
                  <c:v>205.63980395327994</c:v>
                </c:pt>
                <c:pt idx="3">
                  <c:v>181.41589361855995</c:v>
                </c:pt>
                <c:pt idx="4">
                  <c:v>161.95220015999996</c:v>
                </c:pt>
                <c:pt idx="5">
                  <c:v>146.64553101503998</c:v>
                </c:pt>
                <c:pt idx="6">
                  <c:v>134.89269362111997</c:v>
                </c:pt>
                <c:pt idx="7">
                  <c:v>126.09049541567992</c:v>
                </c:pt>
                <c:pt idx="8">
                  <c:v>119.63574383615992</c:v>
                </c:pt>
                <c:pt idx="9">
                  <c:v>114.92524631999993</c:v>
                </c:pt>
                <c:pt idx="10">
                  <c:v>111.35581030463987</c:v>
                </c:pt>
                <c:pt idx="11">
                  <c:v>108.32424322751984</c:v>
                </c:pt>
                <c:pt idx="12">
                  <c:v>105.22735252607993</c:v>
                </c:pt>
                <c:pt idx="13">
                  <c:v>101.46194563775998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C65-4967-A37E-5BBCC5573E31}"/>
            </c:ext>
          </c:extLst>
        </c:ser>
        <c:ser>
          <c:idx val="2"/>
          <c:order val="2"/>
          <c:tx>
            <c:strRef>
              <c:f>'Nissan GTR EcuTek'!$F$65</c:f>
              <c:strCache>
                <c:ptCount val="1"/>
                <c:pt idx="0">
                  <c:v>3.5</c:v>
                </c:pt>
              </c:strCache>
            </c:strRef>
          </c:tx>
          <c:marker>
            <c:symbol val="none"/>
          </c:marker>
          <c:xVal>
            <c:numRef>
              <c:f>'Nissan GTR EcuTek'!$G$62:$V$62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'Nissan GTR EcuTek'!$G$65:$V$65</c:f>
              <c:numCache>
                <c:formatCode>0</c:formatCode>
                <c:ptCount val="16"/>
                <c:pt idx="0">
                  <c:v>270.13921916736001</c:v>
                </c:pt>
                <c:pt idx="1">
                  <c:v>234.04047948768002</c:v>
                </c:pt>
                <c:pt idx="2">
                  <c:v>204.03320711231999</c:v>
                </c:pt>
                <c:pt idx="3">
                  <c:v>179.50616523264</c:v>
                </c:pt>
                <c:pt idx="4">
                  <c:v>159.84811704000003</c:v>
                </c:pt>
                <c:pt idx="5">
                  <c:v>144.44782572576003</c:v>
                </c:pt>
                <c:pt idx="6">
                  <c:v>132.69405448127998</c:v>
                </c:pt>
                <c:pt idx="7">
                  <c:v>123.97556649792</c:v>
                </c:pt>
                <c:pt idx="8">
                  <c:v>117.68112496703998</c:v>
                </c:pt>
                <c:pt idx="9">
                  <c:v>113.19949308000002</c:v>
                </c:pt>
                <c:pt idx="10">
                  <c:v>109.91943402816008</c:v>
                </c:pt>
                <c:pt idx="11">
                  <c:v>107.22971100287998</c:v>
                </c:pt>
                <c:pt idx="12">
                  <c:v>104.51908719552</c:v>
                </c:pt>
                <c:pt idx="13">
                  <c:v>101.17632579744009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C65-4967-A37E-5BBCC5573E31}"/>
            </c:ext>
          </c:extLst>
        </c:ser>
        <c:ser>
          <c:idx val="3"/>
          <c:order val="3"/>
          <c:tx>
            <c:strRef>
              <c:f>'Nissan GTR EcuTek'!$F$66</c:f>
              <c:strCache>
                <c:ptCount val="1"/>
                <c:pt idx="0">
                  <c:v>4.0</c:v>
                </c:pt>
              </c:strCache>
            </c:strRef>
          </c:tx>
          <c:marker>
            <c:symbol val="none"/>
          </c:marker>
          <c:xVal>
            <c:numRef>
              <c:f>'Nissan GTR EcuTek'!$G$62:$V$62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'Nissan GTR EcuTek'!$G$66:$V$66</c:f>
              <c:numCache>
                <c:formatCode>0</c:formatCode>
                <c:ptCount val="16"/>
                <c:pt idx="0">
                  <c:v>300.89934363968001</c:v>
                </c:pt>
                <c:pt idx="1">
                  <c:v>258.69486170384005</c:v>
                </c:pt>
                <c:pt idx="2">
                  <c:v>223.64546489215996</c:v>
                </c:pt>
                <c:pt idx="3">
                  <c:v>195.02252072432003</c:v>
                </c:pt>
                <c:pt idx="4">
                  <c:v>172.09739672000006</c:v>
                </c:pt>
                <c:pt idx="5">
                  <c:v>154.14146039887999</c:v>
                </c:pt>
                <c:pt idx="6">
                  <c:v>140.42607928064001</c:v>
                </c:pt>
                <c:pt idx="7">
                  <c:v>130.22262088496007</c:v>
                </c:pt>
                <c:pt idx="8">
                  <c:v>122.80245273152008</c:v>
                </c:pt>
                <c:pt idx="9">
                  <c:v>117.43694234000003</c:v>
                </c:pt>
                <c:pt idx="10">
                  <c:v>113.39745723008008</c:v>
                </c:pt>
                <c:pt idx="11">
                  <c:v>109.95536492143998</c:v>
                </c:pt>
                <c:pt idx="12">
                  <c:v>106.38203293376017</c:v>
                </c:pt>
                <c:pt idx="13">
                  <c:v>101.94882878672007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C65-4967-A37E-5BBCC5573E31}"/>
            </c:ext>
          </c:extLst>
        </c:ser>
        <c:ser>
          <c:idx val="4"/>
          <c:order val="4"/>
          <c:tx>
            <c:strRef>
              <c:f>'Nissan GTR EcuTek'!$F$67</c:f>
              <c:strCache>
                <c:ptCount val="1"/>
                <c:pt idx="0">
                  <c:v>4.5</c:v>
                </c:pt>
              </c:strCache>
            </c:strRef>
          </c:tx>
          <c:marker>
            <c:symbol val="none"/>
          </c:marker>
          <c:xVal>
            <c:numRef>
              <c:f>'Nissan GTR EcuTek'!$G$62:$V$62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'Nissan GTR EcuTek'!$G$67:$V$67</c:f>
              <c:numCache>
                <c:formatCode>0</c:formatCode>
                <c:ptCount val="16"/>
                <c:pt idx="0">
                  <c:v>226.25784672447998</c:v>
                </c:pt>
                <c:pt idx="1">
                  <c:v>210.42381298623997</c:v>
                </c:pt>
                <c:pt idx="2">
                  <c:v>195.65312766975998</c:v>
                </c:pt>
                <c:pt idx="3">
                  <c:v>181.94277417951997</c:v>
                </c:pt>
                <c:pt idx="4">
                  <c:v>169.28973592</c:v>
                </c:pt>
                <c:pt idx="5">
                  <c:v>157.69099629567998</c:v>
                </c:pt>
                <c:pt idx="6">
                  <c:v>147.14353871103998</c:v>
                </c:pt>
                <c:pt idx="7">
                  <c:v>137.64434657056</c:v>
                </c:pt>
                <c:pt idx="8">
                  <c:v>129.19040327872</c:v>
                </c:pt>
                <c:pt idx="9">
                  <c:v>121.77869224</c:v>
                </c:pt>
                <c:pt idx="10">
                  <c:v>115.40619685887998</c:v>
                </c:pt>
                <c:pt idx="11">
                  <c:v>110.06990053983998</c:v>
                </c:pt>
                <c:pt idx="12">
                  <c:v>105.76678668735997</c:v>
                </c:pt>
                <c:pt idx="13">
                  <c:v>102.49383870592001</c:v>
                </c:pt>
                <c:pt idx="14">
                  <c:v>100.24804</c:v>
                </c:pt>
                <c:pt idx="15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C65-4967-A37E-5BBCC5573E31}"/>
            </c:ext>
          </c:extLst>
        </c:ser>
        <c:ser>
          <c:idx val="5"/>
          <c:order val="5"/>
          <c:tx>
            <c:strRef>
              <c:f>'Nissan GTR EcuTek'!$F$68</c:f>
              <c:strCache>
                <c:ptCount val="1"/>
                <c:pt idx="0">
                  <c:v>5.0</c:v>
                </c:pt>
              </c:strCache>
            </c:strRef>
          </c:tx>
          <c:marker>
            <c:symbol val="none"/>
          </c:marker>
          <c:xVal>
            <c:numRef>
              <c:f>'Nissan GTR EcuTek'!$G$62:$V$62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'Nissan GTR EcuTek'!$G$68:$V$68</c:f>
              <c:numCache>
                <c:formatCode>0</c:formatCode>
                <c:ptCount val="16"/>
                <c:pt idx="0">
                  <c:v>257.36633645887997</c:v>
                </c:pt>
                <c:pt idx="1">
                  <c:v>235.60863348343997</c:v>
                </c:pt>
                <c:pt idx="2">
                  <c:v>215.87716408255997</c:v>
                </c:pt>
                <c:pt idx="3">
                  <c:v>198.08117913511998</c:v>
                </c:pt>
                <c:pt idx="4">
                  <c:v>182.12992951999999</c:v>
                </c:pt>
                <c:pt idx="5">
                  <c:v>167.93266611607999</c:v>
                </c:pt>
                <c:pt idx="6">
                  <c:v>155.39863980223998</c:v>
                </c:pt>
                <c:pt idx="7">
                  <c:v>144.43710145735997</c:v>
                </c:pt>
                <c:pt idx="8">
                  <c:v>134.95730196031997</c:v>
                </c:pt>
                <c:pt idx="9">
                  <c:v>126.86849218999996</c:v>
                </c:pt>
                <c:pt idx="10">
                  <c:v>120.07992302527998</c:v>
                </c:pt>
                <c:pt idx="11">
                  <c:v>114.50084534503998</c:v>
                </c:pt>
                <c:pt idx="12">
                  <c:v>110.04051002815999</c:v>
                </c:pt>
                <c:pt idx="13">
                  <c:v>106.60816795352</c:v>
                </c:pt>
                <c:pt idx="14">
                  <c:v>104.11306999999999</c:v>
                </c:pt>
                <c:pt idx="15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C65-4967-A37E-5BBCC5573E31}"/>
            </c:ext>
          </c:extLst>
        </c:ser>
        <c:ser>
          <c:idx val="6"/>
          <c:order val="6"/>
          <c:tx>
            <c:strRef>
              <c:f>'Nissan GTR EcuTek'!$F$69</c:f>
              <c:strCache>
                <c:ptCount val="1"/>
                <c:pt idx="0">
                  <c:v>5.5</c:v>
                </c:pt>
              </c:strCache>
            </c:strRef>
          </c:tx>
          <c:marker>
            <c:symbol val="none"/>
          </c:marker>
          <c:xVal>
            <c:numRef>
              <c:f>'Nissan GTR EcuTek'!$G$62:$V$62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'Nissan GTR EcuTek'!$G$69:$V$69</c:f>
              <c:numCache>
                <c:formatCode>0</c:formatCode>
                <c:ptCount val="16"/>
                <c:pt idx="0">
                  <c:v>287.60424903359996</c:v>
                </c:pt>
                <c:pt idx="1">
                  <c:v>253.10354882279995</c:v>
                </c:pt>
                <c:pt idx="2">
                  <c:v>223.78815347519995</c:v>
                </c:pt>
                <c:pt idx="3">
                  <c:v>199.16736414839994</c:v>
                </c:pt>
                <c:pt idx="4">
                  <c:v>178.75048199999995</c:v>
                </c:pt>
                <c:pt idx="5">
                  <c:v>162.04680818759991</c:v>
                </c:pt>
                <c:pt idx="6">
                  <c:v>148.56564386879995</c:v>
                </c:pt>
                <c:pt idx="7">
                  <c:v>137.81629020120005</c:v>
                </c:pt>
                <c:pt idx="8">
                  <c:v>129.3080483423999</c:v>
                </c:pt>
                <c:pt idx="9">
                  <c:v>122.55021944999999</c:v>
                </c:pt>
                <c:pt idx="10">
                  <c:v>117.05210468159993</c:v>
                </c:pt>
                <c:pt idx="11">
                  <c:v>112.32300519479998</c:v>
                </c:pt>
                <c:pt idx="12">
                  <c:v>107.87222214719992</c:v>
                </c:pt>
                <c:pt idx="13">
                  <c:v>103.2090566963999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C65-4967-A37E-5BBCC5573E31}"/>
            </c:ext>
          </c:extLst>
        </c:ser>
        <c:ser>
          <c:idx val="8"/>
          <c:order val="7"/>
          <c:tx>
            <c:strRef>
              <c:f>'Nissan GTR EcuTek'!$F$70</c:f>
              <c:strCache>
                <c:ptCount val="1"/>
                <c:pt idx="0">
                  <c:v>6.0</c:v>
                </c:pt>
              </c:strCache>
            </c:strRef>
          </c:tx>
          <c:marker>
            <c:symbol val="none"/>
          </c:marker>
          <c:xVal>
            <c:numRef>
              <c:f>'Nissan GTR EcuTek'!$G$62:$V$62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'Nissan GTR EcuTek'!$G$70:$V$70</c:f>
              <c:numCache>
                <c:formatCode>0</c:formatCode>
                <c:ptCount val="16"/>
                <c:pt idx="0">
                  <c:v>253.4862793952</c:v>
                </c:pt>
                <c:pt idx="1">
                  <c:v>229.59972476960002</c:v>
                </c:pt>
                <c:pt idx="2">
                  <c:v>208.45541320640001</c:v>
                </c:pt>
                <c:pt idx="3">
                  <c:v>189.8629223888</c:v>
                </c:pt>
                <c:pt idx="4">
                  <c:v>173.63183000000001</c:v>
                </c:pt>
                <c:pt idx="5">
                  <c:v>159.57171372319999</c:v>
                </c:pt>
                <c:pt idx="6">
                  <c:v>147.49215124160003</c:v>
                </c:pt>
                <c:pt idx="7">
                  <c:v>137.20272023840005</c:v>
                </c:pt>
                <c:pt idx="8">
                  <c:v>128.51299839680001</c:v>
                </c:pt>
                <c:pt idx="9">
                  <c:v>121.23256340000003</c:v>
                </c:pt>
                <c:pt idx="10">
                  <c:v>115.17099293119998</c:v>
                </c:pt>
                <c:pt idx="11">
                  <c:v>110.13786467360003</c:v>
                </c:pt>
                <c:pt idx="12">
                  <c:v>105.9427563104</c:v>
                </c:pt>
                <c:pt idx="13">
                  <c:v>102.39524552480003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8C65-4967-A37E-5BBCC5573E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515136"/>
        <c:axId val="91521408"/>
      </c:scatterChart>
      <c:valAx>
        <c:axId val="91515136"/>
        <c:scaling>
          <c:orientation val="minMax"/>
          <c:max val="2"/>
        </c:scaling>
        <c:delete val="0"/>
        <c:axPos val="b"/>
        <c:majorGridlines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1" i="0" baseline="0"/>
                  <a:t>Effective Pulse WIdth (mS)</a:t>
                </a:r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crossAx val="91521408"/>
        <c:crosses val="autoZero"/>
        <c:crossBetween val="midCat"/>
        <c:majorUnit val="0.2"/>
      </c:valAx>
      <c:valAx>
        <c:axId val="91521408"/>
        <c:scaling>
          <c:orientation val="minMax"/>
          <c:min val="1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Multiplier</a:t>
                </a:r>
                <a:r>
                  <a:rPr lang="en-GB" baseline="0"/>
                  <a:t> (%)</a:t>
                </a:r>
                <a:endParaRPr lang="en-GB"/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9151513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655" l="0.70000000000000062" r="0.70000000000000062" t="0.75000000000000655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sz="1400"/>
              <a:t>Injector Scaling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'Nissan GTR COBB'!$G$14</c:f>
              <c:strCache>
                <c:ptCount val="1"/>
                <c:pt idx="0">
                  <c:v>Scale</c:v>
                </c:pt>
              </c:strCache>
            </c:strRef>
          </c:tx>
          <c:marker>
            <c:symbol val="none"/>
          </c:marker>
          <c:xVal>
            <c:numRef>
              <c:f>'Nissan GTR COBB'!$F$15:$F$22</c:f>
              <c:numCache>
                <c:formatCode>0.0</c:formatCode>
                <c:ptCount val="8"/>
                <c:pt idx="0">
                  <c:v>36.259500000000003</c:v>
                </c:pt>
                <c:pt idx="1">
                  <c:v>43.511400000000002</c:v>
                </c:pt>
                <c:pt idx="2">
                  <c:v>50.763300000000001</c:v>
                </c:pt>
                <c:pt idx="3">
                  <c:v>58.0152</c:v>
                </c:pt>
                <c:pt idx="4">
                  <c:v>65.267099999999999</c:v>
                </c:pt>
                <c:pt idx="5">
                  <c:v>72.519000000000005</c:v>
                </c:pt>
                <c:pt idx="6">
                  <c:v>79.770899999999997</c:v>
                </c:pt>
                <c:pt idx="7">
                  <c:v>87.022800000000004</c:v>
                </c:pt>
              </c:numCache>
            </c:numRef>
          </c:xVal>
          <c:yVal>
            <c:numRef>
              <c:f>'Nissan GTR COBB'!$G$15:$G$22</c:f>
              <c:numCache>
                <c:formatCode>0</c:formatCode>
                <c:ptCount val="8"/>
                <c:pt idx="0">
                  <c:v>1137.925</c:v>
                </c:pt>
                <c:pt idx="1">
                  <c:v>1244.6679999999999</c:v>
                </c:pt>
                <c:pt idx="2">
                  <c:v>1404.1729999999998</c:v>
                </c:pt>
                <c:pt idx="3">
                  <c:v>1499.7149999999997</c:v>
                </c:pt>
                <c:pt idx="4">
                  <c:v>1443.8709999999999</c:v>
                </c:pt>
                <c:pt idx="5">
                  <c:v>1502.636</c:v>
                </c:pt>
                <c:pt idx="6">
                  <c:v>1602.0879999999997</c:v>
                </c:pt>
                <c:pt idx="7">
                  <c:v>1752.761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C5D-4260-A7AD-08FD50842E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334912"/>
        <c:axId val="93345280"/>
      </c:scatterChart>
      <c:valAx>
        <c:axId val="93334912"/>
        <c:scaling>
          <c:orientation val="minMax"/>
        </c:scaling>
        <c:delete val="0"/>
        <c:axPos val="b"/>
        <c:majorGridlines/>
        <c:title>
          <c:tx>
            <c:strRef>
              <c:f>'Nissan GTR COBB'!$F$14</c:f>
              <c:strCache>
                <c:ptCount val="1"/>
                <c:pt idx="0">
                  <c:v>psi</c:v>
                </c:pt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crossAx val="93345280"/>
        <c:crosses val="autoZero"/>
        <c:crossBetween val="midCat"/>
      </c:valAx>
      <c:valAx>
        <c:axId val="93345280"/>
        <c:scaling>
          <c:orientation val="minMax"/>
        </c:scaling>
        <c:delete val="0"/>
        <c:axPos val="l"/>
        <c:majorGridlines/>
        <c:title>
          <c:tx>
            <c:strRef>
              <c:f>'Nissan GTR COBB'!$H$15:$H$22</c:f>
              <c:strCache>
                <c:ptCount val="8"/>
                <c:pt idx="0">
                  <c:v>cc/min  at 25°C</c:v>
                </c:pt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crossAx val="933349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544" l="0.70000000000000062" r="0.70000000000000062" t="0.75000000000000544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sz="1400"/>
              <a:t>Latency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9.952852547020602E-2"/>
          <c:y val="0.10426697541759168"/>
          <c:w val="0.77062447839182135"/>
          <c:h val="0.7740007362773636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'[1]Nissan GTR EcuTek'!$F$41</c:f>
              <c:strCache>
                <c:ptCount val="1"/>
                <c:pt idx="0">
                  <c:v>2.5</c:v>
                </c:pt>
              </c:strCache>
            </c:strRef>
          </c:tx>
          <c:marker>
            <c:symbol val="none"/>
          </c:marker>
          <c:xVal>
            <c:numRef>
              <c:f>'[1]Nissan GTR EcuTek'!$G$40:$N$40</c:f>
              <c:numCache>
                <c:formatCode>General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'[1]Nissan GTR EcuTek'!$G$41:$N$41</c:f>
              <c:numCache>
                <c:formatCode>General</c:formatCode>
                <c:ptCount val="8"/>
                <c:pt idx="0">
                  <c:v>1.919</c:v>
                </c:pt>
                <c:pt idx="1">
                  <c:v>1.2270000000000001</c:v>
                </c:pt>
                <c:pt idx="2">
                  <c:v>0.98699999999999999</c:v>
                </c:pt>
                <c:pt idx="3">
                  <c:v>0.8</c:v>
                </c:pt>
                <c:pt idx="4">
                  <c:v>0.65600000000000003</c:v>
                </c:pt>
                <c:pt idx="5">
                  <c:v>0.54400000000000004</c:v>
                </c:pt>
                <c:pt idx="6">
                  <c:v>0.45100000000000001</c:v>
                </c:pt>
                <c:pt idx="7">
                  <c:v>0.36699999999999999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47E-40B4-ABD2-9BE71ADCE4DD}"/>
            </c:ext>
          </c:extLst>
        </c:ser>
        <c:ser>
          <c:idx val="1"/>
          <c:order val="1"/>
          <c:tx>
            <c:strRef>
              <c:f>'[1]Nissan GTR EcuTek'!$F$42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xVal>
            <c:numRef>
              <c:f>'[1]Nissan GTR EcuTek'!$G$40:$N$40</c:f>
              <c:numCache>
                <c:formatCode>General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'[1]Nissan GTR EcuTek'!$G$42:$N$42</c:f>
              <c:numCache>
                <c:formatCode>General</c:formatCode>
                <c:ptCount val="8"/>
                <c:pt idx="0">
                  <c:v>2.0699999999999998</c:v>
                </c:pt>
                <c:pt idx="1">
                  <c:v>1.27</c:v>
                </c:pt>
                <c:pt idx="2">
                  <c:v>1.02</c:v>
                </c:pt>
                <c:pt idx="3">
                  <c:v>0.83899999999999997</c:v>
                </c:pt>
                <c:pt idx="4">
                  <c:v>0.70199999999999996</c:v>
                </c:pt>
                <c:pt idx="5">
                  <c:v>0.58599999999999997</c:v>
                </c:pt>
                <c:pt idx="6">
                  <c:v>0.46800000000000003</c:v>
                </c:pt>
                <c:pt idx="7">
                  <c:v>0.32300000000000001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47E-40B4-ABD2-9BE71ADCE4DD}"/>
            </c:ext>
          </c:extLst>
        </c:ser>
        <c:ser>
          <c:idx val="2"/>
          <c:order val="2"/>
          <c:tx>
            <c:strRef>
              <c:f>'[1]Nissan GTR EcuTek'!$F$43</c:f>
              <c:strCache>
                <c:ptCount val="1"/>
                <c:pt idx="0">
                  <c:v>3.5</c:v>
                </c:pt>
              </c:strCache>
            </c:strRef>
          </c:tx>
          <c:marker>
            <c:symbol val="none"/>
          </c:marker>
          <c:xVal>
            <c:numRef>
              <c:f>'[1]Nissan GTR EcuTek'!$G$40:$N$40</c:f>
              <c:numCache>
                <c:formatCode>General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'[1]Nissan GTR EcuTek'!$G$43:$N$43</c:f>
              <c:numCache>
                <c:formatCode>General</c:formatCode>
                <c:ptCount val="8"/>
                <c:pt idx="0">
                  <c:v>2.2839999999999998</c:v>
                </c:pt>
                <c:pt idx="1">
                  <c:v>1.3660000000000001</c:v>
                </c:pt>
                <c:pt idx="2">
                  <c:v>1.0940000000000001</c:v>
                </c:pt>
                <c:pt idx="3">
                  <c:v>0.90700000000000003</c:v>
                </c:pt>
                <c:pt idx="4">
                  <c:v>0.77600000000000002</c:v>
                </c:pt>
                <c:pt idx="5">
                  <c:v>0.67100000000000004</c:v>
                </c:pt>
                <c:pt idx="6">
                  <c:v>0.56299999999999994</c:v>
                </c:pt>
                <c:pt idx="7">
                  <c:v>0.42099999999999999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47E-40B4-ABD2-9BE71ADCE4DD}"/>
            </c:ext>
          </c:extLst>
        </c:ser>
        <c:ser>
          <c:idx val="3"/>
          <c:order val="3"/>
          <c:tx>
            <c:strRef>
              <c:f>'[1]Nissan GTR EcuTek'!$F$44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xVal>
            <c:numRef>
              <c:f>'[1]Nissan GTR EcuTek'!$G$40:$N$40</c:f>
              <c:numCache>
                <c:formatCode>General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'[1]Nissan GTR EcuTek'!$G$44:$N$44</c:f>
              <c:numCache>
                <c:formatCode>General</c:formatCode>
                <c:ptCount val="8"/>
                <c:pt idx="0">
                  <c:v>2.5710000000000002</c:v>
                </c:pt>
                <c:pt idx="1">
                  <c:v>1.504</c:v>
                </c:pt>
                <c:pt idx="2">
                  <c:v>1.1759999999999999</c:v>
                </c:pt>
                <c:pt idx="3">
                  <c:v>0.95099999999999996</c:v>
                </c:pt>
                <c:pt idx="4">
                  <c:v>0.8</c:v>
                </c:pt>
                <c:pt idx="5">
                  <c:v>0.69599999999999995</c:v>
                </c:pt>
                <c:pt idx="6">
                  <c:v>0.61199999999999999</c:v>
                </c:pt>
                <c:pt idx="7">
                  <c:v>0.52100000000000002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47E-40B4-ABD2-9BE71ADCE4DD}"/>
            </c:ext>
          </c:extLst>
        </c:ser>
        <c:ser>
          <c:idx val="4"/>
          <c:order val="4"/>
          <c:tx>
            <c:strRef>
              <c:f>'[1]Nissan GTR EcuTek'!$F$45</c:f>
              <c:strCache>
                <c:ptCount val="1"/>
                <c:pt idx="0">
                  <c:v>4.5</c:v>
                </c:pt>
              </c:strCache>
            </c:strRef>
          </c:tx>
          <c:marker>
            <c:symbol val="none"/>
          </c:marker>
          <c:xVal>
            <c:numRef>
              <c:f>'[1]Nissan GTR EcuTek'!$G$40:$N$40</c:f>
              <c:numCache>
                <c:formatCode>General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'[1]Nissan GTR EcuTek'!$G$45:$N$45</c:f>
              <c:numCache>
                <c:formatCode>General</c:formatCode>
                <c:ptCount val="8"/>
                <c:pt idx="0">
                  <c:v>2.7789999999999999</c:v>
                </c:pt>
                <c:pt idx="1">
                  <c:v>1.534</c:v>
                </c:pt>
                <c:pt idx="2">
                  <c:v>1.1419999999999999</c:v>
                </c:pt>
                <c:pt idx="3">
                  <c:v>0.86499999999999999</c:v>
                </c:pt>
                <c:pt idx="4">
                  <c:v>0.67600000000000005</c:v>
                </c:pt>
                <c:pt idx="5">
                  <c:v>0.54700000000000004</c:v>
                </c:pt>
                <c:pt idx="6">
                  <c:v>0.45100000000000001</c:v>
                </c:pt>
                <c:pt idx="7">
                  <c:v>0.36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47E-40B4-ABD2-9BE71ADCE4DD}"/>
            </c:ext>
          </c:extLst>
        </c:ser>
        <c:ser>
          <c:idx val="5"/>
          <c:order val="5"/>
          <c:tx>
            <c:strRef>
              <c:f>'[1]Nissan GTR EcuTek'!$F$46</c:f>
              <c:strCache>
                <c:ptCount val="1"/>
                <c:pt idx="0">
                  <c:v>5</c:v>
                </c:pt>
              </c:strCache>
            </c:strRef>
          </c:tx>
          <c:marker>
            <c:symbol val="none"/>
          </c:marker>
          <c:xVal>
            <c:numRef>
              <c:f>'[1]Nissan GTR EcuTek'!$G$40:$N$40</c:f>
              <c:numCache>
                <c:formatCode>General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'[1]Nissan GTR EcuTek'!$G$46:$N$46</c:f>
              <c:numCache>
                <c:formatCode>General</c:formatCode>
                <c:ptCount val="8"/>
                <c:pt idx="0">
                  <c:v>3.3450000000000002</c:v>
                </c:pt>
                <c:pt idx="1">
                  <c:v>1.6639999999999999</c:v>
                </c:pt>
                <c:pt idx="2">
                  <c:v>1.1839999999999999</c:v>
                </c:pt>
                <c:pt idx="3">
                  <c:v>0.874</c:v>
                </c:pt>
                <c:pt idx="4">
                  <c:v>0.68100000000000005</c:v>
                </c:pt>
                <c:pt idx="5">
                  <c:v>0.55300000000000005</c:v>
                </c:pt>
                <c:pt idx="6">
                  <c:v>0.438</c:v>
                </c:pt>
                <c:pt idx="7">
                  <c:v>0.28299999999999997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47E-40B4-ABD2-9BE71ADCE4DD}"/>
            </c:ext>
          </c:extLst>
        </c:ser>
        <c:ser>
          <c:idx val="6"/>
          <c:order val="6"/>
          <c:tx>
            <c:strRef>
              <c:f>'[1]Nissan GTR EcuTek'!$F$47</c:f>
              <c:strCache>
                <c:ptCount val="1"/>
                <c:pt idx="0">
                  <c:v>5.5</c:v>
                </c:pt>
              </c:strCache>
            </c:strRef>
          </c:tx>
          <c:marker>
            <c:symbol val="none"/>
          </c:marker>
          <c:xVal>
            <c:numRef>
              <c:f>'[1]Nissan GTR EcuTek'!$G$40:$N$40</c:f>
              <c:numCache>
                <c:formatCode>General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'[1]Nissan GTR EcuTek'!$G$47:$N$47</c:f>
              <c:numCache>
                <c:formatCode>General</c:formatCode>
                <c:ptCount val="8"/>
                <c:pt idx="0">
                  <c:v>3.9830000000000001</c:v>
                </c:pt>
                <c:pt idx="1">
                  <c:v>1.9790000000000001</c:v>
                </c:pt>
                <c:pt idx="2">
                  <c:v>1.39</c:v>
                </c:pt>
                <c:pt idx="3">
                  <c:v>1.0029999999999999</c:v>
                </c:pt>
                <c:pt idx="4">
                  <c:v>0.76200000000000001</c:v>
                </c:pt>
                <c:pt idx="5">
                  <c:v>0.61099999999999999</c:v>
                </c:pt>
                <c:pt idx="6">
                  <c:v>0.49399999999999999</c:v>
                </c:pt>
                <c:pt idx="7">
                  <c:v>0.35599999999999998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147E-40B4-ABD2-9BE71ADCE4DD}"/>
            </c:ext>
          </c:extLst>
        </c:ser>
        <c:ser>
          <c:idx val="7"/>
          <c:order val="7"/>
          <c:tx>
            <c:strRef>
              <c:f>'[1]Nissan GTR EcuTek'!$F$48</c:f>
              <c:strCache>
                <c:ptCount val="1"/>
                <c:pt idx="0">
                  <c:v>6</c:v>
                </c:pt>
              </c:strCache>
            </c:strRef>
          </c:tx>
          <c:marker>
            <c:symbol val="none"/>
          </c:marker>
          <c:xVal>
            <c:numRef>
              <c:f>'[1]Nissan GTR EcuTek'!$G$40:$N$40</c:f>
              <c:numCache>
                <c:formatCode>General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'[1]Nissan GTR EcuTek'!$G$48:$N$48</c:f>
              <c:numCache>
                <c:formatCode>General</c:formatCode>
                <c:ptCount val="8"/>
                <c:pt idx="0">
                  <c:v>4.4930000000000003</c:v>
                </c:pt>
                <c:pt idx="1">
                  <c:v>2.0030000000000001</c:v>
                </c:pt>
                <c:pt idx="2">
                  <c:v>1.3819999999999999</c:v>
                </c:pt>
                <c:pt idx="3">
                  <c:v>1.042</c:v>
                </c:pt>
                <c:pt idx="4">
                  <c:v>0.88200000000000001</c:v>
                </c:pt>
                <c:pt idx="5">
                  <c:v>0.79900000000000004</c:v>
                </c:pt>
                <c:pt idx="6">
                  <c:v>0.69099999999999995</c:v>
                </c:pt>
                <c:pt idx="7">
                  <c:v>0.45800000000000002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147E-40B4-ABD2-9BE71ADCE4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382528"/>
        <c:axId val="93384704"/>
      </c:scatterChart>
      <c:valAx>
        <c:axId val="93382528"/>
        <c:scaling>
          <c:orientation val="minMax"/>
          <c:max val="16"/>
          <c:min val="8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Voltage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3384704"/>
        <c:crosses val="autoZero"/>
        <c:crossBetween val="midCat"/>
        <c:majorUnit val="1"/>
      </c:valAx>
      <c:valAx>
        <c:axId val="933847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mS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338252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633" l="0.70000000000000062" r="0.70000000000000062" t="0.75000000000000633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Short Pulse MULTIPLIER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9.869459865903997E-2"/>
          <c:y val="0.10729136307003689"/>
          <c:w val="0.77443625998363108"/>
          <c:h val="0.7651794511421846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'[1]Nissan GTR EcuTek'!$F$63</c:f>
              <c:strCache>
                <c:ptCount val="1"/>
                <c:pt idx="0">
                  <c:v>2.5</c:v>
                </c:pt>
              </c:strCache>
            </c:strRef>
          </c:tx>
          <c:marker>
            <c:symbol val="none"/>
          </c:marker>
          <c:xVal>
            <c:numRef>
              <c:f>'[1]Nissan GTR EcuTek'!$G$62:$V$62</c:f>
              <c:numCache>
                <c:formatCode>General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'[1]Nissan GTR EcuTek'!$G$63:$V$63</c:f>
              <c:numCache>
                <c:formatCode>General</c:formatCode>
                <c:ptCount val="16"/>
                <c:pt idx="0">
                  <c:v>274</c:v>
                </c:pt>
                <c:pt idx="1">
                  <c:v>238</c:v>
                </c:pt>
                <c:pt idx="2">
                  <c:v>208</c:v>
                </c:pt>
                <c:pt idx="3">
                  <c:v>183</c:v>
                </c:pt>
                <c:pt idx="4">
                  <c:v>163</c:v>
                </c:pt>
                <c:pt idx="5">
                  <c:v>148</c:v>
                </c:pt>
                <c:pt idx="6">
                  <c:v>136</c:v>
                </c:pt>
                <c:pt idx="7">
                  <c:v>127</c:v>
                </c:pt>
                <c:pt idx="8">
                  <c:v>120</c:v>
                </c:pt>
                <c:pt idx="9">
                  <c:v>115</c:v>
                </c:pt>
                <c:pt idx="10">
                  <c:v>111</c:v>
                </c:pt>
                <c:pt idx="11">
                  <c:v>108</c:v>
                </c:pt>
                <c:pt idx="12">
                  <c:v>105</c:v>
                </c:pt>
                <c:pt idx="13">
                  <c:v>102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78E-465F-981D-AE0EDFFB99C2}"/>
            </c:ext>
          </c:extLst>
        </c:ser>
        <c:ser>
          <c:idx val="1"/>
          <c:order val="1"/>
          <c:tx>
            <c:strRef>
              <c:f>'[1]Nissan GTR EcuTek'!$F$64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xVal>
            <c:numRef>
              <c:f>'[1]Nissan GTR EcuTek'!$G$62:$V$62</c:f>
              <c:numCache>
                <c:formatCode>General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'[1]Nissan GTR EcuTek'!$G$64:$V$64</c:f>
              <c:numCache>
                <c:formatCode>General</c:formatCode>
                <c:ptCount val="16"/>
                <c:pt idx="0">
                  <c:v>271</c:v>
                </c:pt>
                <c:pt idx="1">
                  <c:v>235</c:v>
                </c:pt>
                <c:pt idx="2">
                  <c:v>206</c:v>
                </c:pt>
                <c:pt idx="3">
                  <c:v>181</c:v>
                </c:pt>
                <c:pt idx="4">
                  <c:v>162</c:v>
                </c:pt>
                <c:pt idx="5">
                  <c:v>147</c:v>
                </c:pt>
                <c:pt idx="6">
                  <c:v>135</c:v>
                </c:pt>
                <c:pt idx="7">
                  <c:v>126</c:v>
                </c:pt>
                <c:pt idx="8">
                  <c:v>120</c:v>
                </c:pt>
                <c:pt idx="9">
                  <c:v>115</c:v>
                </c:pt>
                <c:pt idx="10">
                  <c:v>111</c:v>
                </c:pt>
                <c:pt idx="11">
                  <c:v>108</c:v>
                </c:pt>
                <c:pt idx="12">
                  <c:v>105</c:v>
                </c:pt>
                <c:pt idx="13">
                  <c:v>101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78E-465F-981D-AE0EDFFB99C2}"/>
            </c:ext>
          </c:extLst>
        </c:ser>
        <c:ser>
          <c:idx val="2"/>
          <c:order val="2"/>
          <c:tx>
            <c:strRef>
              <c:f>'[1]Nissan GTR EcuTek'!$F$65</c:f>
              <c:strCache>
                <c:ptCount val="1"/>
                <c:pt idx="0">
                  <c:v>3.5</c:v>
                </c:pt>
              </c:strCache>
            </c:strRef>
          </c:tx>
          <c:marker>
            <c:symbol val="none"/>
          </c:marker>
          <c:xVal>
            <c:numRef>
              <c:f>'[1]Nissan GTR EcuTek'!$G$62:$V$62</c:f>
              <c:numCache>
                <c:formatCode>General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'[1]Nissan GTR EcuTek'!$G$65:$V$65</c:f>
              <c:numCache>
                <c:formatCode>General</c:formatCode>
                <c:ptCount val="16"/>
                <c:pt idx="0">
                  <c:v>270</c:v>
                </c:pt>
                <c:pt idx="1">
                  <c:v>234</c:v>
                </c:pt>
                <c:pt idx="2">
                  <c:v>204</c:v>
                </c:pt>
                <c:pt idx="3">
                  <c:v>180</c:v>
                </c:pt>
                <c:pt idx="4">
                  <c:v>160</c:v>
                </c:pt>
                <c:pt idx="5">
                  <c:v>144</c:v>
                </c:pt>
                <c:pt idx="6">
                  <c:v>133</c:v>
                </c:pt>
                <c:pt idx="7">
                  <c:v>124</c:v>
                </c:pt>
                <c:pt idx="8">
                  <c:v>118</c:v>
                </c:pt>
                <c:pt idx="9">
                  <c:v>113</c:v>
                </c:pt>
                <c:pt idx="10">
                  <c:v>110</c:v>
                </c:pt>
                <c:pt idx="11">
                  <c:v>107</c:v>
                </c:pt>
                <c:pt idx="12">
                  <c:v>105</c:v>
                </c:pt>
                <c:pt idx="13">
                  <c:v>101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78E-465F-981D-AE0EDFFB99C2}"/>
            </c:ext>
          </c:extLst>
        </c:ser>
        <c:ser>
          <c:idx val="3"/>
          <c:order val="3"/>
          <c:tx>
            <c:strRef>
              <c:f>'[1]Nissan GTR EcuTek'!$F$66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xVal>
            <c:numRef>
              <c:f>'[1]Nissan GTR EcuTek'!$G$62:$V$62</c:f>
              <c:numCache>
                <c:formatCode>General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'[1]Nissan GTR EcuTek'!$G$66:$V$66</c:f>
              <c:numCache>
                <c:formatCode>General</c:formatCode>
                <c:ptCount val="16"/>
                <c:pt idx="0">
                  <c:v>301</c:v>
                </c:pt>
                <c:pt idx="1">
                  <c:v>259</c:v>
                </c:pt>
                <c:pt idx="2">
                  <c:v>224</c:v>
                </c:pt>
                <c:pt idx="3">
                  <c:v>195</c:v>
                </c:pt>
                <c:pt idx="4">
                  <c:v>172</c:v>
                </c:pt>
                <c:pt idx="5">
                  <c:v>154</c:v>
                </c:pt>
                <c:pt idx="6">
                  <c:v>140</c:v>
                </c:pt>
                <c:pt idx="7">
                  <c:v>130</c:v>
                </c:pt>
                <c:pt idx="8">
                  <c:v>123</c:v>
                </c:pt>
                <c:pt idx="9">
                  <c:v>117</c:v>
                </c:pt>
                <c:pt idx="10">
                  <c:v>113</c:v>
                </c:pt>
                <c:pt idx="11">
                  <c:v>110</c:v>
                </c:pt>
                <c:pt idx="12">
                  <c:v>106</c:v>
                </c:pt>
                <c:pt idx="13">
                  <c:v>102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78E-465F-981D-AE0EDFFB99C2}"/>
            </c:ext>
          </c:extLst>
        </c:ser>
        <c:ser>
          <c:idx val="4"/>
          <c:order val="4"/>
          <c:tx>
            <c:strRef>
              <c:f>'[1]Nissan GTR EcuTek'!$F$67</c:f>
              <c:strCache>
                <c:ptCount val="1"/>
                <c:pt idx="0">
                  <c:v>4.5</c:v>
                </c:pt>
              </c:strCache>
            </c:strRef>
          </c:tx>
          <c:marker>
            <c:symbol val="none"/>
          </c:marker>
          <c:xVal>
            <c:numRef>
              <c:f>'[1]Nissan GTR EcuTek'!$G$62:$V$62</c:f>
              <c:numCache>
                <c:formatCode>General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'[1]Nissan GTR EcuTek'!$G$67:$V$67</c:f>
              <c:numCache>
                <c:formatCode>General</c:formatCode>
                <c:ptCount val="16"/>
                <c:pt idx="0">
                  <c:v>226</c:v>
                </c:pt>
                <c:pt idx="1">
                  <c:v>210</c:v>
                </c:pt>
                <c:pt idx="2">
                  <c:v>196</c:v>
                </c:pt>
                <c:pt idx="3">
                  <c:v>182</c:v>
                </c:pt>
                <c:pt idx="4">
                  <c:v>169</c:v>
                </c:pt>
                <c:pt idx="5">
                  <c:v>158</c:v>
                </c:pt>
                <c:pt idx="6">
                  <c:v>147</c:v>
                </c:pt>
                <c:pt idx="7">
                  <c:v>138</c:v>
                </c:pt>
                <c:pt idx="8">
                  <c:v>129</c:v>
                </c:pt>
                <c:pt idx="9">
                  <c:v>122</c:v>
                </c:pt>
                <c:pt idx="10">
                  <c:v>115</c:v>
                </c:pt>
                <c:pt idx="11">
                  <c:v>110</c:v>
                </c:pt>
                <c:pt idx="12">
                  <c:v>106</c:v>
                </c:pt>
                <c:pt idx="13">
                  <c:v>102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78E-465F-981D-AE0EDFFB99C2}"/>
            </c:ext>
          </c:extLst>
        </c:ser>
        <c:ser>
          <c:idx val="5"/>
          <c:order val="5"/>
          <c:tx>
            <c:strRef>
              <c:f>'[1]Nissan GTR EcuTek'!$F$68</c:f>
              <c:strCache>
                <c:ptCount val="1"/>
                <c:pt idx="0">
                  <c:v>5</c:v>
                </c:pt>
              </c:strCache>
            </c:strRef>
          </c:tx>
          <c:marker>
            <c:symbol val="none"/>
          </c:marker>
          <c:xVal>
            <c:numRef>
              <c:f>'[1]Nissan GTR EcuTek'!$G$62:$V$62</c:f>
              <c:numCache>
                <c:formatCode>General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'[1]Nissan GTR EcuTek'!$G$68:$V$68</c:f>
              <c:numCache>
                <c:formatCode>General</c:formatCode>
                <c:ptCount val="16"/>
                <c:pt idx="0">
                  <c:v>257</c:v>
                </c:pt>
                <c:pt idx="1">
                  <c:v>236</c:v>
                </c:pt>
                <c:pt idx="2">
                  <c:v>216</c:v>
                </c:pt>
                <c:pt idx="3">
                  <c:v>198</c:v>
                </c:pt>
                <c:pt idx="4">
                  <c:v>182</c:v>
                </c:pt>
                <c:pt idx="5">
                  <c:v>168</c:v>
                </c:pt>
                <c:pt idx="6">
                  <c:v>155</c:v>
                </c:pt>
                <c:pt idx="7">
                  <c:v>144</c:v>
                </c:pt>
                <c:pt idx="8">
                  <c:v>135</c:v>
                </c:pt>
                <c:pt idx="9">
                  <c:v>127</c:v>
                </c:pt>
                <c:pt idx="10">
                  <c:v>120</c:v>
                </c:pt>
                <c:pt idx="11">
                  <c:v>115</c:v>
                </c:pt>
                <c:pt idx="12">
                  <c:v>110</c:v>
                </c:pt>
                <c:pt idx="13">
                  <c:v>107</c:v>
                </c:pt>
                <c:pt idx="14">
                  <c:v>104</c:v>
                </c:pt>
                <c:pt idx="15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78E-465F-981D-AE0EDFFB99C2}"/>
            </c:ext>
          </c:extLst>
        </c:ser>
        <c:ser>
          <c:idx val="6"/>
          <c:order val="6"/>
          <c:tx>
            <c:strRef>
              <c:f>'[1]Nissan GTR EcuTek'!$F$69</c:f>
              <c:strCache>
                <c:ptCount val="1"/>
                <c:pt idx="0">
                  <c:v>5.5</c:v>
                </c:pt>
              </c:strCache>
            </c:strRef>
          </c:tx>
          <c:marker>
            <c:symbol val="none"/>
          </c:marker>
          <c:xVal>
            <c:numRef>
              <c:f>'[1]Nissan GTR EcuTek'!$G$62:$V$62</c:f>
              <c:numCache>
                <c:formatCode>General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'[1]Nissan GTR EcuTek'!$G$69:$V$69</c:f>
              <c:numCache>
                <c:formatCode>General</c:formatCode>
                <c:ptCount val="16"/>
                <c:pt idx="0">
                  <c:v>288</c:v>
                </c:pt>
                <c:pt idx="1">
                  <c:v>253</c:v>
                </c:pt>
                <c:pt idx="2">
                  <c:v>224</c:v>
                </c:pt>
                <c:pt idx="3">
                  <c:v>199</c:v>
                </c:pt>
                <c:pt idx="4">
                  <c:v>179</c:v>
                </c:pt>
                <c:pt idx="5">
                  <c:v>162</c:v>
                </c:pt>
                <c:pt idx="6">
                  <c:v>149</c:v>
                </c:pt>
                <c:pt idx="7">
                  <c:v>138</c:v>
                </c:pt>
                <c:pt idx="8">
                  <c:v>129</c:v>
                </c:pt>
                <c:pt idx="9">
                  <c:v>123</c:v>
                </c:pt>
                <c:pt idx="10">
                  <c:v>117</c:v>
                </c:pt>
                <c:pt idx="11">
                  <c:v>112</c:v>
                </c:pt>
                <c:pt idx="12">
                  <c:v>108</c:v>
                </c:pt>
                <c:pt idx="13">
                  <c:v>103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78E-465F-981D-AE0EDFFB99C2}"/>
            </c:ext>
          </c:extLst>
        </c:ser>
        <c:ser>
          <c:idx val="8"/>
          <c:order val="7"/>
          <c:tx>
            <c:strRef>
              <c:f>'[1]Nissan GTR EcuTek'!$F$70</c:f>
              <c:strCache>
                <c:ptCount val="1"/>
                <c:pt idx="0">
                  <c:v>6</c:v>
                </c:pt>
              </c:strCache>
            </c:strRef>
          </c:tx>
          <c:marker>
            <c:symbol val="none"/>
          </c:marker>
          <c:xVal>
            <c:numRef>
              <c:f>'[1]Nissan GTR EcuTek'!$G$62:$V$62</c:f>
              <c:numCache>
                <c:formatCode>General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'[1]Nissan GTR EcuTek'!$G$70:$V$70</c:f>
              <c:numCache>
                <c:formatCode>General</c:formatCode>
                <c:ptCount val="16"/>
                <c:pt idx="0">
                  <c:v>253</c:v>
                </c:pt>
                <c:pt idx="1">
                  <c:v>230</c:v>
                </c:pt>
                <c:pt idx="2">
                  <c:v>208</c:v>
                </c:pt>
                <c:pt idx="3">
                  <c:v>190</c:v>
                </c:pt>
                <c:pt idx="4">
                  <c:v>174</c:v>
                </c:pt>
                <c:pt idx="5">
                  <c:v>160</c:v>
                </c:pt>
                <c:pt idx="6">
                  <c:v>147</c:v>
                </c:pt>
                <c:pt idx="7">
                  <c:v>137</c:v>
                </c:pt>
                <c:pt idx="8">
                  <c:v>129</c:v>
                </c:pt>
                <c:pt idx="9">
                  <c:v>121</c:v>
                </c:pt>
                <c:pt idx="10">
                  <c:v>115</c:v>
                </c:pt>
                <c:pt idx="11">
                  <c:v>110</c:v>
                </c:pt>
                <c:pt idx="12">
                  <c:v>106</c:v>
                </c:pt>
                <c:pt idx="13">
                  <c:v>102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578E-465F-981D-AE0EDFFB99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773632"/>
        <c:axId val="96775552"/>
      </c:scatterChart>
      <c:valAx>
        <c:axId val="96773632"/>
        <c:scaling>
          <c:orientation val="minMax"/>
          <c:max val="2"/>
        </c:scaling>
        <c:delete val="0"/>
        <c:axPos val="b"/>
        <c:majorGridlines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1" i="0" baseline="0"/>
                  <a:t>Effective Pulse WIdth (mS)</a:t>
                </a:r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crossAx val="96775552"/>
        <c:crosses val="autoZero"/>
        <c:crossBetween val="midCat"/>
        <c:majorUnit val="0.2"/>
      </c:valAx>
      <c:valAx>
        <c:axId val="96775552"/>
        <c:scaling>
          <c:orientation val="minMax"/>
          <c:min val="1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Multiplier</a:t>
                </a:r>
                <a:r>
                  <a:rPr lang="en-GB" baseline="0"/>
                  <a:t> (%)</a:t>
                </a:r>
                <a:endParaRPr lang="en-GB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67736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677" l="0.70000000000000062" r="0.70000000000000062" t="0.75000000000000677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sz="1400"/>
              <a:t>Injector Scaling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'Subaru COBB'!$G$14</c:f>
              <c:strCache>
                <c:ptCount val="1"/>
                <c:pt idx="0">
                  <c:v>Scale</c:v>
                </c:pt>
              </c:strCache>
            </c:strRef>
          </c:tx>
          <c:marker>
            <c:symbol val="none"/>
          </c:marker>
          <c:xVal>
            <c:numRef>
              <c:f>'Subaru COBB'!$F$15:$F$22</c:f>
              <c:numCache>
                <c:formatCode>0.0</c:formatCode>
                <c:ptCount val="8"/>
                <c:pt idx="0">
                  <c:v>2.5</c:v>
                </c:pt>
                <c:pt idx="1">
                  <c:v>3</c:v>
                </c:pt>
                <c:pt idx="2">
                  <c:v>3.5</c:v>
                </c:pt>
                <c:pt idx="3">
                  <c:v>4</c:v>
                </c:pt>
                <c:pt idx="4">
                  <c:v>4.5</c:v>
                </c:pt>
                <c:pt idx="5">
                  <c:v>5</c:v>
                </c:pt>
                <c:pt idx="6">
                  <c:v>5.5</c:v>
                </c:pt>
                <c:pt idx="7">
                  <c:v>6</c:v>
                </c:pt>
              </c:numCache>
            </c:numRef>
          </c:xVal>
          <c:yVal>
            <c:numRef>
              <c:f>'Subaru COBB'!$G$15:$G$22</c:f>
              <c:numCache>
                <c:formatCode>0</c:formatCode>
                <c:ptCount val="8"/>
                <c:pt idx="0">
                  <c:v>2654.3121587673231</c:v>
                </c:pt>
                <c:pt idx="1">
                  <c:v>2426.6777672964254</c:v>
                </c:pt>
                <c:pt idx="2">
                  <c:v>2151.0228178901793</c:v>
                </c:pt>
                <c:pt idx="3">
                  <c:v>2013.9880999158554</c:v>
                </c:pt>
                <c:pt idx="4">
                  <c:v>2091.882282603714</c:v>
                </c:pt>
                <c:pt idx="5">
                  <c:v>2010.0730737619131</c:v>
                </c:pt>
                <c:pt idx="6">
                  <c:v>1885.2947923368172</c:v>
                </c:pt>
                <c:pt idx="7">
                  <c:v>1723.2287592348905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803-4C3C-8F17-FF3EB46209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904192"/>
        <c:axId val="106914560"/>
      </c:scatterChart>
      <c:valAx>
        <c:axId val="106904192"/>
        <c:scaling>
          <c:orientation val="minMax"/>
        </c:scaling>
        <c:delete val="0"/>
        <c:axPos val="b"/>
        <c:majorGridlines/>
        <c:title>
          <c:tx>
            <c:strRef>
              <c:f>'Subaru COBB'!$F$14</c:f>
              <c:strCache>
                <c:ptCount val="1"/>
                <c:pt idx="0">
                  <c:v>bar</c:v>
                </c:pt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crossAx val="106914560"/>
        <c:crosses val="autoZero"/>
        <c:crossBetween val="midCat"/>
      </c:valAx>
      <c:valAx>
        <c:axId val="106914560"/>
        <c:scaling>
          <c:orientation val="minMax"/>
        </c:scaling>
        <c:delete val="0"/>
        <c:axPos val="l"/>
        <c:majorGridlines/>
        <c:title>
          <c:tx>
            <c:strRef>
              <c:f>'Subaru COBB'!$H$15:$H$22</c:f>
              <c:strCache>
                <c:ptCount val="8"/>
                <c:pt idx="0">
                  <c:v>Injector Pulse Width for 1 g of fuel (uS)</c:v>
                </c:pt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crossAx val="1069041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522" l="0.70000000000000062" r="0.70000000000000062" t="0.75000000000000522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sz="1400"/>
              <a:t>Latency- 32 bit ECU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9.952852547020595E-2"/>
          <c:y val="0.10426697541759168"/>
          <c:w val="0.76835263661149611"/>
          <c:h val="0.7711023622047246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'Subaru COBB'!$F$41</c:f>
              <c:strCache>
                <c:ptCount val="1"/>
                <c:pt idx="0">
                  <c:v>2.5</c:v>
                </c:pt>
              </c:strCache>
            </c:strRef>
          </c:tx>
          <c:marker>
            <c:symbol val="none"/>
          </c:marker>
          <c:xVal>
            <c:numRef>
              <c:f>'Subaru COBB'!$G$40:$K$40</c:f>
              <c:numCache>
                <c:formatCode>0.0</c:formatCode>
                <c:ptCount val="5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</c:numCache>
            </c:numRef>
          </c:xVal>
          <c:yVal>
            <c:numRef>
              <c:f>'Subaru COBB'!$G$41:$K$41</c:f>
              <c:numCache>
                <c:formatCode>0.000</c:formatCode>
                <c:ptCount val="5"/>
                <c:pt idx="0">
                  <c:v>1.9185400000000001</c:v>
                </c:pt>
                <c:pt idx="1">
                  <c:v>1.2274800000000017</c:v>
                </c:pt>
                <c:pt idx="2">
                  <c:v>0.79993999999999765</c:v>
                </c:pt>
                <c:pt idx="3">
                  <c:v>0.54375999999999713</c:v>
                </c:pt>
                <c:pt idx="4">
                  <c:v>0.36678000000000033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D2D-4DCE-9B55-546868169A40}"/>
            </c:ext>
          </c:extLst>
        </c:ser>
        <c:ser>
          <c:idx val="1"/>
          <c:order val="1"/>
          <c:tx>
            <c:strRef>
              <c:f>'Subaru COBB'!$F$42</c:f>
              <c:strCache>
                <c:ptCount val="1"/>
                <c:pt idx="0">
                  <c:v>3.0</c:v>
                </c:pt>
              </c:strCache>
            </c:strRef>
          </c:tx>
          <c:marker>
            <c:symbol val="none"/>
          </c:marker>
          <c:xVal>
            <c:numRef>
              <c:f>'Subaru COBB'!$G$40:$K$40</c:f>
              <c:numCache>
                <c:formatCode>0.0</c:formatCode>
                <c:ptCount val="5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</c:numCache>
            </c:numRef>
          </c:xVal>
          <c:yVal>
            <c:numRef>
              <c:f>'Subaru COBB'!$G$42:$K$42</c:f>
              <c:numCache>
                <c:formatCode>0.000</c:formatCode>
                <c:ptCount val="5"/>
                <c:pt idx="0">
                  <c:v>2.0701399999999985</c:v>
                </c:pt>
                <c:pt idx="1">
                  <c:v>1.2701799999999999</c:v>
                </c:pt>
                <c:pt idx="2">
                  <c:v>0.83877999999999631</c:v>
                </c:pt>
                <c:pt idx="3">
                  <c:v>0.58633999999999986</c:v>
                </c:pt>
                <c:pt idx="4">
                  <c:v>0.32325999999999766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D2D-4DCE-9B55-546868169A40}"/>
            </c:ext>
          </c:extLst>
        </c:ser>
        <c:ser>
          <c:idx val="2"/>
          <c:order val="2"/>
          <c:tx>
            <c:strRef>
              <c:f>'Subaru COBB'!$F$43</c:f>
              <c:strCache>
                <c:ptCount val="1"/>
                <c:pt idx="0">
                  <c:v>3.5</c:v>
                </c:pt>
              </c:strCache>
            </c:strRef>
          </c:tx>
          <c:marker>
            <c:symbol val="none"/>
          </c:marker>
          <c:xVal>
            <c:numRef>
              <c:f>'Subaru COBB'!$G$40:$K$40</c:f>
              <c:numCache>
                <c:formatCode>0.0</c:formatCode>
                <c:ptCount val="5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</c:numCache>
            </c:numRef>
          </c:xVal>
          <c:yVal>
            <c:numRef>
              <c:f>'Subaru COBB'!$G$43:$K$43</c:f>
              <c:numCache>
                <c:formatCode>0.000</c:formatCode>
                <c:ptCount val="5"/>
                <c:pt idx="0">
                  <c:v>2.2839899999999993</c:v>
                </c:pt>
                <c:pt idx="1">
                  <c:v>1.3655899999999974</c:v>
                </c:pt>
                <c:pt idx="2">
                  <c:v>0.90679000000000087</c:v>
                </c:pt>
                <c:pt idx="3">
                  <c:v>0.67095000000000127</c:v>
                </c:pt>
                <c:pt idx="4">
                  <c:v>0.42142999999999731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D2D-4DCE-9B55-546868169A40}"/>
            </c:ext>
          </c:extLst>
        </c:ser>
        <c:ser>
          <c:idx val="3"/>
          <c:order val="3"/>
          <c:tx>
            <c:strRef>
              <c:f>'Subaru COBB'!$F$44</c:f>
              <c:strCache>
                <c:ptCount val="1"/>
                <c:pt idx="0">
                  <c:v>4.0</c:v>
                </c:pt>
              </c:strCache>
            </c:strRef>
          </c:tx>
          <c:marker>
            <c:symbol val="none"/>
          </c:marker>
          <c:xVal>
            <c:numRef>
              <c:f>'Subaru COBB'!$G$40:$K$40</c:f>
              <c:numCache>
                <c:formatCode>0.0</c:formatCode>
                <c:ptCount val="5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</c:numCache>
            </c:numRef>
          </c:xVal>
          <c:yVal>
            <c:numRef>
              <c:f>'Subaru COBB'!$G$44:$K$44</c:f>
              <c:numCache>
                <c:formatCode>0.000</c:formatCode>
                <c:ptCount val="5"/>
                <c:pt idx="0">
                  <c:v>2.57104</c:v>
                </c:pt>
                <c:pt idx="1">
                  <c:v>1.5034999999999989</c:v>
                </c:pt>
                <c:pt idx="2">
                  <c:v>0.95091999999999999</c:v>
                </c:pt>
                <c:pt idx="3">
                  <c:v>0.6958599999999997</c:v>
                </c:pt>
                <c:pt idx="4">
                  <c:v>0.52088000000000179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D2D-4DCE-9B55-546868169A40}"/>
            </c:ext>
          </c:extLst>
        </c:ser>
        <c:ser>
          <c:idx val="4"/>
          <c:order val="4"/>
          <c:tx>
            <c:strRef>
              <c:f>'Subaru COBB'!$F$45</c:f>
              <c:strCache>
                <c:ptCount val="1"/>
                <c:pt idx="0">
                  <c:v>4.5</c:v>
                </c:pt>
              </c:strCache>
            </c:strRef>
          </c:tx>
          <c:marker>
            <c:symbol val="none"/>
          </c:marker>
          <c:xVal>
            <c:numRef>
              <c:f>'Subaru COBB'!$G$40:$K$40</c:f>
              <c:numCache>
                <c:formatCode>0.0</c:formatCode>
                <c:ptCount val="5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</c:numCache>
            </c:numRef>
          </c:xVal>
          <c:yVal>
            <c:numRef>
              <c:f>'Subaru COBB'!$G$45:$K$45</c:f>
              <c:numCache>
                <c:formatCode>0.000</c:formatCode>
                <c:ptCount val="5"/>
                <c:pt idx="0">
                  <c:v>2.7790099999999995</c:v>
                </c:pt>
                <c:pt idx="1">
                  <c:v>1.5342899999999986</c:v>
                </c:pt>
                <c:pt idx="2">
                  <c:v>0.86468999999999951</c:v>
                </c:pt>
                <c:pt idx="3">
                  <c:v>0.54748999999999626</c:v>
                </c:pt>
                <c:pt idx="4">
                  <c:v>0.35996999999999701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D2D-4DCE-9B55-546868169A40}"/>
            </c:ext>
          </c:extLst>
        </c:ser>
        <c:ser>
          <c:idx val="5"/>
          <c:order val="5"/>
          <c:tx>
            <c:strRef>
              <c:f>'Subaru COBB'!$F$46</c:f>
              <c:strCache>
                <c:ptCount val="1"/>
                <c:pt idx="0">
                  <c:v>5.0</c:v>
                </c:pt>
              </c:strCache>
            </c:strRef>
          </c:tx>
          <c:marker>
            <c:symbol val="none"/>
          </c:marker>
          <c:xVal>
            <c:numRef>
              <c:f>'Subaru COBB'!$G$40:$K$40</c:f>
              <c:numCache>
                <c:formatCode>0.0</c:formatCode>
                <c:ptCount val="5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</c:numCache>
            </c:numRef>
          </c:xVal>
          <c:yVal>
            <c:numRef>
              <c:f>'Subaru COBB'!$G$46:$K$46</c:f>
              <c:numCache>
                <c:formatCode>0.000</c:formatCode>
                <c:ptCount val="5"/>
                <c:pt idx="0">
                  <c:v>3.3451100000000054</c:v>
                </c:pt>
                <c:pt idx="1">
                  <c:v>1.6642500000000098</c:v>
                </c:pt>
                <c:pt idx="2">
                  <c:v>0.8738700000000037</c:v>
                </c:pt>
                <c:pt idx="3">
                  <c:v>0.55349000000000359</c:v>
                </c:pt>
                <c:pt idx="4">
                  <c:v>0.2826300000000046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D2D-4DCE-9B55-546868169A40}"/>
            </c:ext>
          </c:extLst>
        </c:ser>
        <c:ser>
          <c:idx val="6"/>
          <c:order val="6"/>
          <c:tx>
            <c:strRef>
              <c:f>'Subaru COBB'!$F$47</c:f>
              <c:strCache>
                <c:ptCount val="1"/>
                <c:pt idx="0">
                  <c:v>5.5</c:v>
                </c:pt>
              </c:strCache>
            </c:strRef>
          </c:tx>
          <c:marker>
            <c:symbol val="none"/>
          </c:marker>
          <c:xVal>
            <c:numRef>
              <c:f>'Subaru COBB'!$G$40:$K$40</c:f>
              <c:numCache>
                <c:formatCode>0.0</c:formatCode>
                <c:ptCount val="5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</c:numCache>
            </c:numRef>
          </c:xVal>
          <c:yVal>
            <c:numRef>
              <c:f>'Subaru COBB'!$G$47:$K$47</c:f>
              <c:numCache>
                <c:formatCode>0.000</c:formatCode>
                <c:ptCount val="5"/>
                <c:pt idx="0">
                  <c:v>3.9831700000000012</c:v>
                </c:pt>
                <c:pt idx="1">
                  <c:v>1.9785500000000056</c:v>
                </c:pt>
                <c:pt idx="2">
                  <c:v>1.0033699999999968</c:v>
                </c:pt>
                <c:pt idx="3">
                  <c:v>0.61122999999999905</c:v>
                </c:pt>
                <c:pt idx="4">
                  <c:v>0.35573000000000121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1D2D-4DCE-9B55-546868169A40}"/>
            </c:ext>
          </c:extLst>
        </c:ser>
        <c:ser>
          <c:idx val="7"/>
          <c:order val="7"/>
          <c:tx>
            <c:strRef>
              <c:f>'Subaru COBB'!$F$48</c:f>
              <c:strCache>
                <c:ptCount val="1"/>
                <c:pt idx="0">
                  <c:v>6.0</c:v>
                </c:pt>
              </c:strCache>
            </c:strRef>
          </c:tx>
          <c:marker>
            <c:symbol val="none"/>
          </c:marker>
          <c:xVal>
            <c:numRef>
              <c:f>'Subaru COBB'!$G$40:$K$40</c:f>
              <c:numCache>
                <c:formatCode>0.0</c:formatCode>
                <c:ptCount val="5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</c:numCache>
            </c:numRef>
          </c:xVal>
          <c:yVal>
            <c:numRef>
              <c:f>'Subaru COBB'!$G$48:$K$48</c:f>
              <c:numCache>
                <c:formatCode>0.000</c:formatCode>
                <c:ptCount val="5"/>
                <c:pt idx="0">
                  <c:v>4.4930999999999983</c:v>
                </c:pt>
                <c:pt idx="1">
                  <c:v>2.0024999999999977</c:v>
                </c:pt>
                <c:pt idx="2">
                  <c:v>1.0424600000000126</c:v>
                </c:pt>
                <c:pt idx="3">
                  <c:v>0.79889999999998196</c:v>
                </c:pt>
                <c:pt idx="4">
                  <c:v>0.45773999999999404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1D2D-4DCE-9B55-546868169A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955904"/>
        <c:axId val="106957824"/>
      </c:scatterChart>
      <c:valAx>
        <c:axId val="106955904"/>
        <c:scaling>
          <c:orientation val="minMax"/>
          <c:max val="16"/>
          <c:min val="8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Voltage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106957824"/>
        <c:crosses val="autoZero"/>
        <c:crossBetween val="midCat"/>
        <c:majorUnit val="1"/>
      </c:valAx>
      <c:valAx>
        <c:axId val="1069578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mS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0695590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633" l="0.70000000000000062" r="0.70000000000000062" t="0.75000000000000633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Short Pulse MULTIPLIER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0368870817824836"/>
          <c:y val="0.10729136307003689"/>
          <c:w val="0.76835259867087946"/>
          <c:h val="0.7680780025283655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'Subaru COBB'!$F$63</c:f>
              <c:strCache>
                <c:ptCount val="1"/>
                <c:pt idx="0">
                  <c:v>2.5</c:v>
                </c:pt>
              </c:strCache>
            </c:strRef>
          </c:tx>
          <c:marker>
            <c:symbol val="none"/>
          </c:marker>
          <c:xVal>
            <c:numRef>
              <c:f>'Subaru COBB'!$G$62:$N$62</c:f>
              <c:numCache>
                <c:formatCode>0.000</c:formatCode>
                <c:ptCount val="8"/>
                <c:pt idx="0">
                  <c:v>0.22</c:v>
                </c:pt>
                <c:pt idx="1">
                  <c:v>0.34</c:v>
                </c:pt>
                <c:pt idx="2">
                  <c:v>0.46</c:v>
                </c:pt>
                <c:pt idx="3">
                  <c:v>0.57999999999999996</c:v>
                </c:pt>
                <c:pt idx="4">
                  <c:v>0.7</c:v>
                </c:pt>
                <c:pt idx="5">
                  <c:v>0.82</c:v>
                </c:pt>
                <c:pt idx="6">
                  <c:v>0.94</c:v>
                </c:pt>
                <c:pt idx="7">
                  <c:v>2</c:v>
                </c:pt>
              </c:numCache>
            </c:numRef>
          </c:xVal>
          <c:yVal>
            <c:numRef>
              <c:f>'Subaru COBB'!$G$63:$N$63</c:f>
              <c:numCache>
                <c:formatCode>0</c:formatCode>
                <c:ptCount val="8"/>
                <c:pt idx="0">
                  <c:v>137.94383462087998</c:v>
                </c:pt>
                <c:pt idx="1">
                  <c:v>83.044620696239974</c:v>
                </c:pt>
                <c:pt idx="2">
                  <c:v>47.541873158160001</c:v>
                </c:pt>
                <c:pt idx="3">
                  <c:v>26.536647828719993</c:v>
                </c:pt>
                <c:pt idx="4">
                  <c:v>15.130000529999904</c:v>
                </c:pt>
                <c:pt idx="5">
                  <c:v>8.4229870840799208</c:v>
                </c:pt>
                <c:pt idx="6">
                  <c:v>1.5166633130399418</c:v>
                </c:pt>
                <c:pt idx="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3B3-447A-B7EC-00D47DC2DE98}"/>
            </c:ext>
          </c:extLst>
        </c:ser>
        <c:ser>
          <c:idx val="1"/>
          <c:order val="1"/>
          <c:tx>
            <c:strRef>
              <c:f>'Subaru COBB'!$F$64</c:f>
              <c:strCache>
                <c:ptCount val="1"/>
                <c:pt idx="0">
                  <c:v>3.0</c:v>
                </c:pt>
              </c:strCache>
            </c:strRef>
          </c:tx>
          <c:marker>
            <c:symbol val="none"/>
          </c:marker>
          <c:xVal>
            <c:numRef>
              <c:f>'Subaru COBB'!$G$62:$N$62</c:f>
              <c:numCache>
                <c:formatCode>0.000</c:formatCode>
                <c:ptCount val="8"/>
                <c:pt idx="0">
                  <c:v>0.22</c:v>
                </c:pt>
                <c:pt idx="1">
                  <c:v>0.34</c:v>
                </c:pt>
                <c:pt idx="2">
                  <c:v>0.46</c:v>
                </c:pt>
                <c:pt idx="3">
                  <c:v>0.57999999999999996</c:v>
                </c:pt>
                <c:pt idx="4">
                  <c:v>0.7</c:v>
                </c:pt>
                <c:pt idx="5">
                  <c:v>0.82</c:v>
                </c:pt>
                <c:pt idx="6">
                  <c:v>0.94</c:v>
                </c:pt>
                <c:pt idx="7">
                  <c:v>2</c:v>
                </c:pt>
              </c:numCache>
            </c:numRef>
          </c:xVal>
          <c:yVal>
            <c:numRef>
              <c:f>'Subaru COBB'!$G$64:$N$64</c:f>
              <c:numCache>
                <c:formatCode>0</c:formatCode>
                <c:ptCount val="8"/>
                <c:pt idx="0">
                  <c:v>135.22712372671998</c:v>
                </c:pt>
                <c:pt idx="1">
                  <c:v>81.415893618559949</c:v>
                </c:pt>
                <c:pt idx="2">
                  <c:v>46.645531015039978</c:v>
                </c:pt>
                <c:pt idx="3">
                  <c:v>26.090495415679925</c:v>
                </c:pt>
                <c:pt idx="4">
                  <c:v>14.925246319999928</c:v>
                </c:pt>
                <c:pt idx="5">
                  <c:v>8.3242432275198439</c:v>
                </c:pt>
                <c:pt idx="6">
                  <c:v>1.4619456377599818</c:v>
                </c:pt>
                <c:pt idx="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3B3-447A-B7EC-00D47DC2DE98}"/>
            </c:ext>
          </c:extLst>
        </c:ser>
        <c:ser>
          <c:idx val="2"/>
          <c:order val="2"/>
          <c:tx>
            <c:strRef>
              <c:f>'Subaru COBB'!$F$65</c:f>
              <c:strCache>
                <c:ptCount val="1"/>
                <c:pt idx="0">
                  <c:v>3.5</c:v>
                </c:pt>
              </c:strCache>
            </c:strRef>
          </c:tx>
          <c:marker>
            <c:symbol val="none"/>
          </c:marker>
          <c:xVal>
            <c:numRef>
              <c:f>'Subaru COBB'!$G$62:$N$62</c:f>
              <c:numCache>
                <c:formatCode>0.000</c:formatCode>
                <c:ptCount val="8"/>
                <c:pt idx="0">
                  <c:v>0.22</c:v>
                </c:pt>
                <c:pt idx="1">
                  <c:v>0.34</c:v>
                </c:pt>
                <c:pt idx="2">
                  <c:v>0.46</c:v>
                </c:pt>
                <c:pt idx="3">
                  <c:v>0.57999999999999996</c:v>
                </c:pt>
                <c:pt idx="4">
                  <c:v>0.7</c:v>
                </c:pt>
                <c:pt idx="5">
                  <c:v>0.82</c:v>
                </c:pt>
                <c:pt idx="6">
                  <c:v>0.94</c:v>
                </c:pt>
                <c:pt idx="7">
                  <c:v>2</c:v>
                </c:pt>
              </c:numCache>
            </c:numRef>
          </c:xVal>
          <c:yVal>
            <c:numRef>
              <c:f>'Subaru COBB'!$G$65:$N$65</c:f>
              <c:numCache>
                <c:formatCode>0</c:formatCode>
                <c:ptCount val="8"/>
                <c:pt idx="0">
                  <c:v>134.04047948768002</c:v>
                </c:pt>
                <c:pt idx="1">
                  <c:v>79.506165232640001</c:v>
                </c:pt>
                <c:pt idx="2">
                  <c:v>44.447825725760026</c:v>
                </c:pt>
                <c:pt idx="3">
                  <c:v>23.975566497919999</c:v>
                </c:pt>
                <c:pt idx="4">
                  <c:v>13.199493080000025</c:v>
                </c:pt>
                <c:pt idx="5">
                  <c:v>7.2297110028799807</c:v>
                </c:pt>
                <c:pt idx="6">
                  <c:v>1.1763257974400858</c:v>
                </c:pt>
                <c:pt idx="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3B3-447A-B7EC-00D47DC2DE98}"/>
            </c:ext>
          </c:extLst>
        </c:ser>
        <c:ser>
          <c:idx val="3"/>
          <c:order val="3"/>
          <c:tx>
            <c:strRef>
              <c:f>'Subaru COBB'!$F$66</c:f>
              <c:strCache>
                <c:ptCount val="1"/>
                <c:pt idx="0">
                  <c:v>4.0</c:v>
                </c:pt>
              </c:strCache>
            </c:strRef>
          </c:tx>
          <c:marker>
            <c:symbol val="none"/>
          </c:marker>
          <c:xVal>
            <c:numRef>
              <c:f>'Subaru COBB'!$G$62:$N$62</c:f>
              <c:numCache>
                <c:formatCode>0.000</c:formatCode>
                <c:ptCount val="8"/>
                <c:pt idx="0">
                  <c:v>0.22</c:v>
                </c:pt>
                <c:pt idx="1">
                  <c:v>0.34</c:v>
                </c:pt>
                <c:pt idx="2">
                  <c:v>0.46</c:v>
                </c:pt>
                <c:pt idx="3">
                  <c:v>0.57999999999999996</c:v>
                </c:pt>
                <c:pt idx="4">
                  <c:v>0.7</c:v>
                </c:pt>
                <c:pt idx="5">
                  <c:v>0.82</c:v>
                </c:pt>
                <c:pt idx="6">
                  <c:v>0.94</c:v>
                </c:pt>
                <c:pt idx="7">
                  <c:v>2</c:v>
                </c:pt>
              </c:numCache>
            </c:numRef>
          </c:xVal>
          <c:yVal>
            <c:numRef>
              <c:f>'Subaru COBB'!$G$66:$N$66</c:f>
              <c:numCache>
                <c:formatCode>0</c:formatCode>
                <c:ptCount val="8"/>
                <c:pt idx="0">
                  <c:v>158.69486170384005</c:v>
                </c:pt>
                <c:pt idx="1">
                  <c:v>95.022520724320032</c:v>
                </c:pt>
                <c:pt idx="2">
                  <c:v>54.141460398879985</c:v>
                </c:pt>
                <c:pt idx="3">
                  <c:v>30.222620884960065</c:v>
                </c:pt>
                <c:pt idx="4">
                  <c:v>17.43694234000003</c:v>
                </c:pt>
                <c:pt idx="5">
                  <c:v>9.9553649214399798</c:v>
                </c:pt>
                <c:pt idx="6">
                  <c:v>1.9488287867200711</c:v>
                </c:pt>
                <c:pt idx="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3B3-447A-B7EC-00D47DC2DE98}"/>
            </c:ext>
          </c:extLst>
        </c:ser>
        <c:ser>
          <c:idx val="4"/>
          <c:order val="4"/>
          <c:tx>
            <c:strRef>
              <c:f>'Subaru COBB'!$F$67</c:f>
              <c:strCache>
                <c:ptCount val="1"/>
                <c:pt idx="0">
                  <c:v>4.5</c:v>
                </c:pt>
              </c:strCache>
            </c:strRef>
          </c:tx>
          <c:marker>
            <c:symbol val="none"/>
          </c:marker>
          <c:xVal>
            <c:numRef>
              <c:f>'Subaru COBB'!$G$62:$N$62</c:f>
              <c:numCache>
                <c:formatCode>0.000</c:formatCode>
                <c:ptCount val="8"/>
                <c:pt idx="0">
                  <c:v>0.22</c:v>
                </c:pt>
                <c:pt idx="1">
                  <c:v>0.34</c:v>
                </c:pt>
                <c:pt idx="2">
                  <c:v>0.46</c:v>
                </c:pt>
                <c:pt idx="3">
                  <c:v>0.57999999999999996</c:v>
                </c:pt>
                <c:pt idx="4">
                  <c:v>0.7</c:v>
                </c:pt>
                <c:pt idx="5">
                  <c:v>0.82</c:v>
                </c:pt>
                <c:pt idx="6">
                  <c:v>0.94</c:v>
                </c:pt>
                <c:pt idx="7">
                  <c:v>2</c:v>
                </c:pt>
              </c:numCache>
            </c:numRef>
          </c:xVal>
          <c:yVal>
            <c:numRef>
              <c:f>'Subaru COBB'!$G$67:$N$67</c:f>
              <c:numCache>
                <c:formatCode>0</c:formatCode>
                <c:ptCount val="8"/>
                <c:pt idx="0">
                  <c:v>110.42381298623997</c:v>
                </c:pt>
                <c:pt idx="1">
                  <c:v>81.942774179519972</c:v>
                </c:pt>
                <c:pt idx="2">
                  <c:v>57.69099629567998</c:v>
                </c:pt>
                <c:pt idx="3">
                  <c:v>37.644346570560003</c:v>
                </c:pt>
                <c:pt idx="4">
                  <c:v>21.778692239999998</c:v>
                </c:pt>
                <c:pt idx="5">
                  <c:v>10.069900539839978</c:v>
                </c:pt>
                <c:pt idx="6">
                  <c:v>2.4938387059200124</c:v>
                </c:pt>
                <c:pt idx="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3B3-447A-B7EC-00D47DC2DE98}"/>
            </c:ext>
          </c:extLst>
        </c:ser>
        <c:ser>
          <c:idx val="5"/>
          <c:order val="5"/>
          <c:tx>
            <c:strRef>
              <c:f>'Subaru COBB'!$F$68</c:f>
              <c:strCache>
                <c:ptCount val="1"/>
                <c:pt idx="0">
                  <c:v>5.0</c:v>
                </c:pt>
              </c:strCache>
            </c:strRef>
          </c:tx>
          <c:marker>
            <c:symbol val="none"/>
          </c:marker>
          <c:xVal>
            <c:numRef>
              <c:f>'Subaru COBB'!$G$62:$N$62</c:f>
              <c:numCache>
                <c:formatCode>0.000</c:formatCode>
                <c:ptCount val="8"/>
                <c:pt idx="0">
                  <c:v>0.22</c:v>
                </c:pt>
                <c:pt idx="1">
                  <c:v>0.34</c:v>
                </c:pt>
                <c:pt idx="2">
                  <c:v>0.46</c:v>
                </c:pt>
                <c:pt idx="3">
                  <c:v>0.57999999999999996</c:v>
                </c:pt>
                <c:pt idx="4">
                  <c:v>0.7</c:v>
                </c:pt>
                <c:pt idx="5">
                  <c:v>0.82</c:v>
                </c:pt>
                <c:pt idx="6">
                  <c:v>0.94</c:v>
                </c:pt>
                <c:pt idx="7">
                  <c:v>2</c:v>
                </c:pt>
              </c:numCache>
            </c:numRef>
          </c:xVal>
          <c:yVal>
            <c:numRef>
              <c:f>'Subaru COBB'!$G$68:$N$68</c:f>
              <c:numCache>
                <c:formatCode>0</c:formatCode>
                <c:ptCount val="8"/>
                <c:pt idx="0">
                  <c:v>135.60863348343997</c:v>
                </c:pt>
                <c:pt idx="1">
                  <c:v>98.081179135119982</c:v>
                </c:pt>
                <c:pt idx="2">
                  <c:v>67.932666116079986</c:v>
                </c:pt>
                <c:pt idx="3">
                  <c:v>44.437101457359972</c:v>
                </c:pt>
                <c:pt idx="4">
                  <c:v>26.868492189999955</c:v>
                </c:pt>
                <c:pt idx="5">
                  <c:v>14.500845345039977</c:v>
                </c:pt>
                <c:pt idx="6">
                  <c:v>6.6081679535199953</c:v>
                </c:pt>
                <c:pt idx="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3B3-447A-B7EC-00D47DC2DE98}"/>
            </c:ext>
          </c:extLst>
        </c:ser>
        <c:ser>
          <c:idx val="6"/>
          <c:order val="6"/>
          <c:tx>
            <c:strRef>
              <c:f>'Subaru COBB'!$F$69</c:f>
              <c:strCache>
                <c:ptCount val="1"/>
                <c:pt idx="0">
                  <c:v>5.5</c:v>
                </c:pt>
              </c:strCache>
            </c:strRef>
          </c:tx>
          <c:marker>
            <c:symbol val="none"/>
          </c:marker>
          <c:xVal>
            <c:numRef>
              <c:f>'Subaru COBB'!$G$62:$N$62</c:f>
              <c:numCache>
                <c:formatCode>0.000</c:formatCode>
                <c:ptCount val="8"/>
                <c:pt idx="0">
                  <c:v>0.22</c:v>
                </c:pt>
                <c:pt idx="1">
                  <c:v>0.34</c:v>
                </c:pt>
                <c:pt idx="2">
                  <c:v>0.46</c:v>
                </c:pt>
                <c:pt idx="3">
                  <c:v>0.57999999999999996</c:v>
                </c:pt>
                <c:pt idx="4">
                  <c:v>0.7</c:v>
                </c:pt>
                <c:pt idx="5">
                  <c:v>0.82</c:v>
                </c:pt>
                <c:pt idx="6">
                  <c:v>0.94</c:v>
                </c:pt>
                <c:pt idx="7">
                  <c:v>2</c:v>
                </c:pt>
              </c:numCache>
            </c:numRef>
          </c:xVal>
          <c:yVal>
            <c:numRef>
              <c:f>'Subaru COBB'!$G$69:$N$69</c:f>
              <c:numCache>
                <c:formatCode>0</c:formatCode>
                <c:ptCount val="8"/>
                <c:pt idx="0">
                  <c:v>153.10354882279995</c:v>
                </c:pt>
                <c:pt idx="1">
                  <c:v>99.16736414839994</c:v>
                </c:pt>
                <c:pt idx="2">
                  <c:v>62.046808187599908</c:v>
                </c:pt>
                <c:pt idx="3">
                  <c:v>37.816290201200047</c:v>
                </c:pt>
                <c:pt idx="4">
                  <c:v>22.550219449999986</c:v>
                </c:pt>
                <c:pt idx="5">
                  <c:v>12.323005194799975</c:v>
                </c:pt>
                <c:pt idx="6">
                  <c:v>3.2090566963998981</c:v>
                </c:pt>
                <c:pt idx="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3B3-447A-B7EC-00D47DC2DE98}"/>
            </c:ext>
          </c:extLst>
        </c:ser>
        <c:ser>
          <c:idx val="8"/>
          <c:order val="7"/>
          <c:tx>
            <c:strRef>
              <c:f>'Subaru COBB'!$F$70</c:f>
              <c:strCache>
                <c:ptCount val="1"/>
                <c:pt idx="0">
                  <c:v>6.0</c:v>
                </c:pt>
              </c:strCache>
            </c:strRef>
          </c:tx>
          <c:marker>
            <c:symbol val="none"/>
          </c:marker>
          <c:xVal>
            <c:numRef>
              <c:f>'Subaru COBB'!$G$62:$N$62</c:f>
              <c:numCache>
                <c:formatCode>0.000</c:formatCode>
                <c:ptCount val="8"/>
                <c:pt idx="0">
                  <c:v>0.22</c:v>
                </c:pt>
                <c:pt idx="1">
                  <c:v>0.34</c:v>
                </c:pt>
                <c:pt idx="2">
                  <c:v>0.46</c:v>
                </c:pt>
                <c:pt idx="3">
                  <c:v>0.57999999999999996</c:v>
                </c:pt>
                <c:pt idx="4">
                  <c:v>0.7</c:v>
                </c:pt>
                <c:pt idx="5">
                  <c:v>0.82</c:v>
                </c:pt>
                <c:pt idx="6">
                  <c:v>0.94</c:v>
                </c:pt>
                <c:pt idx="7">
                  <c:v>2</c:v>
                </c:pt>
              </c:numCache>
            </c:numRef>
          </c:xVal>
          <c:yVal>
            <c:numRef>
              <c:f>'Subaru COBB'!$G$70:$N$70</c:f>
              <c:numCache>
                <c:formatCode>0</c:formatCode>
                <c:ptCount val="8"/>
                <c:pt idx="0">
                  <c:v>129.59972476960002</c:v>
                </c:pt>
                <c:pt idx="1">
                  <c:v>89.862922388800001</c:v>
                </c:pt>
                <c:pt idx="2">
                  <c:v>59.571713723199991</c:v>
                </c:pt>
                <c:pt idx="3">
                  <c:v>37.202720238400047</c:v>
                </c:pt>
                <c:pt idx="4">
                  <c:v>21.232563400000032</c:v>
                </c:pt>
                <c:pt idx="5">
                  <c:v>10.137864673600035</c:v>
                </c:pt>
                <c:pt idx="6">
                  <c:v>2.3952455248000319</c:v>
                </c:pt>
                <c:pt idx="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83B3-447A-B7EC-00D47DC2DE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314816"/>
        <c:axId val="109316736"/>
      </c:scatterChart>
      <c:valAx>
        <c:axId val="109314816"/>
        <c:scaling>
          <c:orientation val="minMax"/>
          <c:max val="2"/>
        </c:scaling>
        <c:delete val="0"/>
        <c:axPos val="b"/>
        <c:majorGridlines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1" i="0" baseline="0"/>
                  <a:t>Effective Pulse WIdth (mS)</a:t>
                </a:r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crossAx val="109316736"/>
        <c:crosses val="autoZero"/>
        <c:crossBetween val="midCat"/>
        <c:majorUnit val="0.2"/>
      </c:valAx>
      <c:valAx>
        <c:axId val="109316736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Multiplier (%)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093148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677" l="0.70000000000000062" r="0.70000000000000062" t="0.75000000000000677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sz="1400"/>
              <a:t>Latency- 16 bit ECU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0160860833284455"/>
          <c:y val="0.10426697541759174"/>
          <c:w val="0.76211238802357073"/>
          <c:h val="0.7740009129293654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'Subaru COBB'!$F$41</c:f>
              <c:strCache>
                <c:ptCount val="1"/>
                <c:pt idx="0">
                  <c:v>2.5</c:v>
                </c:pt>
              </c:strCache>
            </c:strRef>
          </c:tx>
          <c:marker>
            <c:symbol val="none"/>
          </c:marker>
          <c:xVal>
            <c:numRef>
              <c:f>'Subaru COBB'!$S$40:$W$40</c:f>
              <c:numCache>
                <c:formatCode>0.0</c:formatCode>
                <c:ptCount val="5"/>
                <c:pt idx="0">
                  <c:v>6.5</c:v>
                </c:pt>
                <c:pt idx="1">
                  <c:v>9</c:v>
                </c:pt>
                <c:pt idx="2">
                  <c:v>11.5</c:v>
                </c:pt>
                <c:pt idx="3">
                  <c:v>14</c:v>
                </c:pt>
                <c:pt idx="4">
                  <c:v>16.5</c:v>
                </c:pt>
              </c:numCache>
            </c:numRef>
          </c:xVal>
          <c:yVal>
            <c:numRef>
              <c:f>'Subaru COBB'!$S$41:$W$41</c:f>
              <c:numCache>
                <c:formatCode>0.000</c:formatCode>
                <c:ptCount val="5"/>
                <c:pt idx="0">
                  <c:v>2.6652099999999992</c:v>
                </c:pt>
                <c:pt idx="1">
                  <c:v>1.5343100000000005</c:v>
                </c:pt>
                <c:pt idx="2">
                  <c:v>0.88715999999999973</c:v>
                </c:pt>
                <c:pt idx="3">
                  <c:v>0.54375999999999713</c:v>
                </c:pt>
                <c:pt idx="4">
                  <c:v>0.32410999999999568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AA6-4480-AC76-00EAE688A99B}"/>
            </c:ext>
          </c:extLst>
        </c:ser>
        <c:ser>
          <c:idx val="1"/>
          <c:order val="1"/>
          <c:tx>
            <c:strRef>
              <c:f>'Subaru COBB'!$F$42</c:f>
              <c:strCache>
                <c:ptCount val="1"/>
                <c:pt idx="0">
                  <c:v>3.0</c:v>
                </c:pt>
              </c:strCache>
            </c:strRef>
          </c:tx>
          <c:marker>
            <c:symbol val="none"/>
          </c:marker>
          <c:xVal>
            <c:numRef>
              <c:f>'Subaru COBB'!$S$40:$W$40</c:f>
              <c:numCache>
                <c:formatCode>0.0</c:formatCode>
                <c:ptCount val="5"/>
                <c:pt idx="0">
                  <c:v>6.5</c:v>
                </c:pt>
                <c:pt idx="1">
                  <c:v>9</c:v>
                </c:pt>
                <c:pt idx="2">
                  <c:v>11.5</c:v>
                </c:pt>
                <c:pt idx="3">
                  <c:v>14</c:v>
                </c:pt>
                <c:pt idx="4">
                  <c:v>16.5</c:v>
                </c:pt>
              </c:numCache>
            </c:numRef>
          </c:xVal>
          <c:yVal>
            <c:numRef>
              <c:f>'Subaru COBB'!$S$42:$W$42</c:f>
              <c:numCache>
                <c:formatCode>0.000</c:formatCode>
                <c:ptCount val="5"/>
                <c:pt idx="0">
                  <c:v>3.0260337499999999</c:v>
                </c:pt>
                <c:pt idx="1">
                  <c:v>1.6122399999999981</c:v>
                </c:pt>
                <c:pt idx="2">
                  <c:v>0.92244625000000013</c:v>
                </c:pt>
                <c:pt idx="3">
                  <c:v>0.58633999999999986</c:v>
                </c:pt>
                <c:pt idx="4">
                  <c:v>0.23360874999999837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AA6-4480-AC76-00EAE688A99B}"/>
            </c:ext>
          </c:extLst>
        </c:ser>
        <c:ser>
          <c:idx val="2"/>
          <c:order val="2"/>
          <c:tx>
            <c:strRef>
              <c:f>'Subaru COBB'!$F$43</c:f>
              <c:strCache>
                <c:ptCount val="1"/>
                <c:pt idx="0">
                  <c:v>3.5</c:v>
                </c:pt>
              </c:strCache>
            </c:strRef>
          </c:tx>
          <c:marker>
            <c:symbol val="none"/>
          </c:marker>
          <c:xVal>
            <c:numRef>
              <c:f>'Subaru COBB'!$S$40:$W$40</c:f>
              <c:numCache>
                <c:formatCode>0.0</c:formatCode>
                <c:ptCount val="5"/>
                <c:pt idx="0">
                  <c:v>6.5</c:v>
                </c:pt>
                <c:pt idx="1">
                  <c:v>9</c:v>
                </c:pt>
                <c:pt idx="2">
                  <c:v>11.5</c:v>
                </c:pt>
                <c:pt idx="3">
                  <c:v>14</c:v>
                </c:pt>
                <c:pt idx="4">
                  <c:v>16.5</c:v>
                </c:pt>
              </c:numCache>
            </c:numRef>
          </c:xVal>
          <c:yVal>
            <c:numRef>
              <c:f>'Subaru COBB'!$S$43:$W$43</c:f>
              <c:numCache>
                <c:formatCode>0.000</c:formatCode>
                <c:ptCount val="5"/>
                <c:pt idx="0">
                  <c:v>3.4167562499999988</c:v>
                </c:pt>
                <c:pt idx="1">
                  <c:v>1.7525499999999976</c:v>
                </c:pt>
                <c:pt idx="2">
                  <c:v>0.99134375000000219</c:v>
                </c:pt>
                <c:pt idx="3">
                  <c:v>0.67095000000000127</c:v>
                </c:pt>
                <c:pt idx="4">
                  <c:v>0.32918125000000131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AA6-4480-AC76-00EAE688A99B}"/>
            </c:ext>
          </c:extLst>
        </c:ser>
        <c:ser>
          <c:idx val="3"/>
          <c:order val="3"/>
          <c:tx>
            <c:strRef>
              <c:f>'Subaru COBB'!$F$44</c:f>
              <c:strCache>
                <c:ptCount val="1"/>
                <c:pt idx="0">
                  <c:v>4.0</c:v>
                </c:pt>
              </c:strCache>
            </c:strRef>
          </c:tx>
          <c:marker>
            <c:symbol val="none"/>
          </c:marker>
          <c:xVal>
            <c:numRef>
              <c:f>'Subaru COBB'!$S$40:$W$40</c:f>
              <c:numCache>
                <c:formatCode>0.0</c:formatCode>
                <c:ptCount val="5"/>
                <c:pt idx="0">
                  <c:v>6.5</c:v>
                </c:pt>
                <c:pt idx="1">
                  <c:v>9</c:v>
                </c:pt>
                <c:pt idx="2">
                  <c:v>11.5</c:v>
                </c:pt>
                <c:pt idx="3">
                  <c:v>14</c:v>
                </c:pt>
                <c:pt idx="4">
                  <c:v>16.5</c:v>
                </c:pt>
              </c:numCache>
            </c:numRef>
          </c:xVal>
          <c:yVal>
            <c:numRef>
              <c:f>'Subaru COBB'!$S$44:$W$44</c:f>
              <c:numCache>
                <c:formatCode>0.000</c:formatCode>
                <c:ptCount val="5"/>
                <c:pt idx="0">
                  <c:v>3.8404412499999996</c:v>
                </c:pt>
                <c:pt idx="1">
                  <c:v>1.9593099999999986</c:v>
                </c:pt>
                <c:pt idx="2">
                  <c:v>1.0526787499999983</c:v>
                </c:pt>
                <c:pt idx="3">
                  <c:v>0.6958599999999997</c:v>
                </c:pt>
                <c:pt idx="4">
                  <c:v>0.46416625000000167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AA6-4480-AC76-00EAE688A99B}"/>
            </c:ext>
          </c:extLst>
        </c:ser>
        <c:ser>
          <c:idx val="4"/>
          <c:order val="4"/>
          <c:tx>
            <c:strRef>
              <c:f>'Subaru COBB'!$F$45</c:f>
              <c:strCache>
                <c:ptCount val="1"/>
                <c:pt idx="0">
                  <c:v>4.5</c:v>
                </c:pt>
              </c:strCache>
            </c:strRef>
          </c:tx>
          <c:marker>
            <c:symbol val="none"/>
          </c:marker>
          <c:xVal>
            <c:numRef>
              <c:f>'Subaru COBB'!$S$40:$W$40</c:f>
              <c:numCache>
                <c:formatCode>0.0</c:formatCode>
                <c:ptCount val="5"/>
                <c:pt idx="0">
                  <c:v>6.5</c:v>
                </c:pt>
                <c:pt idx="1">
                  <c:v>9</c:v>
                </c:pt>
                <c:pt idx="2">
                  <c:v>11.5</c:v>
                </c:pt>
                <c:pt idx="3">
                  <c:v>14</c:v>
                </c:pt>
                <c:pt idx="4">
                  <c:v>16.5</c:v>
                </c:pt>
              </c:numCache>
            </c:numRef>
          </c:xVal>
          <c:yVal>
            <c:numRef>
              <c:f>'Subaru COBB'!$S$45:$W$45</c:f>
              <c:numCache>
                <c:formatCode>0.000</c:formatCode>
                <c:ptCount val="5"/>
                <c:pt idx="0">
                  <c:v>4.2239525000000011</c:v>
                </c:pt>
                <c:pt idx="1">
                  <c:v>2.0708399999999987</c:v>
                </c:pt>
                <c:pt idx="2">
                  <c:v>0.99035249999999664</c:v>
                </c:pt>
                <c:pt idx="3">
                  <c:v>0.54748999999999626</c:v>
                </c:pt>
                <c:pt idx="4">
                  <c:v>0.30725249999999704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AA6-4480-AC76-00EAE688A99B}"/>
            </c:ext>
          </c:extLst>
        </c:ser>
        <c:ser>
          <c:idx val="5"/>
          <c:order val="5"/>
          <c:tx>
            <c:strRef>
              <c:f>'Subaru COBB'!$F$46</c:f>
              <c:strCache>
                <c:ptCount val="1"/>
                <c:pt idx="0">
                  <c:v>5.0</c:v>
                </c:pt>
              </c:strCache>
            </c:strRef>
          </c:tx>
          <c:marker>
            <c:symbol val="none"/>
          </c:marker>
          <c:xVal>
            <c:numRef>
              <c:f>'Subaru COBB'!$S$40:$W$40</c:f>
              <c:numCache>
                <c:formatCode>0.0</c:formatCode>
                <c:ptCount val="5"/>
                <c:pt idx="0">
                  <c:v>6.5</c:v>
                </c:pt>
                <c:pt idx="1">
                  <c:v>9</c:v>
                </c:pt>
                <c:pt idx="2">
                  <c:v>11.5</c:v>
                </c:pt>
                <c:pt idx="3">
                  <c:v>14</c:v>
                </c:pt>
                <c:pt idx="4">
                  <c:v>16.5</c:v>
                </c:pt>
              </c:numCache>
            </c:numRef>
          </c:xVal>
          <c:yVal>
            <c:numRef>
              <c:f>'Subaru COBB'!$S$46:$W$46</c:f>
              <c:numCache>
                <c:formatCode>0.000</c:formatCode>
                <c:ptCount val="5"/>
                <c:pt idx="0">
                  <c:v>5.4430775000000011</c:v>
                </c:pt>
                <c:pt idx="1">
                  <c:v>2.367090000000001</c:v>
                </c:pt>
                <c:pt idx="2">
                  <c:v>1.0109775000000027</c:v>
                </c:pt>
                <c:pt idx="3">
                  <c:v>0.55349000000000359</c:v>
                </c:pt>
                <c:pt idx="4">
                  <c:v>0.17337750000000796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AA6-4480-AC76-00EAE688A99B}"/>
            </c:ext>
          </c:extLst>
        </c:ser>
        <c:ser>
          <c:idx val="6"/>
          <c:order val="6"/>
          <c:tx>
            <c:strRef>
              <c:f>'Subaru COBB'!$F$47</c:f>
              <c:strCache>
                <c:ptCount val="1"/>
                <c:pt idx="0">
                  <c:v>5.5</c:v>
                </c:pt>
              </c:strCache>
            </c:strRef>
          </c:tx>
          <c:marker>
            <c:symbol val="none"/>
          </c:marker>
          <c:xVal>
            <c:numRef>
              <c:f>'Subaru COBB'!$S$40:$W$40</c:f>
              <c:numCache>
                <c:formatCode>0.0</c:formatCode>
                <c:ptCount val="5"/>
                <c:pt idx="0">
                  <c:v>6.5</c:v>
                </c:pt>
                <c:pt idx="1">
                  <c:v>9</c:v>
                </c:pt>
                <c:pt idx="2">
                  <c:v>11.5</c:v>
                </c:pt>
                <c:pt idx="3">
                  <c:v>14</c:v>
                </c:pt>
                <c:pt idx="4">
                  <c:v>16.5</c:v>
                </c:pt>
              </c:numCache>
            </c:numRef>
          </c:xVal>
          <c:yVal>
            <c:numRef>
              <c:f>'Subaru COBB'!$S$47:$W$47</c:f>
              <c:numCache>
                <c:formatCode>0.000</c:formatCode>
                <c:ptCount val="5"/>
                <c:pt idx="0">
                  <c:v>6.4307425000000009</c:v>
                </c:pt>
                <c:pt idx="1">
                  <c:v>2.8242799999999946</c:v>
                </c:pt>
                <c:pt idx="2">
                  <c:v>1.1750674999999902</c:v>
                </c:pt>
                <c:pt idx="3">
                  <c:v>0.61122999999999905</c:v>
                </c:pt>
                <c:pt idx="4">
                  <c:v>0.26089249999998998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AA6-4480-AC76-00EAE688A99B}"/>
            </c:ext>
          </c:extLst>
        </c:ser>
        <c:ser>
          <c:idx val="7"/>
          <c:order val="7"/>
          <c:tx>
            <c:strRef>
              <c:f>'Subaru COBB'!$F$48</c:f>
              <c:strCache>
                <c:ptCount val="1"/>
                <c:pt idx="0">
                  <c:v>6.0</c:v>
                </c:pt>
              </c:strCache>
            </c:strRef>
          </c:tx>
          <c:marker>
            <c:symbol val="none"/>
          </c:marker>
          <c:xVal>
            <c:numRef>
              <c:f>'Subaru COBB'!$S$40:$W$40</c:f>
              <c:numCache>
                <c:formatCode>0.0</c:formatCode>
                <c:ptCount val="5"/>
                <c:pt idx="0">
                  <c:v>6.5</c:v>
                </c:pt>
                <c:pt idx="1">
                  <c:v>9</c:v>
                </c:pt>
                <c:pt idx="2">
                  <c:v>11.5</c:v>
                </c:pt>
                <c:pt idx="3">
                  <c:v>14</c:v>
                </c:pt>
                <c:pt idx="4">
                  <c:v>16.5</c:v>
                </c:pt>
              </c:numCache>
            </c:numRef>
          </c:xVal>
          <c:yVal>
            <c:numRef>
              <c:f>'Subaru COBB'!$S$48:$W$48</c:f>
              <c:numCache>
                <c:formatCode>0.000</c:formatCode>
                <c:ptCount val="5"/>
                <c:pt idx="0">
                  <c:v>7.8552000000000035</c:v>
                </c:pt>
                <c:pt idx="1">
                  <c:v>3.0055999999999941</c:v>
                </c:pt>
                <c:pt idx="2">
                  <c:v>1.1835000000000022</c:v>
                </c:pt>
                <c:pt idx="3">
                  <c:v>0.79889999999998196</c:v>
                </c:pt>
                <c:pt idx="4">
                  <c:v>0.26179999999998671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AAA6-4480-AC76-00EAE688A9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375872"/>
        <c:axId val="109377792"/>
      </c:scatterChart>
      <c:valAx>
        <c:axId val="109375872"/>
        <c:scaling>
          <c:orientation val="minMax"/>
          <c:max val="16"/>
          <c:min val="8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Voltage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109377792"/>
        <c:crosses val="autoZero"/>
        <c:crossBetween val="midCat"/>
        <c:majorUnit val="1"/>
      </c:valAx>
      <c:valAx>
        <c:axId val="109377792"/>
        <c:scaling>
          <c:orientation val="minMax"/>
          <c:max val="4.5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mS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093758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655" l="0.70000000000000062" r="0.70000000000000062" t="0.75000000000000655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Short Pulse ADDER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9.6735348201236096E-2"/>
          <c:y val="0.1072913630700368"/>
          <c:w val="0.78276376381095625"/>
          <c:h val="0.7680780025283655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'Subaru COBB'!$F$52</c:f>
              <c:strCache>
                <c:ptCount val="1"/>
                <c:pt idx="0">
                  <c:v>2.5</c:v>
                </c:pt>
              </c:strCache>
            </c:strRef>
          </c:tx>
          <c:marker>
            <c:symbol val="none"/>
          </c:marker>
          <c:xVal>
            <c:numRef>
              <c:f>'Subaru COBB'!$G$51:$V$51</c:f>
              <c:numCache>
                <c:formatCode>0.000</c:formatCode>
                <c:ptCount val="16"/>
                <c:pt idx="0">
                  <c:v>0.22</c:v>
                </c:pt>
                <c:pt idx="1">
                  <c:v>0.34</c:v>
                </c:pt>
                <c:pt idx="2">
                  <c:v>0.46</c:v>
                </c:pt>
                <c:pt idx="3">
                  <c:v>0.57999999999999996</c:v>
                </c:pt>
                <c:pt idx="4">
                  <c:v>0.7</c:v>
                </c:pt>
              </c:numCache>
            </c:numRef>
          </c:xVal>
          <c:yVal>
            <c:numRef>
              <c:f>'Subaru COBB'!$G$52:$V$52</c:f>
              <c:numCache>
                <c:formatCode>0.000</c:formatCode>
                <c:ptCount val="16"/>
                <c:pt idx="0">
                  <c:v>0.30967794727999998</c:v>
                </c:pt>
                <c:pt idx="1">
                  <c:v>0.27350563544000001</c:v>
                </c:pt>
                <c:pt idx="2">
                  <c:v>0.22424234695999998</c:v>
                </c:pt>
                <c:pt idx="3">
                  <c:v>0.16745165432000003</c:v>
                </c:pt>
                <c:pt idx="4">
                  <c:v>0.10869713000000003</c:v>
                </c:pt>
                <c:pt idx="5" formatCode="General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363-4FBB-933E-6BF3A1A482F1}"/>
            </c:ext>
          </c:extLst>
        </c:ser>
        <c:ser>
          <c:idx val="1"/>
          <c:order val="1"/>
          <c:tx>
            <c:strRef>
              <c:f>'Subaru COBB'!$F$53</c:f>
              <c:strCache>
                <c:ptCount val="1"/>
                <c:pt idx="0">
                  <c:v>3.0</c:v>
                </c:pt>
              </c:strCache>
            </c:strRef>
          </c:tx>
          <c:marker>
            <c:symbol val="none"/>
          </c:marker>
          <c:xVal>
            <c:numRef>
              <c:f>'Subaru COBB'!$G$51:$V$51</c:f>
              <c:numCache>
                <c:formatCode>0.000</c:formatCode>
                <c:ptCount val="16"/>
                <c:pt idx="0">
                  <c:v>0.22</c:v>
                </c:pt>
                <c:pt idx="1">
                  <c:v>0.34</c:v>
                </c:pt>
                <c:pt idx="2">
                  <c:v>0.46</c:v>
                </c:pt>
                <c:pt idx="3">
                  <c:v>0.57999999999999996</c:v>
                </c:pt>
                <c:pt idx="4">
                  <c:v>0.7</c:v>
                </c:pt>
              </c:numCache>
            </c:numRef>
          </c:xVal>
          <c:yVal>
            <c:numRef>
              <c:f>'Subaru COBB'!$G$53:$V$53</c:f>
              <c:numCache>
                <c:formatCode>0.000</c:formatCode>
                <c:ptCount val="16"/>
                <c:pt idx="0">
                  <c:v>0.30372158392000004</c:v>
                </c:pt>
                <c:pt idx="1">
                  <c:v>0.26806563016000001</c:v>
                </c:pt>
                <c:pt idx="2">
                  <c:v>0.21915982744000001</c:v>
                </c:pt>
                <c:pt idx="3">
                  <c:v>0.16277697448</c:v>
                </c:pt>
                <c:pt idx="4">
                  <c:v>0.10468987000000013</c:v>
                </c:pt>
                <c:pt idx="6" formatCode="General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363-4FBB-933E-6BF3A1A482F1}"/>
            </c:ext>
          </c:extLst>
        </c:ser>
        <c:ser>
          <c:idx val="2"/>
          <c:order val="2"/>
          <c:tx>
            <c:strRef>
              <c:f>'Subaru COBB'!$F$54</c:f>
              <c:strCache>
                <c:ptCount val="1"/>
                <c:pt idx="0">
                  <c:v>3.5</c:v>
                </c:pt>
              </c:strCache>
            </c:strRef>
          </c:tx>
          <c:marker>
            <c:symbol val="none"/>
          </c:marker>
          <c:xVal>
            <c:numRef>
              <c:f>'Subaru COBB'!$G$51:$V$51</c:f>
              <c:numCache>
                <c:formatCode>0.000</c:formatCode>
                <c:ptCount val="16"/>
                <c:pt idx="0">
                  <c:v>0.22</c:v>
                </c:pt>
                <c:pt idx="1">
                  <c:v>0.34</c:v>
                </c:pt>
                <c:pt idx="2">
                  <c:v>0.46</c:v>
                </c:pt>
                <c:pt idx="3">
                  <c:v>0.57999999999999996</c:v>
                </c:pt>
                <c:pt idx="4">
                  <c:v>0.7</c:v>
                </c:pt>
              </c:numCache>
            </c:numRef>
          </c:xVal>
          <c:yVal>
            <c:numRef>
              <c:f>'Subaru COBB'!$G$54:$V$54</c:f>
              <c:numCache>
                <c:formatCode>0.000</c:formatCode>
                <c:ptCount val="16"/>
                <c:pt idx="0">
                  <c:v>0.30064547159999999</c:v>
                </c:pt>
                <c:pt idx="1">
                  <c:v>0.26156980679999997</c:v>
                </c:pt>
                <c:pt idx="2">
                  <c:v>0.20962512120000001</c:v>
                </c:pt>
                <c:pt idx="3">
                  <c:v>0.1512960804</c:v>
                </c:pt>
                <c:pt idx="4">
                  <c:v>9.3067350000000049E-2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363-4FBB-933E-6BF3A1A482F1}"/>
            </c:ext>
          </c:extLst>
        </c:ser>
        <c:ser>
          <c:idx val="3"/>
          <c:order val="3"/>
          <c:tx>
            <c:strRef>
              <c:f>'Subaru COBB'!$F$55</c:f>
              <c:strCache>
                <c:ptCount val="1"/>
                <c:pt idx="0">
                  <c:v>4.0</c:v>
                </c:pt>
              </c:strCache>
            </c:strRef>
          </c:tx>
          <c:marker>
            <c:symbol val="none"/>
          </c:marker>
          <c:xVal>
            <c:numRef>
              <c:f>'Subaru COBB'!$G$51:$V$51</c:f>
              <c:numCache>
                <c:formatCode>0.000</c:formatCode>
                <c:ptCount val="16"/>
                <c:pt idx="0">
                  <c:v>0.22</c:v>
                </c:pt>
                <c:pt idx="1">
                  <c:v>0.34</c:v>
                </c:pt>
                <c:pt idx="2">
                  <c:v>0.46</c:v>
                </c:pt>
                <c:pt idx="3">
                  <c:v>0.57999999999999996</c:v>
                </c:pt>
                <c:pt idx="4">
                  <c:v>0.7</c:v>
                </c:pt>
              </c:numCache>
            </c:numRef>
          </c:xVal>
          <c:yVal>
            <c:numRef>
              <c:f>'Subaru COBB'!$G$55:$V$55</c:f>
              <c:numCache>
                <c:formatCode>0.000</c:formatCode>
                <c:ptCount val="16"/>
                <c:pt idx="0">
                  <c:v>0.35576358504</c:v>
                </c:pt>
                <c:pt idx="1">
                  <c:v>0.31289489591999997</c:v>
                </c:pt>
                <c:pt idx="2">
                  <c:v>0.25603155527999999</c:v>
                </c:pt>
                <c:pt idx="3">
                  <c:v>0.19119975575999998</c:v>
                </c:pt>
                <c:pt idx="4">
                  <c:v>0.12442569000000003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363-4FBB-933E-6BF3A1A482F1}"/>
            </c:ext>
          </c:extLst>
        </c:ser>
        <c:ser>
          <c:idx val="4"/>
          <c:order val="4"/>
          <c:tx>
            <c:strRef>
              <c:f>'Subaru COBB'!$F$56</c:f>
              <c:strCache>
                <c:ptCount val="1"/>
                <c:pt idx="0">
                  <c:v>4.5</c:v>
                </c:pt>
              </c:strCache>
            </c:strRef>
          </c:tx>
          <c:marker>
            <c:symbol val="none"/>
          </c:marker>
          <c:xVal>
            <c:numRef>
              <c:f>'Subaru COBB'!$G$51:$V$51</c:f>
              <c:numCache>
                <c:formatCode>0.000</c:formatCode>
                <c:ptCount val="16"/>
                <c:pt idx="0">
                  <c:v>0.22</c:v>
                </c:pt>
                <c:pt idx="1">
                  <c:v>0.34</c:v>
                </c:pt>
                <c:pt idx="2">
                  <c:v>0.46</c:v>
                </c:pt>
                <c:pt idx="3">
                  <c:v>0.57999999999999996</c:v>
                </c:pt>
                <c:pt idx="4">
                  <c:v>0.7</c:v>
                </c:pt>
              </c:numCache>
            </c:numRef>
          </c:xVal>
          <c:yVal>
            <c:numRef>
              <c:f>'Subaru COBB'!$G$56:$V$56</c:f>
              <c:numCache>
                <c:formatCode>0.000</c:formatCode>
                <c:ptCount val="16"/>
                <c:pt idx="0">
                  <c:v>0.30178050448000004</c:v>
                </c:pt>
                <c:pt idx="1">
                  <c:v>0.28834173904000004</c:v>
                </c:pt>
                <c:pt idx="2">
                  <c:v>0.25653448336000001</c:v>
                </c:pt>
                <c:pt idx="3">
                  <c:v>0.21030645712000001</c:v>
                </c:pt>
                <c:pt idx="4">
                  <c:v>0.15360538000000001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363-4FBB-933E-6BF3A1A482F1}"/>
            </c:ext>
          </c:extLst>
        </c:ser>
        <c:ser>
          <c:idx val="5"/>
          <c:order val="5"/>
          <c:tx>
            <c:strRef>
              <c:f>'Subaru COBB'!$F$57</c:f>
              <c:strCache>
                <c:ptCount val="1"/>
                <c:pt idx="0">
                  <c:v>5.0</c:v>
                </c:pt>
              </c:strCache>
            </c:strRef>
          </c:tx>
          <c:marker>
            <c:symbol val="none"/>
          </c:marker>
          <c:xVal>
            <c:numRef>
              <c:f>'Subaru COBB'!$G$51:$V$51</c:f>
              <c:numCache>
                <c:formatCode>0.000</c:formatCode>
                <c:ptCount val="16"/>
                <c:pt idx="0">
                  <c:v>0.22</c:v>
                </c:pt>
                <c:pt idx="1">
                  <c:v>0.34</c:v>
                </c:pt>
                <c:pt idx="2">
                  <c:v>0.46</c:v>
                </c:pt>
                <c:pt idx="3">
                  <c:v>0.57999999999999996</c:v>
                </c:pt>
                <c:pt idx="4">
                  <c:v>0.7</c:v>
                </c:pt>
              </c:numCache>
            </c:numRef>
          </c:xVal>
          <c:yVal>
            <c:numRef>
              <c:f>'Subaru COBB'!$G$57:$V$57</c:f>
              <c:numCache>
                <c:formatCode>0.000</c:formatCode>
                <c:ptCount val="16"/>
                <c:pt idx="0">
                  <c:v>0.36152938536000001</c:v>
                </c:pt>
                <c:pt idx="1">
                  <c:v>0.34025452728</c:v>
                </c:pt>
                <c:pt idx="2">
                  <c:v>0.30203292552000005</c:v>
                </c:pt>
                <c:pt idx="3">
                  <c:v>0.25104360983999996</c:v>
                </c:pt>
                <c:pt idx="4">
                  <c:v>0.19146561000000001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363-4FBB-933E-6BF3A1A482F1}"/>
            </c:ext>
          </c:extLst>
        </c:ser>
        <c:ser>
          <c:idx val="6"/>
          <c:order val="6"/>
          <c:tx>
            <c:strRef>
              <c:f>'Subaru COBB'!$F$58</c:f>
              <c:strCache>
                <c:ptCount val="1"/>
                <c:pt idx="0">
                  <c:v>5.5</c:v>
                </c:pt>
              </c:strCache>
            </c:strRef>
          </c:tx>
          <c:marker>
            <c:symbol val="none"/>
          </c:marker>
          <c:xVal>
            <c:numRef>
              <c:f>'Subaru COBB'!$G$51:$V$51</c:f>
              <c:numCache>
                <c:formatCode>0.000</c:formatCode>
                <c:ptCount val="16"/>
                <c:pt idx="0">
                  <c:v>0.22</c:v>
                </c:pt>
                <c:pt idx="1">
                  <c:v>0.34</c:v>
                </c:pt>
                <c:pt idx="2">
                  <c:v>0.46</c:v>
                </c:pt>
                <c:pt idx="3">
                  <c:v>0.57999999999999996</c:v>
                </c:pt>
                <c:pt idx="4">
                  <c:v>0.7</c:v>
                </c:pt>
              </c:numCache>
            </c:numRef>
          </c:xVal>
          <c:yVal>
            <c:numRef>
              <c:f>'Subaru COBB'!$G$58:$V$58</c:f>
              <c:numCache>
                <c:formatCode>0.000</c:formatCode>
                <c:ptCount val="16"/>
                <c:pt idx="0">
                  <c:v>0.34452715448000004</c:v>
                </c:pt>
                <c:pt idx="1">
                  <c:v>0.32827286503999997</c:v>
                </c:pt>
                <c:pt idx="2">
                  <c:v>0.28715640536000003</c:v>
                </c:pt>
                <c:pt idx="3">
                  <c:v>0.22864283912000005</c:v>
                </c:pt>
                <c:pt idx="4">
                  <c:v>0.16019723000000008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363-4FBB-933E-6BF3A1A482F1}"/>
            </c:ext>
          </c:extLst>
        </c:ser>
        <c:ser>
          <c:idx val="8"/>
          <c:order val="7"/>
          <c:tx>
            <c:strRef>
              <c:f>'Subaru COBB'!$F$59</c:f>
              <c:strCache>
                <c:ptCount val="1"/>
                <c:pt idx="0">
                  <c:v>6.0</c:v>
                </c:pt>
              </c:strCache>
            </c:strRef>
          </c:tx>
          <c:marker>
            <c:symbol val="none"/>
          </c:marker>
          <c:xVal>
            <c:numRef>
              <c:f>'Subaru COBB'!$G$51:$K$51</c:f>
              <c:numCache>
                <c:formatCode>0.000</c:formatCode>
                <c:ptCount val="5"/>
                <c:pt idx="0">
                  <c:v>0.22</c:v>
                </c:pt>
                <c:pt idx="1">
                  <c:v>0.34</c:v>
                </c:pt>
                <c:pt idx="2">
                  <c:v>0.46</c:v>
                </c:pt>
                <c:pt idx="3">
                  <c:v>0.57999999999999996</c:v>
                </c:pt>
                <c:pt idx="4">
                  <c:v>0.7</c:v>
                </c:pt>
              </c:numCache>
            </c:numRef>
          </c:xVal>
          <c:yVal>
            <c:numRef>
              <c:f>'Subaru COBB'!$G$59:$K$59</c:f>
              <c:numCache>
                <c:formatCode>0.000</c:formatCode>
                <c:ptCount val="5"/>
                <c:pt idx="0">
                  <c:v>0.31676749488</c:v>
                </c:pt>
                <c:pt idx="1">
                  <c:v>0.30457361424000001</c:v>
                </c:pt>
                <c:pt idx="2">
                  <c:v>0.26868312816000001</c:v>
                </c:pt>
                <c:pt idx="3">
                  <c:v>0.21574254671999998</c:v>
                </c:pt>
                <c:pt idx="4">
                  <c:v>0.15239838000000006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C363-4FBB-933E-6BF3A1A482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579520"/>
        <c:axId val="111581440"/>
      </c:scatterChart>
      <c:valAx>
        <c:axId val="111579520"/>
        <c:scaling>
          <c:orientation val="minMax"/>
          <c:max val="1"/>
        </c:scaling>
        <c:delete val="0"/>
        <c:axPos val="b"/>
        <c:majorGridlines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1" i="0" baseline="0"/>
                  <a:t>Effective Pulse WIdth (mS)</a:t>
                </a:r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crossAx val="111581440"/>
        <c:crosses val="autoZero"/>
        <c:crossBetween val="midCat"/>
        <c:majorUnit val="0.2"/>
      </c:valAx>
      <c:valAx>
        <c:axId val="111581440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Adder (mS)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1157952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633" l="0.70000000000000062" r="0.70000000000000062" t="0.75000000000000633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sz="1400"/>
              <a:t>Injector Scaling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'Mitsubishi EVO X COBB'!$G$14</c:f>
              <c:strCache>
                <c:ptCount val="1"/>
                <c:pt idx="0">
                  <c:v>Scale</c:v>
                </c:pt>
              </c:strCache>
            </c:strRef>
          </c:tx>
          <c:marker>
            <c:symbol val="none"/>
          </c:marker>
          <c:xVal>
            <c:numRef>
              <c:f>'Mitsubishi EVO X COBB'!$F$15:$F$22</c:f>
              <c:numCache>
                <c:formatCode>0.0</c:formatCode>
                <c:ptCount val="8"/>
                <c:pt idx="0">
                  <c:v>2.5</c:v>
                </c:pt>
                <c:pt idx="1">
                  <c:v>3</c:v>
                </c:pt>
                <c:pt idx="2">
                  <c:v>3.5</c:v>
                </c:pt>
                <c:pt idx="3">
                  <c:v>4</c:v>
                </c:pt>
                <c:pt idx="4">
                  <c:v>4.5</c:v>
                </c:pt>
                <c:pt idx="5">
                  <c:v>5</c:v>
                </c:pt>
                <c:pt idx="6">
                  <c:v>5.5</c:v>
                </c:pt>
                <c:pt idx="7">
                  <c:v>6</c:v>
                </c:pt>
              </c:numCache>
            </c:numRef>
          </c:xVal>
          <c:yVal>
            <c:numRef>
              <c:f>'Mitsubishi EVO X COBB'!$G$15:$G$22</c:f>
              <c:numCache>
                <c:formatCode>0</c:formatCode>
                <c:ptCount val="8"/>
                <c:pt idx="0">
                  <c:v>1137.925</c:v>
                </c:pt>
                <c:pt idx="1">
                  <c:v>1244.6679999999999</c:v>
                </c:pt>
                <c:pt idx="2">
                  <c:v>1404.1729999999998</c:v>
                </c:pt>
                <c:pt idx="3">
                  <c:v>1499.7149999999997</c:v>
                </c:pt>
                <c:pt idx="4">
                  <c:v>1443.8709999999999</c:v>
                </c:pt>
                <c:pt idx="5">
                  <c:v>1502.636</c:v>
                </c:pt>
                <c:pt idx="6">
                  <c:v>1602.0879999999997</c:v>
                </c:pt>
                <c:pt idx="7">
                  <c:v>1752.761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7F9-4531-A133-BE58D954C2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085504"/>
        <c:axId val="116087424"/>
      </c:scatterChart>
      <c:valAx>
        <c:axId val="116085504"/>
        <c:scaling>
          <c:orientation val="minMax"/>
        </c:scaling>
        <c:delete val="0"/>
        <c:axPos val="b"/>
        <c:majorGridlines/>
        <c:title>
          <c:tx>
            <c:strRef>
              <c:f>'Mitsubishi EVO X COBB'!$F$14</c:f>
              <c:strCache>
                <c:ptCount val="1"/>
                <c:pt idx="0">
                  <c:v>bar</c:v>
                </c:pt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crossAx val="116087424"/>
        <c:crosses val="autoZero"/>
        <c:crossBetween val="midCat"/>
      </c:valAx>
      <c:valAx>
        <c:axId val="116087424"/>
        <c:scaling>
          <c:orientation val="minMax"/>
        </c:scaling>
        <c:delete val="0"/>
        <c:axPos val="l"/>
        <c:majorGridlines/>
        <c:title>
          <c:tx>
            <c:strRef>
              <c:f>'Mitsubishi EVO X COBB'!$H$15:$H$22</c:f>
              <c:strCache>
                <c:ptCount val="8"/>
                <c:pt idx="0">
                  <c:v>cc/min  at 25°C</c:v>
                </c:pt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crossAx val="11608550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522" l="0.70000000000000062" r="0.70000000000000062" t="0.75000000000000522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sz="1400"/>
              <a:t>Latency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9.952852547020595E-2"/>
          <c:y val="0.10426697541759157"/>
          <c:w val="0.76835263661149611"/>
          <c:h val="0.7711021862142675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'Generic ECU'!$F$41</c:f>
              <c:strCache>
                <c:ptCount val="1"/>
                <c:pt idx="0">
                  <c:v>2.5</c:v>
                </c:pt>
              </c:strCache>
            </c:strRef>
          </c:tx>
          <c:marker>
            <c:symbol val="none"/>
          </c:marker>
          <c:xVal>
            <c:numRef>
              <c:f>'Generic ECU'!$G$40:$N$40</c:f>
              <c:numCache>
                <c:formatCode>0.0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'Generic ECU'!$G$41:$N$41</c:f>
              <c:numCache>
                <c:formatCode>0.000</c:formatCode>
                <c:ptCount val="8"/>
                <c:pt idx="0">
                  <c:v>1.9185400000000001</c:v>
                </c:pt>
                <c:pt idx="1">
                  <c:v>1.2274800000000017</c:v>
                </c:pt>
                <c:pt idx="2">
                  <c:v>0.98653000000000191</c:v>
                </c:pt>
                <c:pt idx="3">
                  <c:v>0.79993999999999765</c:v>
                </c:pt>
                <c:pt idx="4">
                  <c:v>0.65618999999999872</c:v>
                </c:pt>
                <c:pt idx="5">
                  <c:v>0.54375999999999713</c:v>
                </c:pt>
                <c:pt idx="6">
                  <c:v>0.45112999999999737</c:v>
                </c:pt>
                <c:pt idx="7">
                  <c:v>0.36678000000000033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E3-4DB7-8F51-6EFABD3849B0}"/>
            </c:ext>
          </c:extLst>
        </c:ser>
        <c:ser>
          <c:idx val="1"/>
          <c:order val="1"/>
          <c:tx>
            <c:strRef>
              <c:f>'Generic ECU'!$F$42</c:f>
              <c:strCache>
                <c:ptCount val="1"/>
                <c:pt idx="0">
                  <c:v>3.0</c:v>
                </c:pt>
              </c:strCache>
            </c:strRef>
          </c:tx>
          <c:marker>
            <c:symbol val="none"/>
          </c:marker>
          <c:xVal>
            <c:numRef>
              <c:f>'Generic ECU'!$G$40:$N$40</c:f>
              <c:numCache>
                <c:formatCode>0.0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'Generic ECU'!$G$42:$N$42</c:f>
              <c:numCache>
                <c:formatCode>0.000</c:formatCode>
                <c:ptCount val="8"/>
                <c:pt idx="0">
                  <c:v>2.0701399999999985</c:v>
                </c:pt>
                <c:pt idx="1">
                  <c:v>1.2701799999999999</c:v>
                </c:pt>
                <c:pt idx="2">
                  <c:v>1.0202599999999986</c:v>
                </c:pt>
                <c:pt idx="3">
                  <c:v>0.83877999999999631</c:v>
                </c:pt>
                <c:pt idx="4">
                  <c:v>0.70204000000000022</c:v>
                </c:pt>
                <c:pt idx="5">
                  <c:v>0.58633999999999986</c:v>
                </c:pt>
                <c:pt idx="6">
                  <c:v>0.46798000000000073</c:v>
                </c:pt>
                <c:pt idx="7">
                  <c:v>0.32325999999999766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CE3-4DB7-8F51-6EFABD3849B0}"/>
            </c:ext>
          </c:extLst>
        </c:ser>
        <c:ser>
          <c:idx val="2"/>
          <c:order val="2"/>
          <c:tx>
            <c:strRef>
              <c:f>'Generic ECU'!$F$43</c:f>
              <c:strCache>
                <c:ptCount val="1"/>
                <c:pt idx="0">
                  <c:v>3.5</c:v>
                </c:pt>
              </c:strCache>
            </c:strRef>
          </c:tx>
          <c:marker>
            <c:symbol val="none"/>
          </c:marker>
          <c:xVal>
            <c:numRef>
              <c:f>'Generic ECU'!$G$40:$N$40</c:f>
              <c:numCache>
                <c:formatCode>0.0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'Generic ECU'!$G$43:$N$43</c:f>
              <c:numCache>
                <c:formatCode>0.000</c:formatCode>
                <c:ptCount val="8"/>
                <c:pt idx="0">
                  <c:v>2.2839899999999993</c:v>
                </c:pt>
                <c:pt idx="1">
                  <c:v>1.3655899999999974</c:v>
                </c:pt>
                <c:pt idx="2">
                  <c:v>1.0935300000000012</c:v>
                </c:pt>
                <c:pt idx="3">
                  <c:v>0.90679000000000087</c:v>
                </c:pt>
                <c:pt idx="4">
                  <c:v>0.77578999999999709</c:v>
                </c:pt>
                <c:pt idx="5">
                  <c:v>0.67095000000000127</c:v>
                </c:pt>
                <c:pt idx="6">
                  <c:v>0.56268999999999281</c:v>
                </c:pt>
                <c:pt idx="7">
                  <c:v>0.42142999999999731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CE3-4DB7-8F51-6EFABD3849B0}"/>
            </c:ext>
          </c:extLst>
        </c:ser>
        <c:ser>
          <c:idx val="3"/>
          <c:order val="3"/>
          <c:tx>
            <c:strRef>
              <c:f>'Generic ECU'!$F$44</c:f>
              <c:strCache>
                <c:ptCount val="1"/>
                <c:pt idx="0">
                  <c:v>4.0</c:v>
                </c:pt>
              </c:strCache>
            </c:strRef>
          </c:tx>
          <c:marker>
            <c:symbol val="none"/>
          </c:marker>
          <c:xVal>
            <c:numRef>
              <c:f>'Generic ECU'!$G$40:$N$40</c:f>
              <c:numCache>
                <c:formatCode>0.0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'Generic ECU'!$G$44:$N$44</c:f>
              <c:numCache>
                <c:formatCode>0.000</c:formatCode>
                <c:ptCount val="8"/>
                <c:pt idx="0">
                  <c:v>2.57104</c:v>
                </c:pt>
                <c:pt idx="1">
                  <c:v>1.5034999999999989</c:v>
                </c:pt>
                <c:pt idx="2">
                  <c:v>1.1764299999999963</c:v>
                </c:pt>
                <c:pt idx="3">
                  <c:v>0.95091999999999999</c:v>
                </c:pt>
                <c:pt idx="4">
                  <c:v>0.799789999999998</c:v>
                </c:pt>
                <c:pt idx="5">
                  <c:v>0.6958599999999997</c:v>
                </c:pt>
                <c:pt idx="6">
                  <c:v>0.61194999999999666</c:v>
                </c:pt>
                <c:pt idx="7">
                  <c:v>0.52088000000000179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CE3-4DB7-8F51-6EFABD3849B0}"/>
            </c:ext>
          </c:extLst>
        </c:ser>
        <c:ser>
          <c:idx val="4"/>
          <c:order val="4"/>
          <c:tx>
            <c:strRef>
              <c:f>'Generic ECU'!$F$45</c:f>
              <c:strCache>
                <c:ptCount val="1"/>
                <c:pt idx="0">
                  <c:v>4.5</c:v>
                </c:pt>
              </c:strCache>
            </c:strRef>
          </c:tx>
          <c:marker>
            <c:symbol val="none"/>
          </c:marker>
          <c:xVal>
            <c:numRef>
              <c:f>'Generic ECU'!$G$40:$N$40</c:f>
              <c:numCache>
                <c:formatCode>0.0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'Generic ECU'!$G$45:$N$45</c:f>
              <c:numCache>
                <c:formatCode>0.000</c:formatCode>
                <c:ptCount val="8"/>
                <c:pt idx="0">
                  <c:v>2.7790099999999995</c:v>
                </c:pt>
                <c:pt idx="1">
                  <c:v>1.5342899999999986</c:v>
                </c:pt>
                <c:pt idx="2">
                  <c:v>1.1415199999999963</c:v>
                </c:pt>
                <c:pt idx="3">
                  <c:v>0.86468999999999951</c:v>
                </c:pt>
                <c:pt idx="4">
                  <c:v>0.67596000000000345</c:v>
                </c:pt>
                <c:pt idx="5">
                  <c:v>0.54748999999999626</c:v>
                </c:pt>
                <c:pt idx="6">
                  <c:v>0.45143999999999451</c:v>
                </c:pt>
                <c:pt idx="7">
                  <c:v>0.35996999999999701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CE3-4DB7-8F51-6EFABD3849B0}"/>
            </c:ext>
          </c:extLst>
        </c:ser>
        <c:ser>
          <c:idx val="5"/>
          <c:order val="5"/>
          <c:tx>
            <c:strRef>
              <c:f>'Generic ECU'!$F$46</c:f>
              <c:strCache>
                <c:ptCount val="1"/>
                <c:pt idx="0">
                  <c:v>5.0</c:v>
                </c:pt>
              </c:strCache>
            </c:strRef>
          </c:tx>
          <c:marker>
            <c:symbol val="none"/>
          </c:marker>
          <c:xVal>
            <c:numRef>
              <c:f>'Generic ECU'!$G$40:$N$40</c:f>
              <c:numCache>
                <c:formatCode>0.0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'Generic ECU'!$G$46:$N$46</c:f>
              <c:numCache>
                <c:formatCode>0.000</c:formatCode>
                <c:ptCount val="8"/>
                <c:pt idx="0">
                  <c:v>3.3451100000000054</c:v>
                </c:pt>
                <c:pt idx="1">
                  <c:v>1.6642500000000098</c:v>
                </c:pt>
                <c:pt idx="2">
                  <c:v>1.184030000000007</c:v>
                </c:pt>
                <c:pt idx="3">
                  <c:v>0.8738700000000037</c:v>
                </c:pt>
                <c:pt idx="4">
                  <c:v>0.68121000000000009</c:v>
                </c:pt>
                <c:pt idx="5">
                  <c:v>0.55349000000000359</c:v>
                </c:pt>
                <c:pt idx="6">
                  <c:v>0.43815000000001447</c:v>
                </c:pt>
                <c:pt idx="7">
                  <c:v>0.2826300000000046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CE3-4DB7-8F51-6EFABD3849B0}"/>
            </c:ext>
          </c:extLst>
        </c:ser>
        <c:ser>
          <c:idx val="6"/>
          <c:order val="6"/>
          <c:tx>
            <c:strRef>
              <c:f>'Generic ECU'!$F$47</c:f>
              <c:strCache>
                <c:ptCount val="1"/>
                <c:pt idx="0">
                  <c:v>5.5</c:v>
                </c:pt>
              </c:strCache>
            </c:strRef>
          </c:tx>
          <c:marker>
            <c:symbol val="none"/>
          </c:marker>
          <c:xVal>
            <c:numRef>
              <c:f>'Generic ECU'!$G$40:$N$40</c:f>
              <c:numCache>
                <c:formatCode>0.0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'Generic ECU'!$G$47:$N$47</c:f>
              <c:numCache>
                <c:formatCode>0.000</c:formatCode>
                <c:ptCount val="8"/>
                <c:pt idx="0">
                  <c:v>3.9831700000000012</c:v>
                </c:pt>
                <c:pt idx="1">
                  <c:v>1.9785500000000056</c:v>
                </c:pt>
                <c:pt idx="2">
                  <c:v>1.390180000000008</c:v>
                </c:pt>
                <c:pt idx="3">
                  <c:v>1.0033699999999968</c:v>
                </c:pt>
                <c:pt idx="4">
                  <c:v>0.76232000000000255</c:v>
                </c:pt>
                <c:pt idx="5">
                  <c:v>0.61122999999999905</c:v>
                </c:pt>
                <c:pt idx="6">
                  <c:v>0.49429999999999552</c:v>
                </c:pt>
                <c:pt idx="7">
                  <c:v>0.35573000000000121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CE3-4DB7-8F51-6EFABD3849B0}"/>
            </c:ext>
          </c:extLst>
        </c:ser>
        <c:ser>
          <c:idx val="7"/>
          <c:order val="7"/>
          <c:tx>
            <c:strRef>
              <c:f>'Generic ECU'!$F$48</c:f>
              <c:strCache>
                <c:ptCount val="1"/>
                <c:pt idx="0">
                  <c:v>6.0</c:v>
                </c:pt>
              </c:strCache>
            </c:strRef>
          </c:tx>
          <c:marker>
            <c:symbol val="none"/>
          </c:marker>
          <c:xVal>
            <c:numRef>
              <c:f>'Generic ECU'!$G$40:$N$40</c:f>
              <c:numCache>
                <c:formatCode>0.0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'Generic ECU'!$G$48:$N$48</c:f>
              <c:numCache>
                <c:formatCode>0.000</c:formatCode>
                <c:ptCount val="8"/>
                <c:pt idx="0">
                  <c:v>4.4930999999999983</c:v>
                </c:pt>
                <c:pt idx="1">
                  <c:v>2.0024999999999977</c:v>
                </c:pt>
                <c:pt idx="2">
                  <c:v>1.3820399999999893</c:v>
                </c:pt>
                <c:pt idx="3">
                  <c:v>1.0424600000000126</c:v>
                </c:pt>
                <c:pt idx="4">
                  <c:v>0.8819999999999979</c:v>
                </c:pt>
                <c:pt idx="5">
                  <c:v>0.79889999999998196</c:v>
                </c:pt>
                <c:pt idx="6">
                  <c:v>0.69139999999998025</c:v>
                </c:pt>
                <c:pt idx="7">
                  <c:v>0.45773999999999404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2CE3-4DB7-8F51-6EFABD3849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401344"/>
        <c:axId val="121403264"/>
      </c:scatterChart>
      <c:valAx>
        <c:axId val="121401344"/>
        <c:scaling>
          <c:orientation val="minMax"/>
          <c:max val="16"/>
          <c:min val="8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Voltage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121403264"/>
        <c:crosses val="autoZero"/>
        <c:crossBetween val="midCat"/>
        <c:majorUnit val="1"/>
      </c:valAx>
      <c:valAx>
        <c:axId val="1214032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mS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214013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588" l="0.70000000000000062" r="0.70000000000000062" t="0.75000000000000588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sz="1400"/>
              <a:t>Latency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0160860833284455"/>
          <c:y val="0.10426697541759163"/>
          <c:w val="0.76003230516093057"/>
          <c:h val="0.7740007362773636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'Mitsubishi EVO X COBB'!$F$41</c:f>
              <c:strCache>
                <c:ptCount val="1"/>
                <c:pt idx="0">
                  <c:v>2.5</c:v>
                </c:pt>
              </c:strCache>
            </c:strRef>
          </c:tx>
          <c:marker>
            <c:symbol val="none"/>
          </c:marker>
          <c:xVal>
            <c:numRef>
              <c:f>'Mitsubishi EVO X COBB'!$G$40:$N$40</c:f>
              <c:numCache>
                <c:formatCode>0.00</c:formatCode>
                <c:ptCount val="8"/>
                <c:pt idx="0">
                  <c:v>4.6900000000000004</c:v>
                </c:pt>
                <c:pt idx="1">
                  <c:v>7.03</c:v>
                </c:pt>
                <c:pt idx="2">
                  <c:v>9.3800000000000008</c:v>
                </c:pt>
                <c:pt idx="3">
                  <c:v>11.72</c:v>
                </c:pt>
                <c:pt idx="4">
                  <c:v>14.06</c:v>
                </c:pt>
                <c:pt idx="5">
                  <c:v>16.41</c:v>
                </c:pt>
                <c:pt idx="6">
                  <c:v>18.68</c:v>
                </c:pt>
              </c:numCache>
            </c:numRef>
          </c:xVal>
          <c:yVal>
            <c:numRef>
              <c:f>'Mitsubishi EVO X COBB'!$G$41:$N$41</c:f>
              <c:numCache>
                <c:formatCode>0.000</c:formatCode>
                <c:ptCount val="8"/>
                <c:pt idx="0">
                  <c:v>3.0622442999999975</c:v>
                </c:pt>
                <c:pt idx="1">
                  <c:v>2.2537040999999993</c:v>
                </c:pt>
                <c:pt idx="2">
                  <c:v>1.441708600000001</c:v>
                </c:pt>
                <c:pt idx="3">
                  <c:v>0.85218519999999875</c:v>
                </c:pt>
                <c:pt idx="4">
                  <c:v>0.53820219999999708</c:v>
                </c:pt>
                <c:pt idx="5">
                  <c:v>0.33219650000000156</c:v>
                </c:pt>
                <c:pt idx="6">
                  <c:v>0.14072200000000823</c:v>
                </c:pt>
                <c:pt idx="7" formatCode="General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1EB-47B1-BC0F-DBD52591C5F3}"/>
            </c:ext>
          </c:extLst>
        </c:ser>
        <c:ser>
          <c:idx val="1"/>
          <c:order val="1"/>
          <c:tx>
            <c:strRef>
              <c:f>'Mitsubishi EVO X COBB'!$F$42</c:f>
              <c:strCache>
                <c:ptCount val="1"/>
                <c:pt idx="0">
                  <c:v>3.0</c:v>
                </c:pt>
              </c:strCache>
            </c:strRef>
          </c:tx>
          <c:marker>
            <c:symbol val="none"/>
          </c:marker>
          <c:xVal>
            <c:numRef>
              <c:f>'Mitsubishi EVO X COBB'!$G$40:$N$40</c:f>
              <c:numCache>
                <c:formatCode>0.00</c:formatCode>
                <c:ptCount val="8"/>
                <c:pt idx="0">
                  <c:v>4.6900000000000004</c:v>
                </c:pt>
                <c:pt idx="1">
                  <c:v>7.03</c:v>
                </c:pt>
                <c:pt idx="2">
                  <c:v>9.3800000000000008</c:v>
                </c:pt>
                <c:pt idx="3">
                  <c:v>11.72</c:v>
                </c:pt>
                <c:pt idx="4">
                  <c:v>14.06</c:v>
                </c:pt>
                <c:pt idx="5">
                  <c:v>16.41</c:v>
                </c:pt>
                <c:pt idx="6">
                  <c:v>18.68</c:v>
                </c:pt>
              </c:numCache>
            </c:numRef>
          </c:xVal>
          <c:yVal>
            <c:numRef>
              <c:f>'Mitsubishi EVO X COBB'!$G$42:$N$42</c:f>
              <c:numCache>
                <c:formatCode>0.000</c:formatCode>
                <c:ptCount val="8"/>
                <c:pt idx="0">
                  <c:v>3.3940737999999961</c:v>
                </c:pt>
                <c:pt idx="1">
                  <c:v>2.4581205999999978</c:v>
                </c:pt>
                <c:pt idx="2">
                  <c:v>1.5181675999999991</c:v>
                </c:pt>
                <c:pt idx="3">
                  <c:v>0.8895943999999969</c:v>
                </c:pt>
                <c:pt idx="4">
                  <c:v>0.57923839999999993</c:v>
                </c:pt>
                <c:pt idx="5">
                  <c:v>0.2639247999999963</c:v>
                </c:pt>
                <c:pt idx="6">
                  <c:v>-6.458960000001035E-2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1EB-47B1-BC0F-DBD52591C5F3}"/>
            </c:ext>
          </c:extLst>
        </c:ser>
        <c:ser>
          <c:idx val="2"/>
          <c:order val="2"/>
          <c:tx>
            <c:strRef>
              <c:f>'Mitsubishi EVO X COBB'!$F$43</c:f>
              <c:strCache>
                <c:ptCount val="1"/>
                <c:pt idx="0">
                  <c:v>3.5</c:v>
                </c:pt>
              </c:strCache>
            </c:strRef>
          </c:tx>
          <c:marker>
            <c:symbol val="none"/>
          </c:marker>
          <c:xVal>
            <c:numRef>
              <c:f>'Mitsubishi EVO X COBB'!$G$40:$N$40</c:f>
              <c:numCache>
                <c:formatCode>0.00</c:formatCode>
                <c:ptCount val="8"/>
                <c:pt idx="0">
                  <c:v>4.6900000000000004</c:v>
                </c:pt>
                <c:pt idx="1">
                  <c:v>7.03</c:v>
                </c:pt>
                <c:pt idx="2">
                  <c:v>9.3800000000000008</c:v>
                </c:pt>
                <c:pt idx="3">
                  <c:v>11.72</c:v>
                </c:pt>
                <c:pt idx="4">
                  <c:v>14.06</c:v>
                </c:pt>
                <c:pt idx="5">
                  <c:v>16.41</c:v>
                </c:pt>
                <c:pt idx="6">
                  <c:v>18.68</c:v>
                </c:pt>
              </c:numCache>
            </c:numRef>
          </c:xVal>
          <c:yVal>
            <c:numRef>
              <c:f>'Mitsubishi EVO X COBB'!$G$43:$N$43</c:f>
              <c:numCache>
                <c:formatCode>0.000</c:formatCode>
                <c:ptCount val="8"/>
                <c:pt idx="0">
                  <c:v>3.8039420000000024</c:v>
                </c:pt>
                <c:pt idx="1">
                  <c:v>2.7294140000000002</c:v>
                </c:pt>
                <c:pt idx="2">
                  <c:v>1.6502939999999979</c:v>
                </c:pt>
                <c:pt idx="3">
                  <c:v>0.95907720000000074</c:v>
                </c:pt>
                <c:pt idx="4">
                  <c:v>0.66445440000000078</c:v>
                </c:pt>
                <c:pt idx="5">
                  <c:v>0.3635133999999991</c:v>
                </c:pt>
                <c:pt idx="6">
                  <c:v>4.2853200000009473E-2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1EB-47B1-BC0F-DBD52591C5F3}"/>
            </c:ext>
          </c:extLst>
        </c:ser>
        <c:ser>
          <c:idx val="3"/>
          <c:order val="3"/>
          <c:tx>
            <c:strRef>
              <c:f>'Mitsubishi EVO X COBB'!$F$44</c:f>
              <c:strCache>
                <c:ptCount val="1"/>
                <c:pt idx="0">
                  <c:v>4.0</c:v>
                </c:pt>
              </c:strCache>
            </c:strRef>
          </c:tx>
          <c:marker>
            <c:symbol val="none"/>
          </c:marker>
          <c:xVal>
            <c:numRef>
              <c:f>'Mitsubishi EVO X COBB'!$G$40:$N$40</c:f>
              <c:numCache>
                <c:formatCode>0.00</c:formatCode>
                <c:ptCount val="8"/>
                <c:pt idx="0">
                  <c:v>4.6900000000000004</c:v>
                </c:pt>
                <c:pt idx="1">
                  <c:v>7.03</c:v>
                </c:pt>
                <c:pt idx="2">
                  <c:v>9.3800000000000008</c:v>
                </c:pt>
                <c:pt idx="3">
                  <c:v>11.72</c:v>
                </c:pt>
                <c:pt idx="4">
                  <c:v>14.06</c:v>
                </c:pt>
                <c:pt idx="5">
                  <c:v>16.41</c:v>
                </c:pt>
                <c:pt idx="6">
                  <c:v>18.68</c:v>
                </c:pt>
              </c:numCache>
            </c:numRef>
          </c:xVal>
          <c:yVal>
            <c:numRef>
              <c:f>'Mitsubishi EVO X COBB'!$G$44:$N$44</c:f>
              <c:numCache>
                <c:formatCode>0.000</c:formatCode>
                <c:ptCount val="8"/>
                <c:pt idx="0">
                  <c:v>4.3378187000000015</c:v>
                </c:pt>
                <c:pt idx="1">
                  <c:v>3.0887969000000002</c:v>
                </c:pt>
                <c:pt idx="2">
                  <c:v>1.8344373999999988</c:v>
                </c:pt>
                <c:pt idx="3">
                  <c:v>1.0140627999999987</c:v>
                </c:pt>
                <c:pt idx="4">
                  <c:v>0.69082539999999937</c:v>
                </c:pt>
                <c:pt idx="5">
                  <c:v>0.48354130000000395</c:v>
                </c:pt>
                <c:pt idx="6">
                  <c:v>0.27681240000001561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1EB-47B1-BC0F-DBD52591C5F3}"/>
            </c:ext>
          </c:extLst>
        </c:ser>
        <c:ser>
          <c:idx val="4"/>
          <c:order val="4"/>
          <c:tx>
            <c:strRef>
              <c:f>'Mitsubishi EVO X COBB'!$F$45</c:f>
              <c:strCache>
                <c:ptCount val="1"/>
                <c:pt idx="0">
                  <c:v>4.5</c:v>
                </c:pt>
              </c:strCache>
            </c:strRef>
          </c:tx>
          <c:marker>
            <c:symbol val="none"/>
          </c:marker>
          <c:xVal>
            <c:numRef>
              <c:f>'Mitsubishi EVO X COBB'!$G$40:$N$40</c:f>
              <c:numCache>
                <c:formatCode>0.00</c:formatCode>
                <c:ptCount val="8"/>
                <c:pt idx="0">
                  <c:v>4.6900000000000004</c:v>
                </c:pt>
                <c:pt idx="1">
                  <c:v>7.03</c:v>
                </c:pt>
                <c:pt idx="2">
                  <c:v>9.3800000000000008</c:v>
                </c:pt>
                <c:pt idx="3">
                  <c:v>11.72</c:v>
                </c:pt>
                <c:pt idx="4">
                  <c:v>14.06</c:v>
                </c:pt>
                <c:pt idx="5">
                  <c:v>16.41</c:v>
                </c:pt>
                <c:pt idx="6">
                  <c:v>18.68</c:v>
                </c:pt>
              </c:numCache>
            </c:numRef>
          </c:xVal>
          <c:yVal>
            <c:numRef>
              <c:f>'Mitsubishi EVO X COBB'!$G$45:$N$45</c:f>
              <c:numCache>
                <c:formatCode>0.000</c:formatCode>
                <c:ptCount val="8"/>
                <c:pt idx="0">
                  <c:v>4.8390216000000006</c:v>
                </c:pt>
                <c:pt idx="1">
                  <c:v>3.3826992000000002</c:v>
                </c:pt>
                <c:pt idx="2">
                  <c:v>1.9201531999999988</c:v>
                </c:pt>
                <c:pt idx="3">
                  <c:v>0.94220239999999844</c:v>
                </c:pt>
                <c:pt idx="4">
                  <c:v>0.54172699999999607</c:v>
                </c:pt>
                <c:pt idx="5">
                  <c:v>0.32246729999999801</c:v>
                </c:pt>
                <c:pt idx="6">
                  <c:v>0.11483040000000377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1EB-47B1-BC0F-DBD52591C5F3}"/>
            </c:ext>
          </c:extLst>
        </c:ser>
        <c:ser>
          <c:idx val="5"/>
          <c:order val="5"/>
          <c:tx>
            <c:strRef>
              <c:f>'Mitsubishi EVO X COBB'!$F$46</c:f>
              <c:strCache>
                <c:ptCount val="1"/>
                <c:pt idx="0">
                  <c:v>5.0</c:v>
                </c:pt>
              </c:strCache>
            </c:strRef>
          </c:tx>
          <c:marker>
            <c:symbol val="none"/>
          </c:marker>
          <c:xVal>
            <c:numRef>
              <c:f>'Mitsubishi EVO X COBB'!$G$40:$N$40</c:f>
              <c:numCache>
                <c:formatCode>0.00</c:formatCode>
                <c:ptCount val="8"/>
                <c:pt idx="0">
                  <c:v>4.6900000000000004</c:v>
                </c:pt>
                <c:pt idx="1">
                  <c:v>7.03</c:v>
                </c:pt>
                <c:pt idx="2">
                  <c:v>9.3800000000000008</c:v>
                </c:pt>
                <c:pt idx="3">
                  <c:v>11.72</c:v>
                </c:pt>
                <c:pt idx="4">
                  <c:v>14.06</c:v>
                </c:pt>
                <c:pt idx="5">
                  <c:v>16.41</c:v>
                </c:pt>
                <c:pt idx="6">
                  <c:v>18.68</c:v>
                </c:pt>
              </c:numCache>
            </c:numRef>
          </c:xVal>
          <c:yVal>
            <c:numRef>
              <c:f>'Mitsubishi EVO X COBB'!$G$46:$N$46</c:f>
              <c:numCache>
                <c:formatCode>0.000</c:formatCode>
                <c:ptCount val="8"/>
                <c:pt idx="0">
                  <c:v>6.1269332999999975</c:v>
                </c:pt>
                <c:pt idx="1">
                  <c:v>4.1603271000000026</c:v>
                </c:pt>
                <c:pt idx="2">
                  <c:v>2.1853166000000082</c:v>
                </c:pt>
                <c:pt idx="3">
                  <c:v>0.96071480000000431</c:v>
                </c:pt>
                <c:pt idx="4">
                  <c:v>0.54656960000000421</c:v>
                </c:pt>
                <c:pt idx="5">
                  <c:v>0.21886680000000069</c:v>
                </c:pt>
                <c:pt idx="6">
                  <c:v>-0.1341636000000217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1EB-47B1-BC0F-DBD52591C5F3}"/>
            </c:ext>
          </c:extLst>
        </c:ser>
        <c:ser>
          <c:idx val="6"/>
          <c:order val="6"/>
          <c:tx>
            <c:strRef>
              <c:f>'Mitsubishi EVO X COBB'!$F$47</c:f>
              <c:strCache>
                <c:ptCount val="1"/>
                <c:pt idx="0">
                  <c:v>5.5</c:v>
                </c:pt>
              </c:strCache>
            </c:strRef>
          </c:tx>
          <c:marker>
            <c:symbol val="none"/>
          </c:marker>
          <c:xVal>
            <c:numRef>
              <c:f>'Mitsubishi EVO X COBB'!$G$40:$N$40</c:f>
              <c:numCache>
                <c:formatCode>0.00</c:formatCode>
                <c:ptCount val="8"/>
                <c:pt idx="0">
                  <c:v>4.6900000000000004</c:v>
                </c:pt>
                <c:pt idx="1">
                  <c:v>7.03</c:v>
                </c:pt>
                <c:pt idx="2">
                  <c:v>9.3800000000000008</c:v>
                </c:pt>
                <c:pt idx="3">
                  <c:v>11.72</c:v>
                </c:pt>
                <c:pt idx="4">
                  <c:v>14.06</c:v>
                </c:pt>
                <c:pt idx="5">
                  <c:v>16.41</c:v>
                </c:pt>
                <c:pt idx="6">
                  <c:v>18.68</c:v>
                </c:pt>
              </c:numCache>
            </c:numRef>
          </c:xVal>
          <c:yVal>
            <c:numRef>
              <c:f>'Mitsubishi EVO X COBB'!$G$47:$N$47</c:f>
              <c:numCache>
                <c:formatCode>0.000</c:formatCode>
                <c:ptCount val="8"/>
                <c:pt idx="0">
                  <c:v>7.3008160999999934</c:v>
                </c:pt>
                <c:pt idx="1">
                  <c:v>4.9554106999999989</c:v>
                </c:pt>
                <c:pt idx="2">
                  <c:v>2.599982200000003</c:v>
                </c:pt>
                <c:pt idx="3">
                  <c:v>1.1116767999999997</c:v>
                </c:pt>
                <c:pt idx="4">
                  <c:v>0.60421419999999881</c:v>
                </c:pt>
                <c:pt idx="5">
                  <c:v>0.29891630000000369</c:v>
                </c:pt>
                <c:pt idx="6">
                  <c:v>-1.5637599999983376E-2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11EB-47B1-BC0F-DBD52591C5F3}"/>
            </c:ext>
          </c:extLst>
        </c:ser>
        <c:ser>
          <c:idx val="7"/>
          <c:order val="7"/>
          <c:tx>
            <c:strRef>
              <c:f>'Mitsubishi EVO X COBB'!$F$48</c:f>
              <c:strCache>
                <c:ptCount val="1"/>
                <c:pt idx="0">
                  <c:v>6.0</c:v>
                </c:pt>
              </c:strCache>
            </c:strRef>
          </c:tx>
          <c:marker>
            <c:symbol val="none"/>
          </c:marker>
          <c:xVal>
            <c:numRef>
              <c:f>'Mitsubishi EVO X COBB'!$G$40:$N$40</c:f>
              <c:numCache>
                <c:formatCode>0.00</c:formatCode>
                <c:ptCount val="8"/>
                <c:pt idx="0">
                  <c:v>4.6900000000000004</c:v>
                </c:pt>
                <c:pt idx="1">
                  <c:v>7.03</c:v>
                </c:pt>
                <c:pt idx="2">
                  <c:v>9.3800000000000008</c:v>
                </c:pt>
                <c:pt idx="3">
                  <c:v>11.72</c:v>
                </c:pt>
                <c:pt idx="4">
                  <c:v>14.06</c:v>
                </c:pt>
                <c:pt idx="5">
                  <c:v>16.41</c:v>
                </c:pt>
                <c:pt idx="6">
                  <c:v>18.68</c:v>
                </c:pt>
              </c:numCache>
            </c:numRef>
          </c:xVal>
          <c:yVal>
            <c:numRef>
              <c:f>'Mitsubishi EVO X COBB'!$G$48:$N$48</c:f>
              <c:numCache>
                <c:formatCode>0.000</c:formatCode>
                <c:ptCount val="8"/>
                <c:pt idx="0">
                  <c:v>8.615043</c:v>
                </c:pt>
                <c:pt idx="1">
                  <c:v>5.7010409999999982</c:v>
                </c:pt>
                <c:pt idx="2">
                  <c:v>2.7745859999999976</c:v>
                </c:pt>
                <c:pt idx="3">
                  <c:v>1.1375424000000058</c:v>
                </c:pt>
                <c:pt idx="4">
                  <c:v>0.79244999999998189</c:v>
                </c:pt>
                <c:pt idx="5">
                  <c:v>0.3619393999999998</c:v>
                </c:pt>
                <c:pt idx="6">
                  <c:v>-0.16846879999996922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11EB-47B1-BC0F-DBD52591C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124672"/>
        <c:axId val="116479104"/>
      </c:scatterChart>
      <c:valAx>
        <c:axId val="116124672"/>
        <c:scaling>
          <c:orientation val="minMax"/>
          <c:max val="16"/>
          <c:min val="8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Voltage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16479104"/>
        <c:crosses val="autoZero"/>
        <c:crossBetween val="midCat"/>
        <c:majorUnit val="1"/>
      </c:valAx>
      <c:valAx>
        <c:axId val="116479104"/>
        <c:scaling>
          <c:orientation val="minMax"/>
          <c:max val="4.5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mS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161246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611" l="0.70000000000000062" r="0.70000000000000062" t="0.75000000000000611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Short Pulse ADDER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9.6735348201236096E-2"/>
          <c:y val="0.1072913630700368"/>
          <c:w val="0.78276376381095625"/>
          <c:h val="0.7680780025283655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'Mitsubishi EVO X COBB'!$F$52</c:f>
              <c:strCache>
                <c:ptCount val="1"/>
                <c:pt idx="0">
                  <c:v>2.5</c:v>
                </c:pt>
              </c:strCache>
            </c:strRef>
          </c:tx>
          <c:marker>
            <c:symbol val="none"/>
          </c:marker>
          <c:xVal>
            <c:numRef>
              <c:f>'Mitsubishi EVO X COBB'!$G$51:$BT$51</c:f>
              <c:numCache>
                <c:formatCode>0.000</c:formatCode>
                <c:ptCount val="66"/>
                <c:pt idx="0">
                  <c:v>0</c:v>
                </c:pt>
                <c:pt idx="1">
                  <c:v>3.2000000000000001E-2</c:v>
                </c:pt>
                <c:pt idx="2">
                  <c:v>6.4000000000000001E-2</c:v>
                </c:pt>
                <c:pt idx="3">
                  <c:v>9.6000000000000002E-2</c:v>
                </c:pt>
                <c:pt idx="4">
                  <c:v>0.128</c:v>
                </c:pt>
                <c:pt idx="5">
                  <c:v>0.16</c:v>
                </c:pt>
                <c:pt idx="6">
                  <c:v>0.192</c:v>
                </c:pt>
                <c:pt idx="7">
                  <c:v>0.224</c:v>
                </c:pt>
                <c:pt idx="8">
                  <c:v>0.25600000000000001</c:v>
                </c:pt>
                <c:pt idx="9">
                  <c:v>0.28800000000000003</c:v>
                </c:pt>
                <c:pt idx="10">
                  <c:v>0.32000000000000006</c:v>
                </c:pt>
                <c:pt idx="11">
                  <c:v>0.35200000000000009</c:v>
                </c:pt>
                <c:pt idx="12">
                  <c:v>0.38400000000000012</c:v>
                </c:pt>
                <c:pt idx="13">
                  <c:v>0.41600000000000015</c:v>
                </c:pt>
                <c:pt idx="14">
                  <c:v>0.44800000000000018</c:v>
                </c:pt>
                <c:pt idx="15">
                  <c:v>0.4800000000000002</c:v>
                </c:pt>
                <c:pt idx="16">
                  <c:v>0.51200000000000023</c:v>
                </c:pt>
                <c:pt idx="17">
                  <c:v>0.54400000000000026</c:v>
                </c:pt>
                <c:pt idx="18">
                  <c:v>0.57600000000000029</c:v>
                </c:pt>
                <c:pt idx="19">
                  <c:v>0.60800000000000032</c:v>
                </c:pt>
                <c:pt idx="20">
                  <c:v>0.64000000000000035</c:v>
                </c:pt>
                <c:pt idx="21">
                  <c:v>0.67200000000000037</c:v>
                </c:pt>
                <c:pt idx="22">
                  <c:v>0.7040000000000004</c:v>
                </c:pt>
                <c:pt idx="23">
                  <c:v>0.73600000000000043</c:v>
                </c:pt>
                <c:pt idx="24">
                  <c:v>0.76800000000000046</c:v>
                </c:pt>
                <c:pt idx="25">
                  <c:v>0.80000000000000049</c:v>
                </c:pt>
                <c:pt idx="26">
                  <c:v>0.83200000000000052</c:v>
                </c:pt>
                <c:pt idx="27">
                  <c:v>0.86400000000000055</c:v>
                </c:pt>
                <c:pt idx="28">
                  <c:v>0.89600000000000057</c:v>
                </c:pt>
                <c:pt idx="29">
                  <c:v>0.9280000000000006</c:v>
                </c:pt>
                <c:pt idx="30">
                  <c:v>0.96000000000000063</c:v>
                </c:pt>
                <c:pt idx="31">
                  <c:v>0.99200000000000066</c:v>
                </c:pt>
                <c:pt idx="32">
                  <c:v>1.0240000000000007</c:v>
                </c:pt>
                <c:pt idx="33">
                  <c:v>1.0560000000000007</c:v>
                </c:pt>
                <c:pt idx="34">
                  <c:v>1.0880000000000007</c:v>
                </c:pt>
                <c:pt idx="35">
                  <c:v>1.1200000000000008</c:v>
                </c:pt>
                <c:pt idx="36">
                  <c:v>1.1520000000000008</c:v>
                </c:pt>
                <c:pt idx="37">
                  <c:v>1.1840000000000008</c:v>
                </c:pt>
                <c:pt idx="38">
                  <c:v>1.2160000000000009</c:v>
                </c:pt>
                <c:pt idx="39">
                  <c:v>1.2480000000000009</c:v>
                </c:pt>
                <c:pt idx="40">
                  <c:v>1.2800000000000009</c:v>
                </c:pt>
                <c:pt idx="41">
                  <c:v>1.3120000000000009</c:v>
                </c:pt>
                <c:pt idx="42">
                  <c:v>1.344000000000001</c:v>
                </c:pt>
                <c:pt idx="43">
                  <c:v>1.376000000000001</c:v>
                </c:pt>
                <c:pt idx="44">
                  <c:v>1.408000000000001</c:v>
                </c:pt>
                <c:pt idx="45">
                  <c:v>1.4400000000000011</c:v>
                </c:pt>
                <c:pt idx="46">
                  <c:v>1.4720000000000011</c:v>
                </c:pt>
                <c:pt idx="47">
                  <c:v>1.5040000000000011</c:v>
                </c:pt>
                <c:pt idx="48">
                  <c:v>1.5360000000000011</c:v>
                </c:pt>
                <c:pt idx="49">
                  <c:v>1.5680000000000012</c:v>
                </c:pt>
                <c:pt idx="50">
                  <c:v>1.6000000000000012</c:v>
                </c:pt>
                <c:pt idx="51">
                  <c:v>1.6320000000000012</c:v>
                </c:pt>
                <c:pt idx="52">
                  <c:v>1.6640000000000013</c:v>
                </c:pt>
                <c:pt idx="53">
                  <c:v>1.6960000000000013</c:v>
                </c:pt>
                <c:pt idx="54">
                  <c:v>1.7280000000000013</c:v>
                </c:pt>
                <c:pt idx="55">
                  <c:v>1.7600000000000013</c:v>
                </c:pt>
                <c:pt idx="56">
                  <c:v>1.7920000000000014</c:v>
                </c:pt>
                <c:pt idx="57">
                  <c:v>1.8240000000000014</c:v>
                </c:pt>
                <c:pt idx="58">
                  <c:v>1.8560000000000014</c:v>
                </c:pt>
                <c:pt idx="59">
                  <c:v>1.8880000000000015</c:v>
                </c:pt>
                <c:pt idx="60">
                  <c:v>1.9200000000000015</c:v>
                </c:pt>
                <c:pt idx="61">
                  <c:v>1.9520000000000015</c:v>
                </c:pt>
                <c:pt idx="62">
                  <c:v>1.9840000000000015</c:v>
                </c:pt>
                <c:pt idx="63">
                  <c:v>2.0160000000000013</c:v>
                </c:pt>
                <c:pt idx="64">
                  <c:v>2.0480000000000014</c:v>
                </c:pt>
                <c:pt idx="65">
                  <c:v>2.0800000000000014</c:v>
                </c:pt>
              </c:numCache>
            </c:numRef>
          </c:xVal>
          <c:yVal>
            <c:numRef>
              <c:f>'Mitsubishi EVO X COBB'!$G$52:$BT$52</c:f>
              <c:numCache>
                <c:formatCode>0.000</c:formatCode>
                <c:ptCount val="66"/>
                <c:pt idx="0">
                  <c:v>0.32798164765184001</c:v>
                </c:pt>
                <c:pt idx="1">
                  <c:v>0.32798164765184001</c:v>
                </c:pt>
                <c:pt idx="2">
                  <c:v>0.32798164765184001</c:v>
                </c:pt>
                <c:pt idx="3">
                  <c:v>0.32739341994495996</c:v>
                </c:pt>
                <c:pt idx="4">
                  <c:v>0.32506982697471998</c:v>
                </c:pt>
                <c:pt idx="5">
                  <c:v>0.32111637055999998</c:v>
                </c:pt>
                <c:pt idx="6">
                  <c:v>0.31563855251967998</c:v>
                </c:pt>
                <c:pt idx="7">
                  <c:v>0.30874187467263997</c:v>
                </c:pt>
                <c:pt idx="8">
                  <c:v>0.30053183883776002</c:v>
                </c:pt>
                <c:pt idx="9">
                  <c:v>0.29111394683392</c:v>
                </c:pt>
                <c:pt idx="10">
                  <c:v>0.28059370047999999</c:v>
                </c:pt>
                <c:pt idx="11">
                  <c:v>0.26907660159487995</c:v>
                </c:pt>
                <c:pt idx="12">
                  <c:v>0.25666815199743997</c:v>
                </c:pt>
                <c:pt idx="13">
                  <c:v>0.24347385350655992</c:v>
                </c:pt>
                <c:pt idx="14">
                  <c:v>0.22959920794111993</c:v>
                </c:pt>
                <c:pt idx="15">
                  <c:v>0.21514971711999992</c:v>
                </c:pt>
                <c:pt idx="16">
                  <c:v>0.20023088286207988</c:v>
                </c:pt>
                <c:pt idx="17">
                  <c:v>0.18494820698623987</c:v>
                </c:pt>
                <c:pt idx="18">
                  <c:v>0.16940719131135989</c:v>
                </c:pt>
                <c:pt idx="19">
                  <c:v>0.15371333765631984</c:v>
                </c:pt>
                <c:pt idx="20">
                  <c:v>0.13797214783999986</c:v>
                </c:pt>
                <c:pt idx="21">
                  <c:v>0.12228912368127984</c:v>
                </c:pt>
                <c:pt idx="22">
                  <c:v>0.10676976699903984</c:v>
                </c:pt>
                <c:pt idx="23">
                  <c:v>9.1519579612159785E-2</c:v>
                </c:pt>
                <c:pt idx="24">
                  <c:v>7.6644063339519897E-2</c:v>
                </c:pt>
                <c:pt idx="25">
                  <c:v>6.2248719999999813E-2</c:v>
                </c:pt>
                <c:pt idx="26">
                  <c:v>4.8439051412479839E-2</c:v>
                </c:pt>
                <c:pt idx="27">
                  <c:v>3.5320559395839835E-2</c:v>
                </c:pt>
                <c:pt idx="28">
                  <c:v>2.2998745768959827E-2</c:v>
                </c:pt>
                <c:pt idx="29">
                  <c:v>1.1579112350719845E-2</c:v>
                </c:pt>
                <c:pt idx="30">
                  <c:v>1.1671609599998023E-3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F17-4C3D-9D09-B1081D52337E}"/>
            </c:ext>
          </c:extLst>
        </c:ser>
        <c:ser>
          <c:idx val="1"/>
          <c:order val="1"/>
          <c:tx>
            <c:strRef>
              <c:f>'Mitsubishi EVO X COBB'!$F$53</c:f>
              <c:strCache>
                <c:ptCount val="1"/>
                <c:pt idx="0">
                  <c:v>3.0</c:v>
                </c:pt>
              </c:strCache>
            </c:strRef>
          </c:tx>
          <c:marker>
            <c:symbol val="none"/>
          </c:marker>
          <c:xVal>
            <c:numRef>
              <c:f>'Mitsubishi EVO X COBB'!$G$51:$BT$51</c:f>
              <c:numCache>
                <c:formatCode>0.000</c:formatCode>
                <c:ptCount val="66"/>
                <c:pt idx="0">
                  <c:v>0</c:v>
                </c:pt>
                <c:pt idx="1">
                  <c:v>3.2000000000000001E-2</c:v>
                </c:pt>
                <c:pt idx="2">
                  <c:v>6.4000000000000001E-2</c:v>
                </c:pt>
                <c:pt idx="3">
                  <c:v>9.6000000000000002E-2</c:v>
                </c:pt>
                <c:pt idx="4">
                  <c:v>0.128</c:v>
                </c:pt>
                <c:pt idx="5">
                  <c:v>0.16</c:v>
                </c:pt>
                <c:pt idx="6">
                  <c:v>0.192</c:v>
                </c:pt>
                <c:pt idx="7">
                  <c:v>0.224</c:v>
                </c:pt>
                <c:pt idx="8">
                  <c:v>0.25600000000000001</c:v>
                </c:pt>
                <c:pt idx="9">
                  <c:v>0.28800000000000003</c:v>
                </c:pt>
                <c:pt idx="10">
                  <c:v>0.32000000000000006</c:v>
                </c:pt>
                <c:pt idx="11">
                  <c:v>0.35200000000000009</c:v>
                </c:pt>
                <c:pt idx="12">
                  <c:v>0.38400000000000012</c:v>
                </c:pt>
                <c:pt idx="13">
                  <c:v>0.41600000000000015</c:v>
                </c:pt>
                <c:pt idx="14">
                  <c:v>0.44800000000000018</c:v>
                </c:pt>
                <c:pt idx="15">
                  <c:v>0.4800000000000002</c:v>
                </c:pt>
                <c:pt idx="16">
                  <c:v>0.51200000000000023</c:v>
                </c:pt>
                <c:pt idx="17">
                  <c:v>0.54400000000000026</c:v>
                </c:pt>
                <c:pt idx="18">
                  <c:v>0.57600000000000029</c:v>
                </c:pt>
                <c:pt idx="19">
                  <c:v>0.60800000000000032</c:v>
                </c:pt>
                <c:pt idx="20">
                  <c:v>0.64000000000000035</c:v>
                </c:pt>
                <c:pt idx="21">
                  <c:v>0.67200000000000037</c:v>
                </c:pt>
                <c:pt idx="22">
                  <c:v>0.7040000000000004</c:v>
                </c:pt>
                <c:pt idx="23">
                  <c:v>0.73600000000000043</c:v>
                </c:pt>
                <c:pt idx="24">
                  <c:v>0.76800000000000046</c:v>
                </c:pt>
                <c:pt idx="25">
                  <c:v>0.80000000000000049</c:v>
                </c:pt>
                <c:pt idx="26">
                  <c:v>0.83200000000000052</c:v>
                </c:pt>
                <c:pt idx="27">
                  <c:v>0.86400000000000055</c:v>
                </c:pt>
                <c:pt idx="28">
                  <c:v>0.89600000000000057</c:v>
                </c:pt>
                <c:pt idx="29">
                  <c:v>0.9280000000000006</c:v>
                </c:pt>
                <c:pt idx="30">
                  <c:v>0.96000000000000063</c:v>
                </c:pt>
                <c:pt idx="31">
                  <c:v>0.99200000000000066</c:v>
                </c:pt>
                <c:pt idx="32">
                  <c:v>1.0240000000000007</c:v>
                </c:pt>
                <c:pt idx="33">
                  <c:v>1.0560000000000007</c:v>
                </c:pt>
                <c:pt idx="34">
                  <c:v>1.0880000000000007</c:v>
                </c:pt>
                <c:pt idx="35">
                  <c:v>1.1200000000000008</c:v>
                </c:pt>
                <c:pt idx="36">
                  <c:v>1.1520000000000008</c:v>
                </c:pt>
                <c:pt idx="37">
                  <c:v>1.1840000000000008</c:v>
                </c:pt>
                <c:pt idx="38">
                  <c:v>1.2160000000000009</c:v>
                </c:pt>
                <c:pt idx="39">
                  <c:v>1.2480000000000009</c:v>
                </c:pt>
                <c:pt idx="40">
                  <c:v>1.2800000000000009</c:v>
                </c:pt>
                <c:pt idx="41">
                  <c:v>1.3120000000000009</c:v>
                </c:pt>
                <c:pt idx="42">
                  <c:v>1.344000000000001</c:v>
                </c:pt>
                <c:pt idx="43">
                  <c:v>1.376000000000001</c:v>
                </c:pt>
                <c:pt idx="44">
                  <c:v>1.408000000000001</c:v>
                </c:pt>
                <c:pt idx="45">
                  <c:v>1.4400000000000011</c:v>
                </c:pt>
                <c:pt idx="46">
                  <c:v>1.4720000000000011</c:v>
                </c:pt>
                <c:pt idx="47">
                  <c:v>1.5040000000000011</c:v>
                </c:pt>
                <c:pt idx="48">
                  <c:v>1.5360000000000011</c:v>
                </c:pt>
                <c:pt idx="49">
                  <c:v>1.5680000000000012</c:v>
                </c:pt>
                <c:pt idx="50">
                  <c:v>1.6000000000000012</c:v>
                </c:pt>
                <c:pt idx="51">
                  <c:v>1.6320000000000012</c:v>
                </c:pt>
                <c:pt idx="52">
                  <c:v>1.6640000000000013</c:v>
                </c:pt>
                <c:pt idx="53">
                  <c:v>1.6960000000000013</c:v>
                </c:pt>
                <c:pt idx="54">
                  <c:v>1.7280000000000013</c:v>
                </c:pt>
                <c:pt idx="55">
                  <c:v>1.7600000000000013</c:v>
                </c:pt>
                <c:pt idx="56">
                  <c:v>1.7920000000000014</c:v>
                </c:pt>
                <c:pt idx="57">
                  <c:v>1.8240000000000014</c:v>
                </c:pt>
                <c:pt idx="58">
                  <c:v>1.8560000000000014</c:v>
                </c:pt>
                <c:pt idx="59">
                  <c:v>1.8880000000000015</c:v>
                </c:pt>
                <c:pt idx="60">
                  <c:v>1.9200000000000015</c:v>
                </c:pt>
                <c:pt idx="61">
                  <c:v>1.9520000000000015</c:v>
                </c:pt>
                <c:pt idx="62">
                  <c:v>1.9840000000000015</c:v>
                </c:pt>
                <c:pt idx="63">
                  <c:v>2.0160000000000013</c:v>
                </c:pt>
                <c:pt idx="64">
                  <c:v>2.0480000000000014</c:v>
                </c:pt>
                <c:pt idx="65">
                  <c:v>2.0800000000000014</c:v>
                </c:pt>
              </c:numCache>
            </c:numRef>
          </c:xVal>
          <c:yVal>
            <c:numRef>
              <c:f>'Mitsubishi EVO X COBB'!$G$53:$BT$53</c:f>
              <c:numCache>
                <c:formatCode>0.000</c:formatCode>
                <c:ptCount val="66"/>
                <c:pt idx="0">
                  <c:v>0.32077243211776002</c:v>
                </c:pt>
                <c:pt idx="1">
                  <c:v>0.32077243211776002</c:v>
                </c:pt>
                <c:pt idx="2">
                  <c:v>0.32077243211776002</c:v>
                </c:pt>
                <c:pt idx="3">
                  <c:v>0.32051433631744003</c:v>
                </c:pt>
                <c:pt idx="4">
                  <c:v>0.31847932510208005</c:v>
                </c:pt>
                <c:pt idx="5">
                  <c:v>0.31477686784000003</c:v>
                </c:pt>
                <c:pt idx="6">
                  <c:v>0.30951643389952005</c:v>
                </c:pt>
                <c:pt idx="7">
                  <c:v>0.30280749264896001</c:v>
                </c:pt>
                <c:pt idx="8">
                  <c:v>0.29475951345664003</c:v>
                </c:pt>
                <c:pt idx="9">
                  <c:v>0.28548196569088002</c:v>
                </c:pt>
                <c:pt idx="10">
                  <c:v>0.27508431872</c:v>
                </c:pt>
                <c:pt idx="11">
                  <c:v>0.26367604191231997</c:v>
                </c:pt>
                <c:pt idx="12">
                  <c:v>0.25136660463616001</c:v>
                </c:pt>
                <c:pt idx="13">
                  <c:v>0.23826547625983996</c:v>
                </c:pt>
                <c:pt idx="14">
                  <c:v>0.22448212615167995</c:v>
                </c:pt>
                <c:pt idx="15">
                  <c:v>0.21012602367999994</c:v>
                </c:pt>
                <c:pt idx="16">
                  <c:v>0.19530663821311994</c:v>
                </c:pt>
                <c:pt idx="17">
                  <c:v>0.18013343911935986</c:v>
                </c:pt>
                <c:pt idx="18">
                  <c:v>0.16471589576703988</c:v>
                </c:pt>
                <c:pt idx="19">
                  <c:v>0.14916347752447989</c:v>
                </c:pt>
                <c:pt idx="20">
                  <c:v>0.13358565375999984</c:v>
                </c:pt>
                <c:pt idx="21">
                  <c:v>0.11809189384191993</c:v>
                </c:pt>
                <c:pt idx="22">
                  <c:v>0.10279166713855983</c:v>
                </c:pt>
                <c:pt idx="23">
                  <c:v>8.7794443018239798E-2</c:v>
                </c:pt>
                <c:pt idx="24">
                  <c:v>7.320969084927989E-2</c:v>
                </c:pt>
                <c:pt idx="25">
                  <c:v>5.9146879999999846E-2</c:v>
                </c:pt>
                <c:pt idx="26">
                  <c:v>4.5715479838719819E-2</c:v>
                </c:pt>
                <c:pt idx="27">
                  <c:v>3.3024959733759851E-2</c:v>
                </c:pt>
                <c:pt idx="28">
                  <c:v>2.1184789053439901E-2</c:v>
                </c:pt>
                <c:pt idx="29">
                  <c:v>1.0304437166079872E-2</c:v>
                </c:pt>
                <c:pt idx="30">
                  <c:v>4.9337343999983352E-4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F17-4C3D-9D09-B1081D52337E}"/>
            </c:ext>
          </c:extLst>
        </c:ser>
        <c:ser>
          <c:idx val="2"/>
          <c:order val="2"/>
          <c:tx>
            <c:strRef>
              <c:f>'Mitsubishi EVO X COBB'!$F$54</c:f>
              <c:strCache>
                <c:ptCount val="1"/>
                <c:pt idx="0">
                  <c:v>3.5</c:v>
                </c:pt>
              </c:strCache>
            </c:strRef>
          </c:tx>
          <c:marker>
            <c:symbol val="none"/>
          </c:marker>
          <c:xVal>
            <c:numRef>
              <c:f>'Mitsubishi EVO X COBB'!$G$51:$BT$51</c:f>
              <c:numCache>
                <c:formatCode>0.000</c:formatCode>
                <c:ptCount val="66"/>
                <c:pt idx="0">
                  <c:v>0</c:v>
                </c:pt>
                <c:pt idx="1">
                  <c:v>3.2000000000000001E-2</c:v>
                </c:pt>
                <c:pt idx="2">
                  <c:v>6.4000000000000001E-2</c:v>
                </c:pt>
                <c:pt idx="3">
                  <c:v>9.6000000000000002E-2</c:v>
                </c:pt>
                <c:pt idx="4">
                  <c:v>0.128</c:v>
                </c:pt>
                <c:pt idx="5">
                  <c:v>0.16</c:v>
                </c:pt>
                <c:pt idx="6">
                  <c:v>0.192</c:v>
                </c:pt>
                <c:pt idx="7">
                  <c:v>0.224</c:v>
                </c:pt>
                <c:pt idx="8">
                  <c:v>0.25600000000000001</c:v>
                </c:pt>
                <c:pt idx="9">
                  <c:v>0.28800000000000003</c:v>
                </c:pt>
                <c:pt idx="10">
                  <c:v>0.32000000000000006</c:v>
                </c:pt>
                <c:pt idx="11">
                  <c:v>0.35200000000000009</c:v>
                </c:pt>
                <c:pt idx="12">
                  <c:v>0.38400000000000012</c:v>
                </c:pt>
                <c:pt idx="13">
                  <c:v>0.41600000000000015</c:v>
                </c:pt>
                <c:pt idx="14">
                  <c:v>0.44800000000000018</c:v>
                </c:pt>
                <c:pt idx="15">
                  <c:v>0.4800000000000002</c:v>
                </c:pt>
                <c:pt idx="16">
                  <c:v>0.51200000000000023</c:v>
                </c:pt>
                <c:pt idx="17">
                  <c:v>0.54400000000000026</c:v>
                </c:pt>
                <c:pt idx="18">
                  <c:v>0.57600000000000029</c:v>
                </c:pt>
                <c:pt idx="19">
                  <c:v>0.60800000000000032</c:v>
                </c:pt>
                <c:pt idx="20">
                  <c:v>0.64000000000000035</c:v>
                </c:pt>
                <c:pt idx="21">
                  <c:v>0.67200000000000037</c:v>
                </c:pt>
                <c:pt idx="22">
                  <c:v>0.7040000000000004</c:v>
                </c:pt>
                <c:pt idx="23">
                  <c:v>0.73600000000000043</c:v>
                </c:pt>
                <c:pt idx="24">
                  <c:v>0.76800000000000046</c:v>
                </c:pt>
                <c:pt idx="25">
                  <c:v>0.80000000000000049</c:v>
                </c:pt>
                <c:pt idx="26">
                  <c:v>0.83200000000000052</c:v>
                </c:pt>
                <c:pt idx="27">
                  <c:v>0.86400000000000055</c:v>
                </c:pt>
                <c:pt idx="28">
                  <c:v>0.89600000000000057</c:v>
                </c:pt>
                <c:pt idx="29">
                  <c:v>0.9280000000000006</c:v>
                </c:pt>
                <c:pt idx="30">
                  <c:v>0.96000000000000063</c:v>
                </c:pt>
                <c:pt idx="31">
                  <c:v>0.99200000000000066</c:v>
                </c:pt>
                <c:pt idx="32">
                  <c:v>1.0240000000000007</c:v>
                </c:pt>
                <c:pt idx="33">
                  <c:v>1.0560000000000007</c:v>
                </c:pt>
                <c:pt idx="34">
                  <c:v>1.0880000000000007</c:v>
                </c:pt>
                <c:pt idx="35">
                  <c:v>1.1200000000000008</c:v>
                </c:pt>
                <c:pt idx="36">
                  <c:v>1.1520000000000008</c:v>
                </c:pt>
                <c:pt idx="37">
                  <c:v>1.1840000000000008</c:v>
                </c:pt>
                <c:pt idx="38">
                  <c:v>1.2160000000000009</c:v>
                </c:pt>
                <c:pt idx="39">
                  <c:v>1.2480000000000009</c:v>
                </c:pt>
                <c:pt idx="40">
                  <c:v>1.2800000000000009</c:v>
                </c:pt>
                <c:pt idx="41">
                  <c:v>1.3120000000000009</c:v>
                </c:pt>
                <c:pt idx="42">
                  <c:v>1.344000000000001</c:v>
                </c:pt>
                <c:pt idx="43">
                  <c:v>1.376000000000001</c:v>
                </c:pt>
                <c:pt idx="44">
                  <c:v>1.408000000000001</c:v>
                </c:pt>
                <c:pt idx="45">
                  <c:v>1.4400000000000011</c:v>
                </c:pt>
                <c:pt idx="46">
                  <c:v>1.4720000000000011</c:v>
                </c:pt>
                <c:pt idx="47">
                  <c:v>1.5040000000000011</c:v>
                </c:pt>
                <c:pt idx="48">
                  <c:v>1.5360000000000011</c:v>
                </c:pt>
                <c:pt idx="49">
                  <c:v>1.5680000000000012</c:v>
                </c:pt>
                <c:pt idx="50">
                  <c:v>1.6000000000000012</c:v>
                </c:pt>
                <c:pt idx="51">
                  <c:v>1.6320000000000012</c:v>
                </c:pt>
                <c:pt idx="52">
                  <c:v>1.6640000000000013</c:v>
                </c:pt>
                <c:pt idx="53">
                  <c:v>1.6960000000000013</c:v>
                </c:pt>
                <c:pt idx="54">
                  <c:v>1.7280000000000013</c:v>
                </c:pt>
                <c:pt idx="55">
                  <c:v>1.7600000000000013</c:v>
                </c:pt>
                <c:pt idx="56">
                  <c:v>1.7920000000000014</c:v>
                </c:pt>
                <c:pt idx="57">
                  <c:v>1.8240000000000014</c:v>
                </c:pt>
                <c:pt idx="58">
                  <c:v>1.8560000000000014</c:v>
                </c:pt>
                <c:pt idx="59">
                  <c:v>1.8880000000000015</c:v>
                </c:pt>
                <c:pt idx="60">
                  <c:v>1.9200000000000015</c:v>
                </c:pt>
                <c:pt idx="61">
                  <c:v>1.9520000000000015</c:v>
                </c:pt>
                <c:pt idx="62">
                  <c:v>1.9840000000000015</c:v>
                </c:pt>
                <c:pt idx="63">
                  <c:v>2.0160000000000013</c:v>
                </c:pt>
                <c:pt idx="64">
                  <c:v>2.0480000000000014</c:v>
                </c:pt>
                <c:pt idx="65">
                  <c:v>2.0800000000000014</c:v>
                </c:pt>
              </c:numCache>
            </c:numRef>
          </c:xVal>
          <c:yVal>
            <c:numRef>
              <c:f>'Mitsubishi EVO X COBB'!$G$54:$BT$54</c:f>
              <c:numCache>
                <c:formatCode>0.000</c:formatCode>
                <c:ptCount val="66"/>
                <c:pt idx="0">
                  <c:v>0.32154061716480004</c:v>
                </c:pt>
                <c:pt idx="1">
                  <c:v>0.32154061716480004</c:v>
                </c:pt>
                <c:pt idx="2">
                  <c:v>0.32154061716480004</c:v>
                </c:pt>
                <c:pt idx="3">
                  <c:v>0.32061584133120002</c:v>
                </c:pt>
                <c:pt idx="4">
                  <c:v>0.31783830051840001</c:v>
                </c:pt>
                <c:pt idx="5">
                  <c:v>0.31333096320000003</c:v>
                </c:pt>
                <c:pt idx="6">
                  <c:v>0.30721679784959999</c:v>
                </c:pt>
                <c:pt idx="7">
                  <c:v>0.29961877294080003</c:v>
                </c:pt>
                <c:pt idx="8">
                  <c:v>0.29065985694720003</c:v>
                </c:pt>
                <c:pt idx="9">
                  <c:v>0.28046301834240001</c:v>
                </c:pt>
                <c:pt idx="10">
                  <c:v>0.26915122559999999</c:v>
                </c:pt>
                <c:pt idx="11">
                  <c:v>0.25684744719359998</c:v>
                </c:pt>
                <c:pt idx="12">
                  <c:v>0.24367465159679996</c:v>
                </c:pt>
                <c:pt idx="13">
                  <c:v>0.22975580728319994</c:v>
                </c:pt>
                <c:pt idx="14">
                  <c:v>0.21521388272639991</c:v>
                </c:pt>
                <c:pt idx="15">
                  <c:v>0.20017184639999991</c:v>
                </c:pt>
                <c:pt idx="16">
                  <c:v>0.18475266677759991</c:v>
                </c:pt>
                <c:pt idx="17">
                  <c:v>0.16907931233279988</c:v>
                </c:pt>
                <c:pt idx="18">
                  <c:v>0.15327475153919984</c:v>
                </c:pt>
                <c:pt idx="19">
                  <c:v>0.13746195287039989</c:v>
                </c:pt>
                <c:pt idx="20">
                  <c:v>0.12176388479999978</c:v>
                </c:pt>
                <c:pt idx="21">
                  <c:v>0.10630351580159986</c:v>
                </c:pt>
                <c:pt idx="22">
                  <c:v>9.1203814348799789E-2</c:v>
                </c:pt>
                <c:pt idx="23">
                  <c:v>7.6587748915199816E-2</c:v>
                </c:pt>
                <c:pt idx="24">
                  <c:v>6.2578287974399793E-2</c:v>
                </c:pt>
                <c:pt idx="25">
                  <c:v>4.9298399999999687E-2</c:v>
                </c:pt>
                <c:pt idx="26">
                  <c:v>3.6871053465599823E-2</c:v>
                </c:pt>
                <c:pt idx="27">
                  <c:v>2.5419216844799863E-2</c:v>
                </c:pt>
                <c:pt idx="28">
                  <c:v>1.5065858611199856E-2</c:v>
                </c:pt>
                <c:pt idx="29">
                  <c:v>5.9339472383998504E-3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F17-4C3D-9D09-B1081D52337E}"/>
            </c:ext>
          </c:extLst>
        </c:ser>
        <c:ser>
          <c:idx val="3"/>
          <c:order val="3"/>
          <c:tx>
            <c:strRef>
              <c:f>'Mitsubishi EVO X COBB'!$F$55</c:f>
              <c:strCache>
                <c:ptCount val="1"/>
                <c:pt idx="0">
                  <c:v>4.0</c:v>
                </c:pt>
              </c:strCache>
            </c:strRef>
          </c:tx>
          <c:marker>
            <c:symbol val="none"/>
          </c:marker>
          <c:xVal>
            <c:numRef>
              <c:f>'Mitsubishi EVO X COBB'!$G$51:$BT$51</c:f>
              <c:numCache>
                <c:formatCode>0.000</c:formatCode>
                <c:ptCount val="66"/>
                <c:pt idx="0">
                  <c:v>0</c:v>
                </c:pt>
                <c:pt idx="1">
                  <c:v>3.2000000000000001E-2</c:v>
                </c:pt>
                <c:pt idx="2">
                  <c:v>6.4000000000000001E-2</c:v>
                </c:pt>
                <c:pt idx="3">
                  <c:v>9.6000000000000002E-2</c:v>
                </c:pt>
                <c:pt idx="4">
                  <c:v>0.128</c:v>
                </c:pt>
                <c:pt idx="5">
                  <c:v>0.16</c:v>
                </c:pt>
                <c:pt idx="6">
                  <c:v>0.192</c:v>
                </c:pt>
                <c:pt idx="7">
                  <c:v>0.224</c:v>
                </c:pt>
                <c:pt idx="8">
                  <c:v>0.25600000000000001</c:v>
                </c:pt>
                <c:pt idx="9">
                  <c:v>0.28800000000000003</c:v>
                </c:pt>
                <c:pt idx="10">
                  <c:v>0.32000000000000006</c:v>
                </c:pt>
                <c:pt idx="11">
                  <c:v>0.35200000000000009</c:v>
                </c:pt>
                <c:pt idx="12">
                  <c:v>0.38400000000000012</c:v>
                </c:pt>
                <c:pt idx="13">
                  <c:v>0.41600000000000015</c:v>
                </c:pt>
                <c:pt idx="14">
                  <c:v>0.44800000000000018</c:v>
                </c:pt>
                <c:pt idx="15">
                  <c:v>0.4800000000000002</c:v>
                </c:pt>
                <c:pt idx="16">
                  <c:v>0.51200000000000023</c:v>
                </c:pt>
                <c:pt idx="17">
                  <c:v>0.54400000000000026</c:v>
                </c:pt>
                <c:pt idx="18">
                  <c:v>0.57600000000000029</c:v>
                </c:pt>
                <c:pt idx="19">
                  <c:v>0.60800000000000032</c:v>
                </c:pt>
                <c:pt idx="20">
                  <c:v>0.64000000000000035</c:v>
                </c:pt>
                <c:pt idx="21">
                  <c:v>0.67200000000000037</c:v>
                </c:pt>
                <c:pt idx="22">
                  <c:v>0.7040000000000004</c:v>
                </c:pt>
                <c:pt idx="23">
                  <c:v>0.73600000000000043</c:v>
                </c:pt>
                <c:pt idx="24">
                  <c:v>0.76800000000000046</c:v>
                </c:pt>
                <c:pt idx="25">
                  <c:v>0.80000000000000049</c:v>
                </c:pt>
                <c:pt idx="26">
                  <c:v>0.83200000000000052</c:v>
                </c:pt>
                <c:pt idx="27">
                  <c:v>0.86400000000000055</c:v>
                </c:pt>
                <c:pt idx="28">
                  <c:v>0.89600000000000057</c:v>
                </c:pt>
                <c:pt idx="29">
                  <c:v>0.9280000000000006</c:v>
                </c:pt>
                <c:pt idx="30">
                  <c:v>0.96000000000000063</c:v>
                </c:pt>
                <c:pt idx="31">
                  <c:v>0.99200000000000066</c:v>
                </c:pt>
                <c:pt idx="32">
                  <c:v>1.0240000000000007</c:v>
                </c:pt>
                <c:pt idx="33">
                  <c:v>1.0560000000000007</c:v>
                </c:pt>
                <c:pt idx="34">
                  <c:v>1.0880000000000007</c:v>
                </c:pt>
                <c:pt idx="35">
                  <c:v>1.1200000000000008</c:v>
                </c:pt>
                <c:pt idx="36">
                  <c:v>1.1520000000000008</c:v>
                </c:pt>
                <c:pt idx="37">
                  <c:v>1.1840000000000008</c:v>
                </c:pt>
                <c:pt idx="38">
                  <c:v>1.2160000000000009</c:v>
                </c:pt>
                <c:pt idx="39">
                  <c:v>1.2480000000000009</c:v>
                </c:pt>
                <c:pt idx="40">
                  <c:v>1.2800000000000009</c:v>
                </c:pt>
                <c:pt idx="41">
                  <c:v>1.3120000000000009</c:v>
                </c:pt>
                <c:pt idx="42">
                  <c:v>1.344000000000001</c:v>
                </c:pt>
                <c:pt idx="43">
                  <c:v>1.376000000000001</c:v>
                </c:pt>
                <c:pt idx="44">
                  <c:v>1.408000000000001</c:v>
                </c:pt>
                <c:pt idx="45">
                  <c:v>1.4400000000000011</c:v>
                </c:pt>
                <c:pt idx="46">
                  <c:v>1.4720000000000011</c:v>
                </c:pt>
                <c:pt idx="47">
                  <c:v>1.5040000000000011</c:v>
                </c:pt>
                <c:pt idx="48">
                  <c:v>1.5360000000000011</c:v>
                </c:pt>
                <c:pt idx="49">
                  <c:v>1.5680000000000012</c:v>
                </c:pt>
                <c:pt idx="50">
                  <c:v>1.6000000000000012</c:v>
                </c:pt>
                <c:pt idx="51">
                  <c:v>1.6320000000000012</c:v>
                </c:pt>
                <c:pt idx="52">
                  <c:v>1.6640000000000013</c:v>
                </c:pt>
                <c:pt idx="53">
                  <c:v>1.6960000000000013</c:v>
                </c:pt>
                <c:pt idx="54">
                  <c:v>1.7280000000000013</c:v>
                </c:pt>
                <c:pt idx="55">
                  <c:v>1.7600000000000013</c:v>
                </c:pt>
                <c:pt idx="56">
                  <c:v>1.7920000000000014</c:v>
                </c:pt>
                <c:pt idx="57">
                  <c:v>1.8240000000000014</c:v>
                </c:pt>
                <c:pt idx="58">
                  <c:v>1.8560000000000014</c:v>
                </c:pt>
                <c:pt idx="59">
                  <c:v>1.8880000000000015</c:v>
                </c:pt>
                <c:pt idx="60">
                  <c:v>1.9200000000000015</c:v>
                </c:pt>
                <c:pt idx="61">
                  <c:v>1.9520000000000015</c:v>
                </c:pt>
                <c:pt idx="62">
                  <c:v>1.9840000000000015</c:v>
                </c:pt>
                <c:pt idx="63">
                  <c:v>2.0160000000000013</c:v>
                </c:pt>
                <c:pt idx="64">
                  <c:v>2.0480000000000014</c:v>
                </c:pt>
                <c:pt idx="65">
                  <c:v>2.0800000000000014</c:v>
                </c:pt>
              </c:numCache>
            </c:numRef>
          </c:xVal>
          <c:yVal>
            <c:numRef>
              <c:f>'Mitsubishi EVO X COBB'!$G$55:$BT$55</c:f>
              <c:numCache>
                <c:formatCode>0.000</c:formatCode>
                <c:ptCount val="66"/>
                <c:pt idx="0">
                  <c:v>0.38066080307712002</c:v>
                </c:pt>
                <c:pt idx="1">
                  <c:v>0.38066080307712002</c:v>
                </c:pt>
                <c:pt idx="2">
                  <c:v>0.38066080307712002</c:v>
                </c:pt>
                <c:pt idx="3">
                  <c:v>0.37895787862528002</c:v>
                </c:pt>
                <c:pt idx="4">
                  <c:v>0.37538843613695999</c:v>
                </c:pt>
                <c:pt idx="5">
                  <c:v>0.37006675008000001</c:v>
                </c:pt>
                <c:pt idx="6">
                  <c:v>0.36310709492224003</c:v>
                </c:pt>
                <c:pt idx="7">
                  <c:v>0.35462374513152001</c:v>
                </c:pt>
                <c:pt idx="8">
                  <c:v>0.34473097517568002</c:v>
                </c:pt>
                <c:pt idx="9">
                  <c:v>0.33354305952255997</c:v>
                </c:pt>
                <c:pt idx="10">
                  <c:v>0.32117427263999998</c:v>
                </c:pt>
                <c:pt idx="11">
                  <c:v>0.30773888899583995</c:v>
                </c:pt>
                <c:pt idx="12">
                  <c:v>0.29335118305791996</c:v>
                </c:pt>
                <c:pt idx="13">
                  <c:v>0.27812542929407991</c:v>
                </c:pt>
                <c:pt idx="14">
                  <c:v>0.26217590217215991</c:v>
                </c:pt>
                <c:pt idx="15">
                  <c:v>0.24561687615999991</c:v>
                </c:pt>
                <c:pt idx="16">
                  <c:v>0.22856262572543987</c:v>
                </c:pt>
                <c:pt idx="17">
                  <c:v>0.21112742533631984</c:v>
                </c:pt>
                <c:pt idx="18">
                  <c:v>0.1934255494604798</c:v>
                </c:pt>
                <c:pt idx="19">
                  <c:v>0.17557127256575983</c:v>
                </c:pt>
                <c:pt idx="20">
                  <c:v>0.15767886911999973</c:v>
                </c:pt>
                <c:pt idx="21">
                  <c:v>0.1398626135910398</c:v>
                </c:pt>
                <c:pt idx="22">
                  <c:v>0.12223678044671976</c:v>
                </c:pt>
                <c:pt idx="23">
                  <c:v>0.10491564415487969</c:v>
                </c:pt>
                <c:pt idx="24">
                  <c:v>8.8013479183359777E-2</c:v>
                </c:pt>
                <c:pt idx="25">
                  <c:v>7.1644559999999691E-2</c:v>
                </c:pt>
                <c:pt idx="26">
                  <c:v>5.5923161072639782E-2</c:v>
                </c:pt>
                <c:pt idx="27">
                  <c:v>4.0963556869119733E-2</c:v>
                </c:pt>
                <c:pt idx="28">
                  <c:v>2.6880021857279723E-2</c:v>
                </c:pt>
                <c:pt idx="29">
                  <c:v>1.3786830504959713E-2</c:v>
                </c:pt>
                <c:pt idx="30">
                  <c:v>1.7982572799997709E-3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F17-4C3D-9D09-B1081D52337E}"/>
            </c:ext>
          </c:extLst>
        </c:ser>
        <c:ser>
          <c:idx val="4"/>
          <c:order val="4"/>
          <c:tx>
            <c:strRef>
              <c:f>'Mitsubishi EVO X COBB'!$F$56</c:f>
              <c:strCache>
                <c:ptCount val="1"/>
                <c:pt idx="0">
                  <c:v>4.5</c:v>
                </c:pt>
              </c:strCache>
            </c:strRef>
          </c:tx>
          <c:marker>
            <c:symbol val="none"/>
          </c:marker>
          <c:xVal>
            <c:numRef>
              <c:f>'Mitsubishi EVO X COBB'!$G$51:$BT$51</c:f>
              <c:numCache>
                <c:formatCode>0.000</c:formatCode>
                <c:ptCount val="66"/>
                <c:pt idx="0">
                  <c:v>0</c:v>
                </c:pt>
                <c:pt idx="1">
                  <c:v>3.2000000000000001E-2</c:v>
                </c:pt>
                <c:pt idx="2">
                  <c:v>6.4000000000000001E-2</c:v>
                </c:pt>
                <c:pt idx="3">
                  <c:v>9.6000000000000002E-2</c:v>
                </c:pt>
                <c:pt idx="4">
                  <c:v>0.128</c:v>
                </c:pt>
                <c:pt idx="5">
                  <c:v>0.16</c:v>
                </c:pt>
                <c:pt idx="6">
                  <c:v>0.192</c:v>
                </c:pt>
                <c:pt idx="7">
                  <c:v>0.224</c:v>
                </c:pt>
                <c:pt idx="8">
                  <c:v>0.25600000000000001</c:v>
                </c:pt>
                <c:pt idx="9">
                  <c:v>0.28800000000000003</c:v>
                </c:pt>
                <c:pt idx="10">
                  <c:v>0.32000000000000006</c:v>
                </c:pt>
                <c:pt idx="11">
                  <c:v>0.35200000000000009</c:v>
                </c:pt>
                <c:pt idx="12">
                  <c:v>0.38400000000000012</c:v>
                </c:pt>
                <c:pt idx="13">
                  <c:v>0.41600000000000015</c:v>
                </c:pt>
                <c:pt idx="14">
                  <c:v>0.44800000000000018</c:v>
                </c:pt>
                <c:pt idx="15">
                  <c:v>0.4800000000000002</c:v>
                </c:pt>
                <c:pt idx="16">
                  <c:v>0.51200000000000023</c:v>
                </c:pt>
                <c:pt idx="17">
                  <c:v>0.54400000000000026</c:v>
                </c:pt>
                <c:pt idx="18">
                  <c:v>0.57600000000000029</c:v>
                </c:pt>
                <c:pt idx="19">
                  <c:v>0.60800000000000032</c:v>
                </c:pt>
                <c:pt idx="20">
                  <c:v>0.64000000000000035</c:v>
                </c:pt>
                <c:pt idx="21">
                  <c:v>0.67200000000000037</c:v>
                </c:pt>
                <c:pt idx="22">
                  <c:v>0.7040000000000004</c:v>
                </c:pt>
                <c:pt idx="23">
                  <c:v>0.73600000000000043</c:v>
                </c:pt>
                <c:pt idx="24">
                  <c:v>0.76800000000000046</c:v>
                </c:pt>
                <c:pt idx="25">
                  <c:v>0.80000000000000049</c:v>
                </c:pt>
                <c:pt idx="26">
                  <c:v>0.83200000000000052</c:v>
                </c:pt>
                <c:pt idx="27">
                  <c:v>0.86400000000000055</c:v>
                </c:pt>
                <c:pt idx="28">
                  <c:v>0.89600000000000057</c:v>
                </c:pt>
                <c:pt idx="29">
                  <c:v>0.9280000000000006</c:v>
                </c:pt>
                <c:pt idx="30">
                  <c:v>0.96000000000000063</c:v>
                </c:pt>
                <c:pt idx="31">
                  <c:v>0.99200000000000066</c:v>
                </c:pt>
                <c:pt idx="32">
                  <c:v>1.0240000000000007</c:v>
                </c:pt>
                <c:pt idx="33">
                  <c:v>1.0560000000000007</c:v>
                </c:pt>
                <c:pt idx="34">
                  <c:v>1.0880000000000007</c:v>
                </c:pt>
                <c:pt idx="35">
                  <c:v>1.1200000000000008</c:v>
                </c:pt>
                <c:pt idx="36">
                  <c:v>1.1520000000000008</c:v>
                </c:pt>
                <c:pt idx="37">
                  <c:v>1.1840000000000008</c:v>
                </c:pt>
                <c:pt idx="38">
                  <c:v>1.2160000000000009</c:v>
                </c:pt>
                <c:pt idx="39">
                  <c:v>1.2480000000000009</c:v>
                </c:pt>
                <c:pt idx="40">
                  <c:v>1.2800000000000009</c:v>
                </c:pt>
                <c:pt idx="41">
                  <c:v>1.3120000000000009</c:v>
                </c:pt>
                <c:pt idx="42">
                  <c:v>1.344000000000001</c:v>
                </c:pt>
                <c:pt idx="43">
                  <c:v>1.376000000000001</c:v>
                </c:pt>
                <c:pt idx="44">
                  <c:v>1.408000000000001</c:v>
                </c:pt>
                <c:pt idx="45">
                  <c:v>1.4400000000000011</c:v>
                </c:pt>
                <c:pt idx="46">
                  <c:v>1.4720000000000011</c:v>
                </c:pt>
                <c:pt idx="47">
                  <c:v>1.5040000000000011</c:v>
                </c:pt>
                <c:pt idx="48">
                  <c:v>1.5360000000000011</c:v>
                </c:pt>
                <c:pt idx="49">
                  <c:v>1.5680000000000012</c:v>
                </c:pt>
                <c:pt idx="50">
                  <c:v>1.6000000000000012</c:v>
                </c:pt>
                <c:pt idx="51">
                  <c:v>1.6320000000000012</c:v>
                </c:pt>
                <c:pt idx="52">
                  <c:v>1.6640000000000013</c:v>
                </c:pt>
                <c:pt idx="53">
                  <c:v>1.6960000000000013</c:v>
                </c:pt>
                <c:pt idx="54">
                  <c:v>1.7280000000000013</c:v>
                </c:pt>
                <c:pt idx="55">
                  <c:v>1.7600000000000013</c:v>
                </c:pt>
                <c:pt idx="56">
                  <c:v>1.7920000000000014</c:v>
                </c:pt>
                <c:pt idx="57">
                  <c:v>1.8240000000000014</c:v>
                </c:pt>
                <c:pt idx="58">
                  <c:v>1.8560000000000014</c:v>
                </c:pt>
                <c:pt idx="59">
                  <c:v>1.8880000000000015</c:v>
                </c:pt>
                <c:pt idx="60">
                  <c:v>1.9200000000000015</c:v>
                </c:pt>
                <c:pt idx="61">
                  <c:v>1.9520000000000015</c:v>
                </c:pt>
                <c:pt idx="62">
                  <c:v>1.9840000000000015</c:v>
                </c:pt>
                <c:pt idx="63">
                  <c:v>2.0160000000000013</c:v>
                </c:pt>
                <c:pt idx="64">
                  <c:v>2.0480000000000014</c:v>
                </c:pt>
                <c:pt idx="65">
                  <c:v>2.0800000000000014</c:v>
                </c:pt>
              </c:numCache>
            </c:numRef>
          </c:xVal>
          <c:yVal>
            <c:numRef>
              <c:f>'Mitsubishi EVO X COBB'!$G$56:$BT$56</c:f>
              <c:numCache>
                <c:formatCode>0.000</c:formatCode>
                <c:ptCount val="66"/>
                <c:pt idx="0">
                  <c:v>0.30185032575488002</c:v>
                </c:pt>
                <c:pt idx="1">
                  <c:v>0.30185032575488002</c:v>
                </c:pt>
                <c:pt idx="2">
                  <c:v>0.30185032575488002</c:v>
                </c:pt>
                <c:pt idx="3">
                  <c:v>0.30185032575488002</c:v>
                </c:pt>
                <c:pt idx="4">
                  <c:v>0.30185032575488002</c:v>
                </c:pt>
                <c:pt idx="5">
                  <c:v>0.30185032575488002</c:v>
                </c:pt>
                <c:pt idx="6">
                  <c:v>0.30185032575488002</c:v>
                </c:pt>
                <c:pt idx="7">
                  <c:v>0.30167017716223998</c:v>
                </c:pt>
                <c:pt idx="8">
                  <c:v>0.29991245564416003</c:v>
                </c:pt>
                <c:pt idx="9">
                  <c:v>0.29665202166272003</c:v>
                </c:pt>
                <c:pt idx="10">
                  <c:v>0.29196373568</c:v>
                </c:pt>
                <c:pt idx="11">
                  <c:v>0.28592245815807998</c:v>
                </c:pt>
                <c:pt idx="12">
                  <c:v>0.27860304955903997</c:v>
                </c:pt>
                <c:pt idx="13">
                  <c:v>0.27008037034495996</c:v>
                </c:pt>
                <c:pt idx="14">
                  <c:v>0.26042928097791995</c:v>
                </c:pt>
                <c:pt idx="15">
                  <c:v>0.24972464191999993</c:v>
                </c:pt>
                <c:pt idx="16">
                  <c:v>0.23804131363327991</c:v>
                </c:pt>
                <c:pt idx="17">
                  <c:v>0.22545415657983991</c:v>
                </c:pt>
                <c:pt idx="18">
                  <c:v>0.21203803122175982</c:v>
                </c:pt>
                <c:pt idx="19">
                  <c:v>0.19786779802111984</c:v>
                </c:pt>
                <c:pt idx="20">
                  <c:v>0.18301831743999983</c:v>
                </c:pt>
                <c:pt idx="21">
                  <c:v>0.16756444994047984</c:v>
                </c:pt>
                <c:pt idx="22">
                  <c:v>0.15158105598463972</c:v>
                </c:pt>
                <c:pt idx="23">
                  <c:v>0.13514299603455981</c:v>
                </c:pt>
                <c:pt idx="24">
                  <c:v>0.1183251305523198</c:v>
                </c:pt>
                <c:pt idx="25">
                  <c:v>0.10120231999999973</c:v>
                </c:pt>
                <c:pt idx="26">
                  <c:v>8.3849424839679776E-2</c:v>
                </c:pt>
                <c:pt idx="27">
                  <c:v>6.6341305533439698E-2</c:v>
                </c:pt>
                <c:pt idx="28">
                  <c:v>4.8752822543359775E-2</c:v>
                </c:pt>
                <c:pt idx="29">
                  <c:v>3.1158836331519668E-2</c:v>
                </c:pt>
                <c:pt idx="30">
                  <c:v>1.363420735999965E-2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F17-4C3D-9D09-B1081D52337E}"/>
            </c:ext>
          </c:extLst>
        </c:ser>
        <c:ser>
          <c:idx val="5"/>
          <c:order val="5"/>
          <c:tx>
            <c:strRef>
              <c:f>'Mitsubishi EVO X COBB'!$F$57</c:f>
              <c:strCache>
                <c:ptCount val="1"/>
                <c:pt idx="0">
                  <c:v>5.0</c:v>
                </c:pt>
              </c:strCache>
            </c:strRef>
          </c:tx>
          <c:marker>
            <c:symbol val="none"/>
          </c:marker>
          <c:xVal>
            <c:numRef>
              <c:f>'Mitsubishi EVO X COBB'!$G$51:$BT$51</c:f>
              <c:numCache>
                <c:formatCode>0.000</c:formatCode>
                <c:ptCount val="66"/>
                <c:pt idx="0">
                  <c:v>0</c:v>
                </c:pt>
                <c:pt idx="1">
                  <c:v>3.2000000000000001E-2</c:v>
                </c:pt>
                <c:pt idx="2">
                  <c:v>6.4000000000000001E-2</c:v>
                </c:pt>
                <c:pt idx="3">
                  <c:v>9.6000000000000002E-2</c:v>
                </c:pt>
                <c:pt idx="4">
                  <c:v>0.128</c:v>
                </c:pt>
                <c:pt idx="5">
                  <c:v>0.16</c:v>
                </c:pt>
                <c:pt idx="6">
                  <c:v>0.192</c:v>
                </c:pt>
                <c:pt idx="7">
                  <c:v>0.224</c:v>
                </c:pt>
                <c:pt idx="8">
                  <c:v>0.25600000000000001</c:v>
                </c:pt>
                <c:pt idx="9">
                  <c:v>0.28800000000000003</c:v>
                </c:pt>
                <c:pt idx="10">
                  <c:v>0.32000000000000006</c:v>
                </c:pt>
                <c:pt idx="11">
                  <c:v>0.35200000000000009</c:v>
                </c:pt>
                <c:pt idx="12">
                  <c:v>0.38400000000000012</c:v>
                </c:pt>
                <c:pt idx="13">
                  <c:v>0.41600000000000015</c:v>
                </c:pt>
                <c:pt idx="14">
                  <c:v>0.44800000000000018</c:v>
                </c:pt>
                <c:pt idx="15">
                  <c:v>0.4800000000000002</c:v>
                </c:pt>
                <c:pt idx="16">
                  <c:v>0.51200000000000023</c:v>
                </c:pt>
                <c:pt idx="17">
                  <c:v>0.54400000000000026</c:v>
                </c:pt>
                <c:pt idx="18">
                  <c:v>0.57600000000000029</c:v>
                </c:pt>
                <c:pt idx="19">
                  <c:v>0.60800000000000032</c:v>
                </c:pt>
                <c:pt idx="20">
                  <c:v>0.64000000000000035</c:v>
                </c:pt>
                <c:pt idx="21">
                  <c:v>0.67200000000000037</c:v>
                </c:pt>
                <c:pt idx="22">
                  <c:v>0.7040000000000004</c:v>
                </c:pt>
                <c:pt idx="23">
                  <c:v>0.73600000000000043</c:v>
                </c:pt>
                <c:pt idx="24">
                  <c:v>0.76800000000000046</c:v>
                </c:pt>
                <c:pt idx="25">
                  <c:v>0.80000000000000049</c:v>
                </c:pt>
                <c:pt idx="26">
                  <c:v>0.83200000000000052</c:v>
                </c:pt>
                <c:pt idx="27">
                  <c:v>0.86400000000000055</c:v>
                </c:pt>
                <c:pt idx="28">
                  <c:v>0.89600000000000057</c:v>
                </c:pt>
                <c:pt idx="29">
                  <c:v>0.9280000000000006</c:v>
                </c:pt>
                <c:pt idx="30">
                  <c:v>0.96000000000000063</c:v>
                </c:pt>
                <c:pt idx="31">
                  <c:v>0.99200000000000066</c:v>
                </c:pt>
                <c:pt idx="32">
                  <c:v>1.0240000000000007</c:v>
                </c:pt>
                <c:pt idx="33">
                  <c:v>1.0560000000000007</c:v>
                </c:pt>
                <c:pt idx="34">
                  <c:v>1.0880000000000007</c:v>
                </c:pt>
                <c:pt idx="35">
                  <c:v>1.1200000000000008</c:v>
                </c:pt>
                <c:pt idx="36">
                  <c:v>1.1520000000000008</c:v>
                </c:pt>
                <c:pt idx="37">
                  <c:v>1.1840000000000008</c:v>
                </c:pt>
                <c:pt idx="38">
                  <c:v>1.2160000000000009</c:v>
                </c:pt>
                <c:pt idx="39">
                  <c:v>1.2480000000000009</c:v>
                </c:pt>
                <c:pt idx="40">
                  <c:v>1.2800000000000009</c:v>
                </c:pt>
                <c:pt idx="41">
                  <c:v>1.3120000000000009</c:v>
                </c:pt>
                <c:pt idx="42">
                  <c:v>1.344000000000001</c:v>
                </c:pt>
                <c:pt idx="43">
                  <c:v>1.376000000000001</c:v>
                </c:pt>
                <c:pt idx="44">
                  <c:v>1.408000000000001</c:v>
                </c:pt>
                <c:pt idx="45">
                  <c:v>1.4400000000000011</c:v>
                </c:pt>
                <c:pt idx="46">
                  <c:v>1.4720000000000011</c:v>
                </c:pt>
                <c:pt idx="47">
                  <c:v>1.5040000000000011</c:v>
                </c:pt>
                <c:pt idx="48">
                  <c:v>1.5360000000000011</c:v>
                </c:pt>
                <c:pt idx="49">
                  <c:v>1.5680000000000012</c:v>
                </c:pt>
                <c:pt idx="50">
                  <c:v>1.6000000000000012</c:v>
                </c:pt>
                <c:pt idx="51">
                  <c:v>1.6320000000000012</c:v>
                </c:pt>
                <c:pt idx="52">
                  <c:v>1.6640000000000013</c:v>
                </c:pt>
                <c:pt idx="53">
                  <c:v>1.6960000000000013</c:v>
                </c:pt>
                <c:pt idx="54">
                  <c:v>1.7280000000000013</c:v>
                </c:pt>
                <c:pt idx="55">
                  <c:v>1.7600000000000013</c:v>
                </c:pt>
                <c:pt idx="56">
                  <c:v>1.7920000000000014</c:v>
                </c:pt>
                <c:pt idx="57">
                  <c:v>1.8240000000000014</c:v>
                </c:pt>
                <c:pt idx="58">
                  <c:v>1.8560000000000014</c:v>
                </c:pt>
                <c:pt idx="59">
                  <c:v>1.8880000000000015</c:v>
                </c:pt>
                <c:pt idx="60">
                  <c:v>1.9200000000000015</c:v>
                </c:pt>
                <c:pt idx="61">
                  <c:v>1.9520000000000015</c:v>
                </c:pt>
                <c:pt idx="62">
                  <c:v>1.9840000000000015</c:v>
                </c:pt>
                <c:pt idx="63">
                  <c:v>2.0160000000000013</c:v>
                </c:pt>
                <c:pt idx="64">
                  <c:v>2.0480000000000014</c:v>
                </c:pt>
                <c:pt idx="65">
                  <c:v>2.0800000000000014</c:v>
                </c:pt>
              </c:numCache>
            </c:numRef>
          </c:xVal>
          <c:yVal>
            <c:numRef>
              <c:f>'Mitsubishi EVO X COBB'!$G$57:$BT$57</c:f>
              <c:numCache>
                <c:formatCode>0.000</c:formatCode>
                <c:ptCount val="66"/>
                <c:pt idx="0">
                  <c:v>0.36450583872000003</c:v>
                </c:pt>
                <c:pt idx="1">
                  <c:v>0.36450583872000003</c:v>
                </c:pt>
                <c:pt idx="2">
                  <c:v>0.36450583872000003</c:v>
                </c:pt>
                <c:pt idx="3">
                  <c:v>0.36450583872000003</c:v>
                </c:pt>
                <c:pt idx="4">
                  <c:v>0.36450583872000003</c:v>
                </c:pt>
                <c:pt idx="5">
                  <c:v>0.36450583872000003</c:v>
                </c:pt>
                <c:pt idx="6">
                  <c:v>0.36360742447616001</c:v>
                </c:pt>
                <c:pt idx="7">
                  <c:v>0.36113739207168</c:v>
                </c:pt>
                <c:pt idx="8">
                  <c:v>0.35717498829312</c:v>
                </c:pt>
                <c:pt idx="9">
                  <c:v>0.35179945992703998</c:v>
                </c:pt>
                <c:pt idx="10">
                  <c:v>0.34509005376000002</c:v>
                </c:pt>
                <c:pt idx="11">
                  <c:v>0.33712601657856001</c:v>
                </c:pt>
                <c:pt idx="12">
                  <c:v>0.32798659516927997</c:v>
                </c:pt>
                <c:pt idx="13">
                  <c:v>0.31775103631871998</c:v>
                </c:pt>
                <c:pt idx="14">
                  <c:v>0.30649858681343994</c:v>
                </c:pt>
                <c:pt idx="15">
                  <c:v>0.29430849343999993</c:v>
                </c:pt>
                <c:pt idx="16">
                  <c:v>0.2812600029849599</c:v>
                </c:pt>
                <c:pt idx="17">
                  <c:v>0.26743236223487987</c:v>
                </c:pt>
                <c:pt idx="18">
                  <c:v>0.25290481797631986</c:v>
                </c:pt>
                <c:pt idx="19">
                  <c:v>0.23775661699583989</c:v>
                </c:pt>
                <c:pt idx="20">
                  <c:v>0.22206700607999982</c:v>
                </c:pt>
                <c:pt idx="21">
                  <c:v>0.20591523201535986</c:v>
                </c:pt>
                <c:pt idx="22">
                  <c:v>0.18938054158847975</c:v>
                </c:pt>
                <c:pt idx="23">
                  <c:v>0.17254218158591975</c:v>
                </c:pt>
                <c:pt idx="24">
                  <c:v>0.15547939879423969</c:v>
                </c:pt>
                <c:pt idx="25">
                  <c:v>0.13827143999999972</c:v>
                </c:pt>
                <c:pt idx="26">
                  <c:v>0.12099755198975973</c:v>
                </c:pt>
                <c:pt idx="27">
                  <c:v>0.10373698155007979</c:v>
                </c:pt>
                <c:pt idx="28">
                  <c:v>8.6568975467519682E-2</c:v>
                </c:pt>
                <c:pt idx="29">
                  <c:v>6.9572780528639688E-2</c:v>
                </c:pt>
                <c:pt idx="30">
                  <c:v>5.2827643519999634E-2</c:v>
                </c:pt>
                <c:pt idx="31">
                  <c:v>3.6412811228159758E-2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F17-4C3D-9D09-B1081D52337E}"/>
            </c:ext>
          </c:extLst>
        </c:ser>
        <c:ser>
          <c:idx val="6"/>
          <c:order val="6"/>
          <c:tx>
            <c:strRef>
              <c:f>'Mitsubishi EVO X COBB'!$F$58</c:f>
              <c:strCache>
                <c:ptCount val="1"/>
                <c:pt idx="0">
                  <c:v>5.5</c:v>
                </c:pt>
              </c:strCache>
            </c:strRef>
          </c:tx>
          <c:marker>
            <c:symbol val="none"/>
          </c:marker>
          <c:xVal>
            <c:numRef>
              <c:f>'Mitsubishi EVO X COBB'!$G$51:$BT$51</c:f>
              <c:numCache>
                <c:formatCode>0.000</c:formatCode>
                <c:ptCount val="66"/>
                <c:pt idx="0">
                  <c:v>0</c:v>
                </c:pt>
                <c:pt idx="1">
                  <c:v>3.2000000000000001E-2</c:v>
                </c:pt>
                <c:pt idx="2">
                  <c:v>6.4000000000000001E-2</c:v>
                </c:pt>
                <c:pt idx="3">
                  <c:v>9.6000000000000002E-2</c:v>
                </c:pt>
                <c:pt idx="4">
                  <c:v>0.128</c:v>
                </c:pt>
                <c:pt idx="5">
                  <c:v>0.16</c:v>
                </c:pt>
                <c:pt idx="6">
                  <c:v>0.192</c:v>
                </c:pt>
                <c:pt idx="7">
                  <c:v>0.224</c:v>
                </c:pt>
                <c:pt idx="8">
                  <c:v>0.25600000000000001</c:v>
                </c:pt>
                <c:pt idx="9">
                  <c:v>0.28800000000000003</c:v>
                </c:pt>
                <c:pt idx="10">
                  <c:v>0.32000000000000006</c:v>
                </c:pt>
                <c:pt idx="11">
                  <c:v>0.35200000000000009</c:v>
                </c:pt>
                <c:pt idx="12">
                  <c:v>0.38400000000000012</c:v>
                </c:pt>
                <c:pt idx="13">
                  <c:v>0.41600000000000015</c:v>
                </c:pt>
                <c:pt idx="14">
                  <c:v>0.44800000000000018</c:v>
                </c:pt>
                <c:pt idx="15">
                  <c:v>0.4800000000000002</c:v>
                </c:pt>
                <c:pt idx="16">
                  <c:v>0.51200000000000023</c:v>
                </c:pt>
                <c:pt idx="17">
                  <c:v>0.54400000000000026</c:v>
                </c:pt>
                <c:pt idx="18">
                  <c:v>0.57600000000000029</c:v>
                </c:pt>
                <c:pt idx="19">
                  <c:v>0.60800000000000032</c:v>
                </c:pt>
                <c:pt idx="20">
                  <c:v>0.64000000000000035</c:v>
                </c:pt>
                <c:pt idx="21">
                  <c:v>0.67200000000000037</c:v>
                </c:pt>
                <c:pt idx="22">
                  <c:v>0.7040000000000004</c:v>
                </c:pt>
                <c:pt idx="23">
                  <c:v>0.73600000000000043</c:v>
                </c:pt>
                <c:pt idx="24">
                  <c:v>0.76800000000000046</c:v>
                </c:pt>
                <c:pt idx="25">
                  <c:v>0.80000000000000049</c:v>
                </c:pt>
                <c:pt idx="26">
                  <c:v>0.83200000000000052</c:v>
                </c:pt>
                <c:pt idx="27">
                  <c:v>0.86400000000000055</c:v>
                </c:pt>
                <c:pt idx="28">
                  <c:v>0.89600000000000057</c:v>
                </c:pt>
                <c:pt idx="29">
                  <c:v>0.9280000000000006</c:v>
                </c:pt>
                <c:pt idx="30">
                  <c:v>0.96000000000000063</c:v>
                </c:pt>
                <c:pt idx="31">
                  <c:v>0.99200000000000066</c:v>
                </c:pt>
                <c:pt idx="32">
                  <c:v>1.0240000000000007</c:v>
                </c:pt>
                <c:pt idx="33">
                  <c:v>1.0560000000000007</c:v>
                </c:pt>
                <c:pt idx="34">
                  <c:v>1.0880000000000007</c:v>
                </c:pt>
                <c:pt idx="35">
                  <c:v>1.1200000000000008</c:v>
                </c:pt>
                <c:pt idx="36">
                  <c:v>1.1520000000000008</c:v>
                </c:pt>
                <c:pt idx="37">
                  <c:v>1.1840000000000008</c:v>
                </c:pt>
                <c:pt idx="38">
                  <c:v>1.2160000000000009</c:v>
                </c:pt>
                <c:pt idx="39">
                  <c:v>1.2480000000000009</c:v>
                </c:pt>
                <c:pt idx="40">
                  <c:v>1.2800000000000009</c:v>
                </c:pt>
                <c:pt idx="41">
                  <c:v>1.3120000000000009</c:v>
                </c:pt>
                <c:pt idx="42">
                  <c:v>1.344000000000001</c:v>
                </c:pt>
                <c:pt idx="43">
                  <c:v>1.376000000000001</c:v>
                </c:pt>
                <c:pt idx="44">
                  <c:v>1.408000000000001</c:v>
                </c:pt>
                <c:pt idx="45">
                  <c:v>1.4400000000000011</c:v>
                </c:pt>
                <c:pt idx="46">
                  <c:v>1.4720000000000011</c:v>
                </c:pt>
                <c:pt idx="47">
                  <c:v>1.5040000000000011</c:v>
                </c:pt>
                <c:pt idx="48">
                  <c:v>1.5360000000000011</c:v>
                </c:pt>
                <c:pt idx="49">
                  <c:v>1.5680000000000012</c:v>
                </c:pt>
                <c:pt idx="50">
                  <c:v>1.6000000000000012</c:v>
                </c:pt>
                <c:pt idx="51">
                  <c:v>1.6320000000000012</c:v>
                </c:pt>
                <c:pt idx="52">
                  <c:v>1.6640000000000013</c:v>
                </c:pt>
                <c:pt idx="53">
                  <c:v>1.6960000000000013</c:v>
                </c:pt>
                <c:pt idx="54">
                  <c:v>1.7280000000000013</c:v>
                </c:pt>
                <c:pt idx="55">
                  <c:v>1.7600000000000013</c:v>
                </c:pt>
                <c:pt idx="56">
                  <c:v>1.7920000000000014</c:v>
                </c:pt>
                <c:pt idx="57">
                  <c:v>1.8240000000000014</c:v>
                </c:pt>
                <c:pt idx="58">
                  <c:v>1.8560000000000014</c:v>
                </c:pt>
                <c:pt idx="59">
                  <c:v>1.8880000000000015</c:v>
                </c:pt>
                <c:pt idx="60">
                  <c:v>1.9200000000000015</c:v>
                </c:pt>
                <c:pt idx="61">
                  <c:v>1.9520000000000015</c:v>
                </c:pt>
                <c:pt idx="62">
                  <c:v>1.9840000000000015</c:v>
                </c:pt>
                <c:pt idx="63">
                  <c:v>2.0160000000000013</c:v>
                </c:pt>
                <c:pt idx="64">
                  <c:v>2.0480000000000014</c:v>
                </c:pt>
                <c:pt idx="65">
                  <c:v>2.0800000000000014</c:v>
                </c:pt>
              </c:numCache>
            </c:numRef>
          </c:xVal>
          <c:yVal>
            <c:numRef>
              <c:f>'Mitsubishi EVO X COBB'!$G$58:$BT$58</c:f>
              <c:numCache>
                <c:formatCode>0.000</c:formatCode>
                <c:ptCount val="66"/>
                <c:pt idx="0">
                  <c:v>0.34446474599423998</c:v>
                </c:pt>
                <c:pt idx="1">
                  <c:v>0.34446474599423998</c:v>
                </c:pt>
                <c:pt idx="2">
                  <c:v>0.34446474599423998</c:v>
                </c:pt>
                <c:pt idx="3">
                  <c:v>0.34446474599423998</c:v>
                </c:pt>
                <c:pt idx="4">
                  <c:v>0.34446474599423998</c:v>
                </c:pt>
                <c:pt idx="5">
                  <c:v>0.34446474599423998</c:v>
                </c:pt>
                <c:pt idx="6">
                  <c:v>0.34446474599423998</c:v>
                </c:pt>
                <c:pt idx="7">
                  <c:v>0.34446474599423998</c:v>
                </c:pt>
                <c:pt idx="8">
                  <c:v>0.34270556681216002</c:v>
                </c:pt>
                <c:pt idx="9">
                  <c:v>0.33880681679871999</c:v>
                </c:pt>
                <c:pt idx="10">
                  <c:v>0.33291005567999998</c:v>
                </c:pt>
                <c:pt idx="11">
                  <c:v>0.32515684318207994</c:v>
                </c:pt>
                <c:pt idx="12">
                  <c:v>0.31568873903104</c:v>
                </c:pt>
                <c:pt idx="13">
                  <c:v>0.30464730295295994</c:v>
                </c:pt>
                <c:pt idx="14">
                  <c:v>0.29217409467391992</c:v>
                </c:pt>
                <c:pt idx="15">
                  <c:v>0.27841067391999991</c:v>
                </c:pt>
                <c:pt idx="16">
                  <c:v>0.2634986004172799</c:v>
                </c:pt>
                <c:pt idx="17">
                  <c:v>0.24757943389183984</c:v>
                </c:pt>
                <c:pt idx="18">
                  <c:v>0.23079473406975987</c:v>
                </c:pt>
                <c:pt idx="19">
                  <c:v>0.21328606067711992</c:v>
                </c:pt>
                <c:pt idx="20">
                  <c:v>0.19519497343999981</c:v>
                </c:pt>
                <c:pt idx="21">
                  <c:v>0.17666303208447981</c:v>
                </c:pt>
                <c:pt idx="22">
                  <c:v>0.15783179633663985</c:v>
                </c:pt>
                <c:pt idx="23">
                  <c:v>0.13884282592255981</c:v>
                </c:pt>
                <c:pt idx="24">
                  <c:v>0.11983768056831978</c:v>
                </c:pt>
                <c:pt idx="25">
                  <c:v>0.1009579199999997</c:v>
                </c:pt>
                <c:pt idx="26">
                  <c:v>8.2345103943679776E-2</c:v>
                </c:pt>
                <c:pt idx="27">
                  <c:v>6.4140792125439772E-2</c:v>
                </c:pt>
                <c:pt idx="28">
                  <c:v>4.6486544271359787E-2</c:v>
                </c:pt>
                <c:pt idx="29">
                  <c:v>2.9523920107519586E-2</c:v>
                </c:pt>
                <c:pt idx="30">
                  <c:v>1.3394479359999711E-2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F17-4C3D-9D09-B1081D52337E}"/>
            </c:ext>
          </c:extLst>
        </c:ser>
        <c:ser>
          <c:idx val="8"/>
          <c:order val="7"/>
          <c:tx>
            <c:strRef>
              <c:f>'Mitsubishi EVO X COBB'!$F$59</c:f>
              <c:strCache>
                <c:ptCount val="1"/>
                <c:pt idx="0">
                  <c:v>6.0</c:v>
                </c:pt>
              </c:strCache>
            </c:strRef>
          </c:tx>
          <c:marker>
            <c:symbol val="none"/>
          </c:marker>
          <c:xVal>
            <c:numRef>
              <c:f>'Mitsubishi EVO X COBB'!$G$51:$BT$51</c:f>
              <c:numCache>
                <c:formatCode>0.000</c:formatCode>
                <c:ptCount val="66"/>
                <c:pt idx="0">
                  <c:v>0</c:v>
                </c:pt>
                <c:pt idx="1">
                  <c:v>3.2000000000000001E-2</c:v>
                </c:pt>
                <c:pt idx="2">
                  <c:v>6.4000000000000001E-2</c:v>
                </c:pt>
                <c:pt idx="3">
                  <c:v>9.6000000000000002E-2</c:v>
                </c:pt>
                <c:pt idx="4">
                  <c:v>0.128</c:v>
                </c:pt>
                <c:pt idx="5">
                  <c:v>0.16</c:v>
                </c:pt>
                <c:pt idx="6">
                  <c:v>0.192</c:v>
                </c:pt>
                <c:pt idx="7">
                  <c:v>0.224</c:v>
                </c:pt>
                <c:pt idx="8">
                  <c:v>0.25600000000000001</c:v>
                </c:pt>
                <c:pt idx="9">
                  <c:v>0.28800000000000003</c:v>
                </c:pt>
                <c:pt idx="10">
                  <c:v>0.32000000000000006</c:v>
                </c:pt>
                <c:pt idx="11">
                  <c:v>0.35200000000000009</c:v>
                </c:pt>
                <c:pt idx="12">
                  <c:v>0.38400000000000012</c:v>
                </c:pt>
                <c:pt idx="13">
                  <c:v>0.41600000000000015</c:v>
                </c:pt>
                <c:pt idx="14">
                  <c:v>0.44800000000000018</c:v>
                </c:pt>
                <c:pt idx="15">
                  <c:v>0.4800000000000002</c:v>
                </c:pt>
                <c:pt idx="16">
                  <c:v>0.51200000000000023</c:v>
                </c:pt>
                <c:pt idx="17">
                  <c:v>0.54400000000000026</c:v>
                </c:pt>
                <c:pt idx="18">
                  <c:v>0.57600000000000029</c:v>
                </c:pt>
                <c:pt idx="19">
                  <c:v>0.60800000000000032</c:v>
                </c:pt>
                <c:pt idx="20">
                  <c:v>0.64000000000000035</c:v>
                </c:pt>
                <c:pt idx="21">
                  <c:v>0.67200000000000037</c:v>
                </c:pt>
                <c:pt idx="22">
                  <c:v>0.7040000000000004</c:v>
                </c:pt>
                <c:pt idx="23">
                  <c:v>0.73600000000000043</c:v>
                </c:pt>
                <c:pt idx="24">
                  <c:v>0.76800000000000046</c:v>
                </c:pt>
                <c:pt idx="25">
                  <c:v>0.80000000000000049</c:v>
                </c:pt>
                <c:pt idx="26">
                  <c:v>0.83200000000000052</c:v>
                </c:pt>
                <c:pt idx="27">
                  <c:v>0.86400000000000055</c:v>
                </c:pt>
                <c:pt idx="28">
                  <c:v>0.89600000000000057</c:v>
                </c:pt>
                <c:pt idx="29">
                  <c:v>0.9280000000000006</c:v>
                </c:pt>
                <c:pt idx="30">
                  <c:v>0.96000000000000063</c:v>
                </c:pt>
                <c:pt idx="31">
                  <c:v>0.99200000000000066</c:v>
                </c:pt>
                <c:pt idx="32">
                  <c:v>1.0240000000000007</c:v>
                </c:pt>
                <c:pt idx="33">
                  <c:v>1.0560000000000007</c:v>
                </c:pt>
                <c:pt idx="34">
                  <c:v>1.0880000000000007</c:v>
                </c:pt>
                <c:pt idx="35">
                  <c:v>1.1200000000000008</c:v>
                </c:pt>
                <c:pt idx="36">
                  <c:v>1.1520000000000008</c:v>
                </c:pt>
                <c:pt idx="37">
                  <c:v>1.1840000000000008</c:v>
                </c:pt>
                <c:pt idx="38">
                  <c:v>1.2160000000000009</c:v>
                </c:pt>
                <c:pt idx="39">
                  <c:v>1.2480000000000009</c:v>
                </c:pt>
                <c:pt idx="40">
                  <c:v>1.2800000000000009</c:v>
                </c:pt>
                <c:pt idx="41">
                  <c:v>1.3120000000000009</c:v>
                </c:pt>
                <c:pt idx="42">
                  <c:v>1.344000000000001</c:v>
                </c:pt>
                <c:pt idx="43">
                  <c:v>1.376000000000001</c:v>
                </c:pt>
                <c:pt idx="44">
                  <c:v>1.408000000000001</c:v>
                </c:pt>
                <c:pt idx="45">
                  <c:v>1.4400000000000011</c:v>
                </c:pt>
                <c:pt idx="46">
                  <c:v>1.4720000000000011</c:v>
                </c:pt>
                <c:pt idx="47">
                  <c:v>1.5040000000000011</c:v>
                </c:pt>
                <c:pt idx="48">
                  <c:v>1.5360000000000011</c:v>
                </c:pt>
                <c:pt idx="49">
                  <c:v>1.5680000000000012</c:v>
                </c:pt>
                <c:pt idx="50">
                  <c:v>1.6000000000000012</c:v>
                </c:pt>
                <c:pt idx="51">
                  <c:v>1.6320000000000012</c:v>
                </c:pt>
                <c:pt idx="52">
                  <c:v>1.6640000000000013</c:v>
                </c:pt>
                <c:pt idx="53">
                  <c:v>1.6960000000000013</c:v>
                </c:pt>
                <c:pt idx="54">
                  <c:v>1.7280000000000013</c:v>
                </c:pt>
                <c:pt idx="55">
                  <c:v>1.7600000000000013</c:v>
                </c:pt>
                <c:pt idx="56">
                  <c:v>1.7920000000000014</c:v>
                </c:pt>
                <c:pt idx="57">
                  <c:v>1.8240000000000014</c:v>
                </c:pt>
                <c:pt idx="58">
                  <c:v>1.8560000000000014</c:v>
                </c:pt>
                <c:pt idx="59">
                  <c:v>1.8880000000000015</c:v>
                </c:pt>
                <c:pt idx="60">
                  <c:v>1.9200000000000015</c:v>
                </c:pt>
                <c:pt idx="61">
                  <c:v>1.9520000000000015</c:v>
                </c:pt>
                <c:pt idx="62">
                  <c:v>1.9840000000000015</c:v>
                </c:pt>
                <c:pt idx="63">
                  <c:v>2.0160000000000013</c:v>
                </c:pt>
                <c:pt idx="64">
                  <c:v>2.0480000000000014</c:v>
                </c:pt>
                <c:pt idx="65">
                  <c:v>2.0800000000000014</c:v>
                </c:pt>
              </c:numCache>
            </c:numRef>
          </c:xVal>
          <c:yVal>
            <c:numRef>
              <c:f>'Mitsubishi EVO X COBB'!$G$59:$BT$59</c:f>
              <c:numCache>
                <c:formatCode>0.000</c:formatCode>
                <c:ptCount val="66"/>
                <c:pt idx="0">
                  <c:v>0.31681300946944002</c:v>
                </c:pt>
                <c:pt idx="1">
                  <c:v>0.31681300946944002</c:v>
                </c:pt>
                <c:pt idx="2">
                  <c:v>0.31681300946944002</c:v>
                </c:pt>
                <c:pt idx="3">
                  <c:v>0.31681300946944002</c:v>
                </c:pt>
                <c:pt idx="4">
                  <c:v>0.31681300946944002</c:v>
                </c:pt>
                <c:pt idx="5">
                  <c:v>0.31681300946944002</c:v>
                </c:pt>
                <c:pt idx="6">
                  <c:v>0.31681300946944002</c:v>
                </c:pt>
                <c:pt idx="7">
                  <c:v>0.31681300946944002</c:v>
                </c:pt>
                <c:pt idx="8">
                  <c:v>0.31599294160896002</c:v>
                </c:pt>
                <c:pt idx="9">
                  <c:v>0.31315693330432004</c:v>
                </c:pt>
                <c:pt idx="10">
                  <c:v>0.30843102207999995</c:v>
                </c:pt>
                <c:pt idx="11">
                  <c:v>0.30194124546048001</c:v>
                </c:pt>
                <c:pt idx="12">
                  <c:v>0.29381364097023999</c:v>
                </c:pt>
                <c:pt idx="13">
                  <c:v>0.28417424613375997</c:v>
                </c:pt>
                <c:pt idx="14">
                  <c:v>0.27314909847551994</c:v>
                </c:pt>
                <c:pt idx="15">
                  <c:v>0.26086423551999993</c:v>
                </c:pt>
                <c:pt idx="16">
                  <c:v>0.24744569479167988</c:v>
                </c:pt>
                <c:pt idx="17">
                  <c:v>0.23301951381503982</c:v>
                </c:pt>
                <c:pt idx="18">
                  <c:v>0.21771173011455985</c:v>
                </c:pt>
                <c:pt idx="19">
                  <c:v>0.2016483812147199</c:v>
                </c:pt>
                <c:pt idx="20">
                  <c:v>0.18495550463999982</c:v>
                </c:pt>
                <c:pt idx="21">
                  <c:v>0.16775913791487979</c:v>
                </c:pt>
                <c:pt idx="22">
                  <c:v>0.15018531856383976</c:v>
                </c:pt>
                <c:pt idx="23">
                  <c:v>0.13236008411135974</c:v>
                </c:pt>
                <c:pt idx="24">
                  <c:v>0.11440947208191971</c:v>
                </c:pt>
                <c:pt idx="25">
                  <c:v>9.6459519999999688E-2</c:v>
                </c:pt>
                <c:pt idx="26">
                  <c:v>7.8636265390079674E-2</c:v>
                </c:pt>
                <c:pt idx="27">
                  <c:v>6.1065745776639757E-2</c:v>
                </c:pt>
                <c:pt idx="28">
                  <c:v>4.3873998684159699E-2</c:v>
                </c:pt>
                <c:pt idx="29">
                  <c:v>2.7187061637119758E-2</c:v>
                </c:pt>
                <c:pt idx="30">
                  <c:v>1.1130972159999641E-2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F17-4C3D-9D09-B1081D5233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395840"/>
        <c:axId val="121414400"/>
      </c:scatterChart>
      <c:valAx>
        <c:axId val="121395840"/>
        <c:scaling>
          <c:orientation val="minMax"/>
          <c:max val="2"/>
        </c:scaling>
        <c:delete val="0"/>
        <c:axPos val="b"/>
        <c:majorGridlines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1" i="0" baseline="0"/>
                  <a:t>Effective Pulse WIdth (mS)</a:t>
                </a:r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crossAx val="121414400"/>
        <c:crosses val="autoZero"/>
        <c:crossBetween val="midCat"/>
        <c:majorUnit val="0.2"/>
      </c:valAx>
      <c:valAx>
        <c:axId val="121414400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Adder (mS)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213958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633" l="0.70000000000000062" r="0.70000000000000062" t="0.75000000000000633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Short Pulse ADDER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9.6735348201236096E-2"/>
          <c:y val="0.10729136307003677"/>
          <c:w val="0.78276376381095625"/>
          <c:h val="0.76517945114218422"/>
        </c:manualLayout>
      </c:layout>
      <c:scatterChart>
        <c:scatterStyle val="lineMarker"/>
        <c:varyColors val="0"/>
        <c:ser>
          <c:idx val="0"/>
          <c:order val="0"/>
          <c:tx>
            <c:strRef>
              <c:f>'Generic ECU'!$F$52</c:f>
              <c:strCache>
                <c:ptCount val="1"/>
                <c:pt idx="0">
                  <c:v>2.5</c:v>
                </c:pt>
              </c:strCache>
            </c:strRef>
          </c:tx>
          <c:marker>
            <c:symbol val="none"/>
          </c:marker>
          <c:xVal>
            <c:numRef>
              <c:f>'Generic ECU'!$G$51:$V$51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'Generic ECU'!$G$52:$V$52</c:f>
              <c:numCache>
                <c:formatCode>0.000</c:formatCode>
                <c:ptCount val="16"/>
                <c:pt idx="0">
                  <c:v>0.32111637055999998</c:v>
                </c:pt>
                <c:pt idx="1">
                  <c:v>0.30967794727999998</c:v>
                </c:pt>
                <c:pt idx="2">
                  <c:v>0.29357588671999996</c:v>
                </c:pt>
                <c:pt idx="3">
                  <c:v>0.27350563544000001</c:v>
                </c:pt>
                <c:pt idx="4">
                  <c:v>0.25016263999999999</c:v>
                </c:pt>
                <c:pt idx="5">
                  <c:v>0.22424234695999998</c:v>
                </c:pt>
                <c:pt idx="6">
                  <c:v>0.19644020287999994</c:v>
                </c:pt>
                <c:pt idx="7">
                  <c:v>0.16745165432000003</c:v>
                </c:pt>
                <c:pt idx="8">
                  <c:v>0.13797214784000003</c:v>
                </c:pt>
                <c:pt idx="9">
                  <c:v>0.10869713000000003</c:v>
                </c:pt>
                <c:pt idx="10">
                  <c:v>8.0322047360000121E-2</c:v>
                </c:pt>
                <c:pt idx="11">
                  <c:v>5.3542346480000058E-2</c:v>
                </c:pt>
                <c:pt idx="12">
                  <c:v>2.9053473920000017E-2</c:v>
                </c:pt>
                <c:pt idx="13">
                  <c:v>7.5508762400000595E-3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15-4438-8984-59DCA45F20ED}"/>
            </c:ext>
          </c:extLst>
        </c:ser>
        <c:ser>
          <c:idx val="1"/>
          <c:order val="1"/>
          <c:tx>
            <c:strRef>
              <c:f>'Generic ECU'!$F$53</c:f>
              <c:strCache>
                <c:ptCount val="1"/>
                <c:pt idx="0">
                  <c:v>3.0</c:v>
                </c:pt>
              </c:strCache>
            </c:strRef>
          </c:tx>
          <c:marker>
            <c:symbol val="none"/>
          </c:marker>
          <c:xVal>
            <c:numRef>
              <c:f>'Generic ECU'!$G$51:$V$51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'Generic ECU'!$G$53:$V$53</c:f>
              <c:numCache>
                <c:formatCode>0.000</c:formatCode>
                <c:ptCount val="16"/>
                <c:pt idx="0">
                  <c:v>0.31477686784000003</c:v>
                </c:pt>
                <c:pt idx="1">
                  <c:v>0.30372158392000004</c:v>
                </c:pt>
                <c:pt idx="2">
                  <c:v>0.28791063808</c:v>
                </c:pt>
                <c:pt idx="3">
                  <c:v>0.26806563016000001</c:v>
                </c:pt>
                <c:pt idx="4">
                  <c:v>0.24490816000000001</c:v>
                </c:pt>
                <c:pt idx="5">
                  <c:v>0.21915982744000001</c:v>
                </c:pt>
                <c:pt idx="6">
                  <c:v>0.19154223232000001</c:v>
                </c:pt>
                <c:pt idx="7">
                  <c:v>0.16277697448</c:v>
                </c:pt>
                <c:pt idx="8">
                  <c:v>0.13358565376000003</c:v>
                </c:pt>
                <c:pt idx="9">
                  <c:v>0.10468987000000013</c:v>
                </c:pt>
                <c:pt idx="10">
                  <c:v>7.6811223039999987E-2</c:v>
                </c:pt>
                <c:pt idx="11">
                  <c:v>5.0671312720000139E-2</c:v>
                </c:pt>
                <c:pt idx="12">
                  <c:v>2.699173888000006E-2</c:v>
                </c:pt>
                <c:pt idx="13">
                  <c:v>6.4941013599999486E-3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15-4438-8984-59DCA45F20ED}"/>
            </c:ext>
          </c:extLst>
        </c:ser>
        <c:ser>
          <c:idx val="2"/>
          <c:order val="2"/>
          <c:tx>
            <c:strRef>
              <c:f>'Generic ECU'!$F$54</c:f>
              <c:strCache>
                <c:ptCount val="1"/>
                <c:pt idx="0">
                  <c:v>3.5</c:v>
                </c:pt>
              </c:strCache>
            </c:strRef>
          </c:tx>
          <c:marker>
            <c:symbol val="none"/>
          </c:marker>
          <c:xVal>
            <c:numRef>
              <c:f>'Generic ECU'!$G$51:$V$51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'Generic ECU'!$G$54:$V$54</c:f>
              <c:numCache>
                <c:formatCode>0.000</c:formatCode>
                <c:ptCount val="16"/>
                <c:pt idx="0">
                  <c:v>0.31333096320000003</c:v>
                </c:pt>
                <c:pt idx="1">
                  <c:v>0.30064547159999999</c:v>
                </c:pt>
                <c:pt idx="2">
                  <c:v>0.28312155840000003</c:v>
                </c:pt>
                <c:pt idx="3">
                  <c:v>0.26156980679999997</c:v>
                </c:pt>
                <c:pt idx="4">
                  <c:v>0.23680079999999998</c:v>
                </c:pt>
                <c:pt idx="5">
                  <c:v>0.20962512120000001</c:v>
                </c:pt>
                <c:pt idx="6">
                  <c:v>0.18085335359999999</c:v>
                </c:pt>
                <c:pt idx="7">
                  <c:v>0.1512960804</c:v>
                </c:pt>
                <c:pt idx="8">
                  <c:v>0.1217638848</c:v>
                </c:pt>
                <c:pt idx="9">
                  <c:v>9.3067350000000049E-2</c:v>
                </c:pt>
                <c:pt idx="10">
                  <c:v>6.6017059200000006E-2</c:v>
                </c:pt>
                <c:pt idx="11">
                  <c:v>4.1423595600000029E-2</c:v>
                </c:pt>
                <c:pt idx="12">
                  <c:v>2.0097542400000001E-2</c:v>
                </c:pt>
                <c:pt idx="13">
                  <c:v>2.8494827999999695E-3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615-4438-8984-59DCA45F20ED}"/>
            </c:ext>
          </c:extLst>
        </c:ser>
        <c:ser>
          <c:idx val="3"/>
          <c:order val="3"/>
          <c:tx>
            <c:strRef>
              <c:f>'Generic ECU'!$F$55</c:f>
              <c:strCache>
                <c:ptCount val="1"/>
                <c:pt idx="0">
                  <c:v>4.0</c:v>
                </c:pt>
              </c:strCache>
            </c:strRef>
          </c:tx>
          <c:marker>
            <c:symbol val="none"/>
          </c:marker>
          <c:xVal>
            <c:numRef>
              <c:f>'Generic ECU'!$G$51:$V$51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'Generic ECU'!$G$55:$V$55</c:f>
              <c:numCache>
                <c:formatCode>0.000</c:formatCode>
                <c:ptCount val="16"/>
                <c:pt idx="0">
                  <c:v>0.37006675008000001</c:v>
                </c:pt>
                <c:pt idx="1">
                  <c:v>0.35576358504</c:v>
                </c:pt>
                <c:pt idx="2">
                  <c:v>0.33645520895999997</c:v>
                </c:pt>
                <c:pt idx="3">
                  <c:v>0.31289489591999997</c:v>
                </c:pt>
                <c:pt idx="4">
                  <c:v>0.28583591999999997</c:v>
                </c:pt>
                <c:pt idx="5">
                  <c:v>0.25603155527999999</c:v>
                </c:pt>
                <c:pt idx="6">
                  <c:v>0.22423507583999994</c:v>
                </c:pt>
                <c:pt idx="7">
                  <c:v>0.19119975575999998</c:v>
                </c:pt>
                <c:pt idx="8">
                  <c:v>0.15767886912000001</c:v>
                </c:pt>
                <c:pt idx="9">
                  <c:v>0.12442569000000003</c:v>
                </c:pt>
                <c:pt idx="10">
                  <c:v>9.2193492480000028E-2</c:v>
                </c:pt>
                <c:pt idx="11">
                  <c:v>6.173555063999997E-2</c:v>
                </c:pt>
                <c:pt idx="12">
                  <c:v>3.3805138560000003E-2</c:v>
                </c:pt>
                <c:pt idx="13">
                  <c:v>9.1555303199999383E-3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615-4438-8984-59DCA45F20ED}"/>
            </c:ext>
          </c:extLst>
        </c:ser>
        <c:ser>
          <c:idx val="4"/>
          <c:order val="4"/>
          <c:tx>
            <c:strRef>
              <c:f>'Generic ECU'!$F$56</c:f>
              <c:strCache>
                <c:ptCount val="1"/>
                <c:pt idx="0">
                  <c:v>4.5</c:v>
                </c:pt>
              </c:strCache>
            </c:strRef>
          </c:tx>
          <c:marker>
            <c:symbol val="none"/>
          </c:marker>
          <c:xVal>
            <c:numRef>
              <c:f>'Generic ECU'!$G$51:$V$51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'Generic ECU'!$G$56:$V$56</c:f>
              <c:numCache>
                <c:formatCode>0.000</c:formatCode>
                <c:ptCount val="16"/>
                <c:pt idx="0">
                  <c:v>0.30178050448000004</c:v>
                </c:pt>
                <c:pt idx="1">
                  <c:v>0.30178050448000004</c:v>
                </c:pt>
                <c:pt idx="2">
                  <c:v>0.29760391551999998</c:v>
                </c:pt>
                <c:pt idx="3">
                  <c:v>0.28834173904000004</c:v>
                </c:pt>
                <c:pt idx="4">
                  <c:v>0.27448744000000003</c:v>
                </c:pt>
                <c:pt idx="5">
                  <c:v>0.25653448336000001</c:v>
                </c:pt>
                <c:pt idx="6">
                  <c:v>0.23497633408000002</c:v>
                </c:pt>
                <c:pt idx="7">
                  <c:v>0.21030645712000001</c:v>
                </c:pt>
                <c:pt idx="8">
                  <c:v>0.18301831743999997</c:v>
                </c:pt>
                <c:pt idx="9">
                  <c:v>0.15360538000000001</c:v>
                </c:pt>
                <c:pt idx="10">
                  <c:v>0.12256110976000001</c:v>
                </c:pt>
                <c:pt idx="11">
                  <c:v>9.0378971680000031E-2</c:v>
                </c:pt>
                <c:pt idx="12">
                  <c:v>5.7552430720000103E-2</c:v>
                </c:pt>
                <c:pt idx="13">
                  <c:v>2.4574951840000081E-2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615-4438-8984-59DCA45F20ED}"/>
            </c:ext>
          </c:extLst>
        </c:ser>
        <c:ser>
          <c:idx val="5"/>
          <c:order val="5"/>
          <c:tx>
            <c:strRef>
              <c:f>'Generic ECU'!$F$57</c:f>
              <c:strCache>
                <c:ptCount val="1"/>
                <c:pt idx="0">
                  <c:v>5.0</c:v>
                </c:pt>
              </c:strCache>
            </c:strRef>
          </c:tx>
          <c:marker>
            <c:symbol val="none"/>
          </c:marker>
          <c:xVal>
            <c:numRef>
              <c:f>'Generic ECU'!$G$51:$V$51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'Generic ECU'!$G$57:$V$57</c:f>
              <c:numCache>
                <c:formatCode>0.000</c:formatCode>
                <c:ptCount val="16"/>
                <c:pt idx="0">
                  <c:v>0.36450583872000003</c:v>
                </c:pt>
                <c:pt idx="1">
                  <c:v>0.36152938536000001</c:v>
                </c:pt>
                <c:pt idx="2">
                  <c:v>0.35327148864000002</c:v>
                </c:pt>
                <c:pt idx="3">
                  <c:v>0.34025452728</c:v>
                </c:pt>
                <c:pt idx="4">
                  <c:v>0.32300087999999999</c:v>
                </c:pt>
                <c:pt idx="5">
                  <c:v>0.30203292552000005</c:v>
                </c:pt>
                <c:pt idx="6">
                  <c:v>0.27787304256000001</c:v>
                </c:pt>
                <c:pt idx="7">
                  <c:v>0.25104360983999996</c:v>
                </c:pt>
                <c:pt idx="8">
                  <c:v>0.22206700608000002</c:v>
                </c:pt>
                <c:pt idx="9">
                  <c:v>0.19146561000000001</c:v>
                </c:pt>
                <c:pt idx="10">
                  <c:v>0.15976180032000006</c:v>
                </c:pt>
                <c:pt idx="11">
                  <c:v>0.12747795576000007</c:v>
                </c:pt>
                <c:pt idx="12">
                  <c:v>9.5136455039999956E-2</c:v>
                </c:pt>
                <c:pt idx="13">
                  <c:v>6.3259676879999893E-2</c:v>
                </c:pt>
                <c:pt idx="14">
                  <c:v>3.2370000000000065E-2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615-4438-8984-59DCA45F20ED}"/>
            </c:ext>
          </c:extLst>
        </c:ser>
        <c:ser>
          <c:idx val="6"/>
          <c:order val="6"/>
          <c:tx>
            <c:strRef>
              <c:f>'Generic ECU'!$F$58</c:f>
              <c:strCache>
                <c:ptCount val="1"/>
                <c:pt idx="0">
                  <c:v>5.5</c:v>
                </c:pt>
              </c:strCache>
            </c:strRef>
          </c:tx>
          <c:marker>
            <c:symbol val="none"/>
          </c:marker>
          <c:xVal>
            <c:numRef>
              <c:f>'Generic ECU'!$G$51:$V$51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'Generic ECU'!$G$58:$V$58</c:f>
              <c:numCache>
                <c:formatCode>0.000</c:formatCode>
                <c:ptCount val="16"/>
                <c:pt idx="0">
                  <c:v>0.34452715448000004</c:v>
                </c:pt>
                <c:pt idx="1">
                  <c:v>0.34452715448000004</c:v>
                </c:pt>
                <c:pt idx="2">
                  <c:v>0.33997434752</c:v>
                </c:pt>
                <c:pt idx="3">
                  <c:v>0.32827286503999997</c:v>
                </c:pt>
                <c:pt idx="4">
                  <c:v>0.31035583999999999</c:v>
                </c:pt>
                <c:pt idx="5">
                  <c:v>0.28715640536000003</c:v>
                </c:pt>
                <c:pt idx="6">
                  <c:v>0.25960769407999995</c:v>
                </c:pt>
                <c:pt idx="7">
                  <c:v>0.22864283912000005</c:v>
                </c:pt>
                <c:pt idx="8">
                  <c:v>0.19519497343999997</c:v>
                </c:pt>
                <c:pt idx="9">
                  <c:v>0.16019723000000008</c:v>
                </c:pt>
                <c:pt idx="10">
                  <c:v>0.12458274176000012</c:v>
                </c:pt>
                <c:pt idx="11">
                  <c:v>8.9284641679999943E-2</c:v>
                </c:pt>
                <c:pt idx="12">
                  <c:v>5.5236062720000145E-2</c:v>
                </c:pt>
                <c:pt idx="13">
                  <c:v>2.3370137839999972E-2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615-4438-8984-59DCA45F20ED}"/>
            </c:ext>
          </c:extLst>
        </c:ser>
        <c:ser>
          <c:idx val="8"/>
          <c:order val="7"/>
          <c:tx>
            <c:strRef>
              <c:f>'Generic ECU'!$F$59</c:f>
              <c:strCache>
                <c:ptCount val="1"/>
                <c:pt idx="0">
                  <c:v>6.0</c:v>
                </c:pt>
              </c:strCache>
            </c:strRef>
          </c:tx>
          <c:marker>
            <c:symbol val="none"/>
          </c:marker>
          <c:xVal>
            <c:numRef>
              <c:f>'Generic ECU'!$G$51:$V$51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'Generic ECU'!$G$59:$V$59</c:f>
              <c:numCache>
                <c:formatCode>0.000</c:formatCode>
                <c:ptCount val="16"/>
                <c:pt idx="0">
                  <c:v>0.31676749488</c:v>
                </c:pt>
                <c:pt idx="1">
                  <c:v>0.31676749488</c:v>
                </c:pt>
                <c:pt idx="2">
                  <c:v>0.31404803712000001</c:v>
                </c:pt>
                <c:pt idx="3">
                  <c:v>0.30457361424000001</c:v>
                </c:pt>
                <c:pt idx="4">
                  <c:v>0.28917503999999994</c:v>
                </c:pt>
                <c:pt idx="5">
                  <c:v>0.26868312816000001</c:v>
                </c:pt>
                <c:pt idx="6">
                  <c:v>0.24392869247999999</c:v>
                </c:pt>
                <c:pt idx="7">
                  <c:v>0.21574254671999998</c:v>
                </c:pt>
                <c:pt idx="8">
                  <c:v>0.18495550464000005</c:v>
                </c:pt>
                <c:pt idx="9">
                  <c:v>0.15239838000000006</c:v>
                </c:pt>
                <c:pt idx="10">
                  <c:v>0.11890198655999995</c:v>
                </c:pt>
                <c:pt idx="11">
                  <c:v>8.5297138080000057E-2</c:v>
                </c:pt>
                <c:pt idx="12">
                  <c:v>5.2414648320000035E-2</c:v>
                </c:pt>
                <c:pt idx="13">
                  <c:v>2.1085331039999933E-2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615-4438-8984-59DCA45F20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039552"/>
        <c:axId val="192107264"/>
      </c:scatterChart>
      <c:valAx>
        <c:axId val="192039552"/>
        <c:scaling>
          <c:orientation val="minMax"/>
          <c:max val="2"/>
        </c:scaling>
        <c:delete val="0"/>
        <c:axPos val="b"/>
        <c:majorGridlines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1" i="0" baseline="0"/>
                  <a:t>Effective Pulse WIdth (mS)</a:t>
                </a:r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crossAx val="192107264"/>
        <c:crosses val="autoZero"/>
        <c:crossBetween val="midCat"/>
        <c:majorUnit val="0.2"/>
      </c:valAx>
      <c:valAx>
        <c:axId val="192107264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Adder (mS)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9203955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611" l="0.70000000000000062" r="0.70000000000000062" t="0.75000000000000611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Short Pulse MULTIPLIER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9.7448458568264007E-2"/>
          <c:y val="0.1072913630700368"/>
          <c:w val="0.77251276507752875"/>
          <c:h val="0.76807800252836556"/>
        </c:manualLayout>
      </c:layout>
      <c:scatterChart>
        <c:scatterStyle val="lineMarker"/>
        <c:varyColors val="0"/>
        <c:ser>
          <c:idx val="0"/>
          <c:order val="0"/>
          <c:tx>
            <c:strRef>
              <c:f>'Generic ECU'!$F$63</c:f>
              <c:strCache>
                <c:ptCount val="1"/>
                <c:pt idx="0">
                  <c:v>2.5</c:v>
                </c:pt>
              </c:strCache>
            </c:strRef>
          </c:tx>
          <c:marker>
            <c:symbol val="none"/>
          </c:marker>
          <c:xVal>
            <c:numRef>
              <c:f>'Generic ECU'!$G$62:$V$62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'Generic ECU'!$G$63:$V$63</c:f>
              <c:numCache>
                <c:formatCode>0</c:formatCode>
                <c:ptCount val="16"/>
                <c:pt idx="0">
                  <c:v>274.19803653375999</c:v>
                </c:pt>
                <c:pt idx="1">
                  <c:v>237.94383462087998</c:v>
                </c:pt>
                <c:pt idx="2">
                  <c:v>207.76348534912</c:v>
                </c:pt>
                <c:pt idx="3">
                  <c:v>183.04462069623997</c:v>
                </c:pt>
                <c:pt idx="4">
                  <c:v>163.17487263999999</c:v>
                </c:pt>
                <c:pt idx="5">
                  <c:v>147.54187315816</c:v>
                </c:pt>
                <c:pt idx="6">
                  <c:v>135.53325422848008</c:v>
                </c:pt>
                <c:pt idx="7">
                  <c:v>126.53664782871999</c:v>
                </c:pt>
                <c:pt idx="8">
                  <c:v>119.93968593663993</c:v>
                </c:pt>
                <c:pt idx="9">
                  <c:v>115.1300005299999</c:v>
                </c:pt>
                <c:pt idx="10">
                  <c:v>111.49522358655992</c:v>
                </c:pt>
                <c:pt idx="11">
                  <c:v>108.42298708407992</c:v>
                </c:pt>
                <c:pt idx="12">
                  <c:v>105.30092300031987</c:v>
                </c:pt>
                <c:pt idx="13">
                  <c:v>101.51666331303994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6C-4F9C-A7F7-913A3D8B0658}"/>
            </c:ext>
          </c:extLst>
        </c:ser>
        <c:ser>
          <c:idx val="1"/>
          <c:order val="1"/>
          <c:tx>
            <c:strRef>
              <c:f>'Generic ECU'!$F$64</c:f>
              <c:strCache>
                <c:ptCount val="1"/>
                <c:pt idx="0">
                  <c:v>3.0</c:v>
                </c:pt>
              </c:strCache>
            </c:strRef>
          </c:tx>
          <c:marker>
            <c:symbol val="none"/>
          </c:marker>
          <c:xVal>
            <c:numRef>
              <c:f>'Generic ECU'!$G$62:$V$62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'Generic ECU'!$G$64:$V$64</c:f>
              <c:numCache>
                <c:formatCode>0</c:formatCode>
                <c:ptCount val="16"/>
                <c:pt idx="0">
                  <c:v>270.78104550143996</c:v>
                </c:pt>
                <c:pt idx="1">
                  <c:v>235.22712372671998</c:v>
                </c:pt>
                <c:pt idx="2">
                  <c:v>205.63980395327994</c:v>
                </c:pt>
                <c:pt idx="3">
                  <c:v>181.41589361855995</c:v>
                </c:pt>
                <c:pt idx="4">
                  <c:v>161.95220015999996</c:v>
                </c:pt>
                <c:pt idx="5">
                  <c:v>146.64553101503998</c:v>
                </c:pt>
                <c:pt idx="6">
                  <c:v>134.89269362111997</c:v>
                </c:pt>
                <c:pt idx="7">
                  <c:v>126.09049541567992</c:v>
                </c:pt>
                <c:pt idx="8">
                  <c:v>119.63574383615992</c:v>
                </c:pt>
                <c:pt idx="9">
                  <c:v>114.92524631999993</c:v>
                </c:pt>
                <c:pt idx="10">
                  <c:v>111.35581030463987</c:v>
                </c:pt>
                <c:pt idx="11">
                  <c:v>108.32424322751984</c:v>
                </c:pt>
                <c:pt idx="12">
                  <c:v>105.22735252607993</c:v>
                </c:pt>
                <c:pt idx="13">
                  <c:v>101.46194563775998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6C-4F9C-A7F7-913A3D8B0658}"/>
            </c:ext>
          </c:extLst>
        </c:ser>
        <c:ser>
          <c:idx val="2"/>
          <c:order val="2"/>
          <c:tx>
            <c:strRef>
              <c:f>'Generic ECU'!$F$65</c:f>
              <c:strCache>
                <c:ptCount val="1"/>
                <c:pt idx="0">
                  <c:v>3.5</c:v>
                </c:pt>
              </c:strCache>
            </c:strRef>
          </c:tx>
          <c:marker>
            <c:symbol val="none"/>
          </c:marker>
          <c:xVal>
            <c:numRef>
              <c:f>'Generic ECU'!$G$62:$V$62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'Generic ECU'!$G$65:$V$65</c:f>
              <c:numCache>
                <c:formatCode>0</c:formatCode>
                <c:ptCount val="16"/>
                <c:pt idx="0">
                  <c:v>270.13921916736001</c:v>
                </c:pt>
                <c:pt idx="1">
                  <c:v>234.04047948768002</c:v>
                </c:pt>
                <c:pt idx="2">
                  <c:v>204.03320711231999</c:v>
                </c:pt>
                <c:pt idx="3">
                  <c:v>179.50616523264</c:v>
                </c:pt>
                <c:pt idx="4">
                  <c:v>159.84811704000003</c:v>
                </c:pt>
                <c:pt idx="5">
                  <c:v>144.44782572576003</c:v>
                </c:pt>
                <c:pt idx="6">
                  <c:v>132.69405448127998</c:v>
                </c:pt>
                <c:pt idx="7">
                  <c:v>123.97556649792</c:v>
                </c:pt>
                <c:pt idx="8">
                  <c:v>117.68112496703998</c:v>
                </c:pt>
                <c:pt idx="9">
                  <c:v>113.19949308000002</c:v>
                </c:pt>
                <c:pt idx="10">
                  <c:v>109.91943402816008</c:v>
                </c:pt>
                <c:pt idx="11">
                  <c:v>107.22971100287998</c:v>
                </c:pt>
                <c:pt idx="12">
                  <c:v>104.51908719552</c:v>
                </c:pt>
                <c:pt idx="13">
                  <c:v>101.17632579744009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C6C-4F9C-A7F7-913A3D8B0658}"/>
            </c:ext>
          </c:extLst>
        </c:ser>
        <c:ser>
          <c:idx val="3"/>
          <c:order val="3"/>
          <c:tx>
            <c:strRef>
              <c:f>'Generic ECU'!$F$66</c:f>
              <c:strCache>
                <c:ptCount val="1"/>
                <c:pt idx="0">
                  <c:v>4.0</c:v>
                </c:pt>
              </c:strCache>
            </c:strRef>
          </c:tx>
          <c:marker>
            <c:symbol val="none"/>
          </c:marker>
          <c:xVal>
            <c:numRef>
              <c:f>'Generic ECU'!$G$62:$V$62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'Generic ECU'!$G$66:$V$66</c:f>
              <c:numCache>
                <c:formatCode>0</c:formatCode>
                <c:ptCount val="16"/>
                <c:pt idx="0">
                  <c:v>300.89934363968001</c:v>
                </c:pt>
                <c:pt idx="1">
                  <c:v>258.69486170384005</c:v>
                </c:pt>
                <c:pt idx="2">
                  <c:v>223.64546489215996</c:v>
                </c:pt>
                <c:pt idx="3">
                  <c:v>195.02252072432003</c:v>
                </c:pt>
                <c:pt idx="4">
                  <c:v>172.09739672000006</c:v>
                </c:pt>
                <c:pt idx="5">
                  <c:v>154.14146039887999</c:v>
                </c:pt>
                <c:pt idx="6">
                  <c:v>140.42607928064001</c:v>
                </c:pt>
                <c:pt idx="7">
                  <c:v>130.22262088496007</c:v>
                </c:pt>
                <c:pt idx="8">
                  <c:v>122.80245273152008</c:v>
                </c:pt>
                <c:pt idx="9">
                  <c:v>117.43694234000003</c:v>
                </c:pt>
                <c:pt idx="10">
                  <c:v>113.39745723008008</c:v>
                </c:pt>
                <c:pt idx="11">
                  <c:v>109.95536492143998</c:v>
                </c:pt>
                <c:pt idx="12">
                  <c:v>106.38203293376017</c:v>
                </c:pt>
                <c:pt idx="13">
                  <c:v>101.94882878672007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C6C-4F9C-A7F7-913A3D8B0658}"/>
            </c:ext>
          </c:extLst>
        </c:ser>
        <c:ser>
          <c:idx val="4"/>
          <c:order val="4"/>
          <c:tx>
            <c:strRef>
              <c:f>'Generic ECU'!$F$67</c:f>
              <c:strCache>
                <c:ptCount val="1"/>
                <c:pt idx="0">
                  <c:v>4.5</c:v>
                </c:pt>
              </c:strCache>
            </c:strRef>
          </c:tx>
          <c:marker>
            <c:symbol val="none"/>
          </c:marker>
          <c:xVal>
            <c:numRef>
              <c:f>'Generic ECU'!$G$62:$V$62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'Generic ECU'!$G$67:$V$67</c:f>
              <c:numCache>
                <c:formatCode>0</c:formatCode>
                <c:ptCount val="16"/>
                <c:pt idx="0">
                  <c:v>226.25784672447998</c:v>
                </c:pt>
                <c:pt idx="1">
                  <c:v>210.42381298623997</c:v>
                </c:pt>
                <c:pt idx="2">
                  <c:v>195.65312766975998</c:v>
                </c:pt>
                <c:pt idx="3">
                  <c:v>181.94277417951997</c:v>
                </c:pt>
                <c:pt idx="4">
                  <c:v>169.28973592</c:v>
                </c:pt>
                <c:pt idx="5">
                  <c:v>157.69099629567998</c:v>
                </c:pt>
                <c:pt idx="6">
                  <c:v>147.14353871103998</c:v>
                </c:pt>
                <c:pt idx="7">
                  <c:v>137.64434657056</c:v>
                </c:pt>
                <c:pt idx="8">
                  <c:v>129.19040327872</c:v>
                </c:pt>
                <c:pt idx="9">
                  <c:v>121.77869224</c:v>
                </c:pt>
                <c:pt idx="10">
                  <c:v>115.40619685887998</c:v>
                </c:pt>
                <c:pt idx="11">
                  <c:v>110.06990053983998</c:v>
                </c:pt>
                <c:pt idx="12">
                  <c:v>105.76678668735997</c:v>
                </c:pt>
                <c:pt idx="13">
                  <c:v>102.49383870592001</c:v>
                </c:pt>
                <c:pt idx="14">
                  <c:v>100.24804</c:v>
                </c:pt>
                <c:pt idx="15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C6C-4F9C-A7F7-913A3D8B0658}"/>
            </c:ext>
          </c:extLst>
        </c:ser>
        <c:ser>
          <c:idx val="5"/>
          <c:order val="5"/>
          <c:tx>
            <c:strRef>
              <c:f>'Generic ECU'!$F$68</c:f>
              <c:strCache>
                <c:ptCount val="1"/>
                <c:pt idx="0">
                  <c:v>5.0</c:v>
                </c:pt>
              </c:strCache>
            </c:strRef>
          </c:tx>
          <c:marker>
            <c:symbol val="none"/>
          </c:marker>
          <c:xVal>
            <c:numRef>
              <c:f>'Generic ECU'!$G$62:$V$62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'Generic ECU'!$G$68:$V$68</c:f>
              <c:numCache>
                <c:formatCode>0</c:formatCode>
                <c:ptCount val="16"/>
                <c:pt idx="0">
                  <c:v>257.36633645887997</c:v>
                </c:pt>
                <c:pt idx="1">
                  <c:v>235.60863348343997</c:v>
                </c:pt>
                <c:pt idx="2">
                  <c:v>215.87716408255997</c:v>
                </c:pt>
                <c:pt idx="3">
                  <c:v>198.08117913511998</c:v>
                </c:pt>
                <c:pt idx="4">
                  <c:v>182.12992951999999</c:v>
                </c:pt>
                <c:pt idx="5">
                  <c:v>167.93266611607999</c:v>
                </c:pt>
                <c:pt idx="6">
                  <c:v>155.39863980223998</c:v>
                </c:pt>
                <c:pt idx="7">
                  <c:v>144.43710145735997</c:v>
                </c:pt>
                <c:pt idx="8">
                  <c:v>134.95730196031997</c:v>
                </c:pt>
                <c:pt idx="9">
                  <c:v>126.86849218999996</c:v>
                </c:pt>
                <c:pt idx="10">
                  <c:v>120.07992302527998</c:v>
                </c:pt>
                <c:pt idx="11">
                  <c:v>114.50084534503998</c:v>
                </c:pt>
                <c:pt idx="12">
                  <c:v>110.04051002815999</c:v>
                </c:pt>
                <c:pt idx="13">
                  <c:v>106.60816795352</c:v>
                </c:pt>
                <c:pt idx="14">
                  <c:v>104.11306999999999</c:v>
                </c:pt>
                <c:pt idx="15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C6C-4F9C-A7F7-913A3D8B0658}"/>
            </c:ext>
          </c:extLst>
        </c:ser>
        <c:ser>
          <c:idx val="6"/>
          <c:order val="6"/>
          <c:tx>
            <c:strRef>
              <c:f>'Generic ECU'!$F$69</c:f>
              <c:strCache>
                <c:ptCount val="1"/>
                <c:pt idx="0">
                  <c:v>5.5</c:v>
                </c:pt>
              </c:strCache>
            </c:strRef>
          </c:tx>
          <c:marker>
            <c:symbol val="none"/>
          </c:marker>
          <c:xVal>
            <c:numRef>
              <c:f>'Generic ECU'!$G$62:$V$62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'Generic ECU'!$G$69:$V$69</c:f>
              <c:numCache>
                <c:formatCode>0</c:formatCode>
                <c:ptCount val="16"/>
                <c:pt idx="0">
                  <c:v>287.60424903359996</c:v>
                </c:pt>
                <c:pt idx="1">
                  <c:v>253.10354882279995</c:v>
                </c:pt>
                <c:pt idx="2">
                  <c:v>223.78815347519995</c:v>
                </c:pt>
                <c:pt idx="3">
                  <c:v>199.16736414839994</c:v>
                </c:pt>
                <c:pt idx="4">
                  <c:v>178.75048199999995</c:v>
                </c:pt>
                <c:pt idx="5">
                  <c:v>162.04680818759991</c:v>
                </c:pt>
                <c:pt idx="6">
                  <c:v>148.56564386879995</c:v>
                </c:pt>
                <c:pt idx="7">
                  <c:v>137.81629020120005</c:v>
                </c:pt>
                <c:pt idx="8">
                  <c:v>129.3080483423999</c:v>
                </c:pt>
                <c:pt idx="9">
                  <c:v>122.55021944999999</c:v>
                </c:pt>
                <c:pt idx="10">
                  <c:v>117.05210468159993</c:v>
                </c:pt>
                <c:pt idx="11">
                  <c:v>112.32300519479998</c:v>
                </c:pt>
                <c:pt idx="12">
                  <c:v>107.87222214719992</c:v>
                </c:pt>
                <c:pt idx="13">
                  <c:v>103.2090566963999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C6C-4F9C-A7F7-913A3D8B0658}"/>
            </c:ext>
          </c:extLst>
        </c:ser>
        <c:ser>
          <c:idx val="8"/>
          <c:order val="7"/>
          <c:tx>
            <c:strRef>
              <c:f>'Generic ECU'!$F$70</c:f>
              <c:strCache>
                <c:ptCount val="1"/>
                <c:pt idx="0">
                  <c:v>6.0</c:v>
                </c:pt>
              </c:strCache>
            </c:strRef>
          </c:tx>
          <c:marker>
            <c:symbol val="none"/>
          </c:marker>
          <c:xVal>
            <c:numRef>
              <c:f>'Generic ECU'!$G$62:$V$62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'Generic ECU'!$G$70:$V$70</c:f>
              <c:numCache>
                <c:formatCode>0</c:formatCode>
                <c:ptCount val="16"/>
                <c:pt idx="0">
                  <c:v>253.4862793952</c:v>
                </c:pt>
                <c:pt idx="1">
                  <c:v>229.59972476960002</c:v>
                </c:pt>
                <c:pt idx="2">
                  <c:v>208.45541320640001</c:v>
                </c:pt>
                <c:pt idx="3">
                  <c:v>189.8629223888</c:v>
                </c:pt>
                <c:pt idx="4">
                  <c:v>173.63183000000001</c:v>
                </c:pt>
                <c:pt idx="5">
                  <c:v>159.57171372319999</c:v>
                </c:pt>
                <c:pt idx="6">
                  <c:v>147.49215124160003</c:v>
                </c:pt>
                <c:pt idx="7">
                  <c:v>137.20272023840005</c:v>
                </c:pt>
                <c:pt idx="8">
                  <c:v>128.51299839680001</c:v>
                </c:pt>
                <c:pt idx="9">
                  <c:v>121.23256340000003</c:v>
                </c:pt>
                <c:pt idx="10">
                  <c:v>115.17099293119998</c:v>
                </c:pt>
                <c:pt idx="11">
                  <c:v>110.13786467360003</c:v>
                </c:pt>
                <c:pt idx="12">
                  <c:v>105.9427563104</c:v>
                </c:pt>
                <c:pt idx="13">
                  <c:v>102.39524552480003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C6C-4F9C-A7F7-913A3D8B06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312704"/>
        <c:axId val="90314624"/>
      </c:scatterChart>
      <c:valAx>
        <c:axId val="90312704"/>
        <c:scaling>
          <c:orientation val="minMax"/>
          <c:max val="2"/>
        </c:scaling>
        <c:delete val="0"/>
        <c:axPos val="b"/>
        <c:majorGridlines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1" i="0" baseline="0"/>
                  <a:t>Effective Pulse WIdth (mS)</a:t>
                </a:r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crossAx val="90314624"/>
        <c:crosses val="autoZero"/>
        <c:crossBetween val="midCat"/>
        <c:majorUnit val="0.2"/>
      </c:valAx>
      <c:valAx>
        <c:axId val="90314624"/>
        <c:scaling>
          <c:orientation val="minMax"/>
          <c:min val="1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Multiplier (%)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9031270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633" l="0.70000000000000062" r="0.70000000000000062" t="0.75000000000000633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sz="1400"/>
              <a:t>Injector Scaling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LINK!$G$14</c:f>
              <c:strCache>
                <c:ptCount val="1"/>
                <c:pt idx="0">
                  <c:v>Scale</c:v>
                </c:pt>
              </c:strCache>
            </c:strRef>
          </c:tx>
          <c:marker>
            <c:symbol val="none"/>
          </c:marker>
          <c:xVal>
            <c:numRef>
              <c:f>LINK!$F$15:$F$22</c:f>
              <c:numCache>
                <c:formatCode>0.0</c:formatCode>
                <c:ptCount val="8"/>
                <c:pt idx="0">
                  <c:v>2.5</c:v>
                </c:pt>
                <c:pt idx="1">
                  <c:v>3</c:v>
                </c:pt>
                <c:pt idx="2">
                  <c:v>3.5</c:v>
                </c:pt>
                <c:pt idx="3">
                  <c:v>4</c:v>
                </c:pt>
                <c:pt idx="4">
                  <c:v>4.5</c:v>
                </c:pt>
                <c:pt idx="5">
                  <c:v>5</c:v>
                </c:pt>
                <c:pt idx="6">
                  <c:v>5.5</c:v>
                </c:pt>
                <c:pt idx="7">
                  <c:v>6</c:v>
                </c:pt>
              </c:numCache>
            </c:numRef>
          </c:xVal>
          <c:yVal>
            <c:numRef>
              <c:f>LINK!$G$15:$G$22</c:f>
              <c:numCache>
                <c:formatCode>0</c:formatCode>
                <c:ptCount val="8"/>
                <c:pt idx="0">
                  <c:v>1137.925</c:v>
                </c:pt>
                <c:pt idx="1">
                  <c:v>1244.6679999999999</c:v>
                </c:pt>
                <c:pt idx="2">
                  <c:v>1404.1729999999998</c:v>
                </c:pt>
                <c:pt idx="3">
                  <c:v>1499.7149999999997</c:v>
                </c:pt>
                <c:pt idx="4">
                  <c:v>1443.8709999999999</c:v>
                </c:pt>
                <c:pt idx="5">
                  <c:v>1502.636</c:v>
                </c:pt>
                <c:pt idx="6">
                  <c:v>1602.0879999999997</c:v>
                </c:pt>
                <c:pt idx="7">
                  <c:v>1752.761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C9C-4CDA-B01F-42A957553B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403968"/>
        <c:axId val="90405888"/>
      </c:scatterChart>
      <c:valAx>
        <c:axId val="90403968"/>
        <c:scaling>
          <c:orientation val="minMax"/>
        </c:scaling>
        <c:delete val="0"/>
        <c:axPos val="b"/>
        <c:majorGridlines/>
        <c:title>
          <c:tx>
            <c:strRef>
              <c:f>LINK!$F$14</c:f>
              <c:strCache>
                <c:ptCount val="1"/>
                <c:pt idx="0">
                  <c:v>bar</c:v>
                </c:pt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crossAx val="90405888"/>
        <c:crosses val="autoZero"/>
        <c:crossBetween val="midCat"/>
      </c:valAx>
      <c:valAx>
        <c:axId val="90405888"/>
        <c:scaling>
          <c:orientation val="minMax"/>
        </c:scaling>
        <c:delete val="0"/>
        <c:axPos val="l"/>
        <c:majorGridlines/>
        <c:title>
          <c:tx>
            <c:strRef>
              <c:f>LINK!$H$15</c:f>
              <c:strCache>
                <c:ptCount val="1"/>
                <c:pt idx="0">
                  <c:v>cc/min  at 25°C</c:v>
                </c:pt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crossAx val="904039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522" l="0.70000000000000062" r="0.70000000000000062" t="0.75000000000000522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sz="1400"/>
              <a:t>Latency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0160860833284455"/>
          <c:y val="0.10426697541759163"/>
          <c:w val="0.76627255374884984"/>
          <c:h val="0.7740009129293654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LINK!$F$41</c:f>
              <c:strCache>
                <c:ptCount val="1"/>
                <c:pt idx="0">
                  <c:v>2.5</c:v>
                </c:pt>
              </c:strCache>
            </c:strRef>
          </c:tx>
          <c:marker>
            <c:symbol val="none"/>
          </c:marker>
          <c:xVal>
            <c:numRef>
              <c:f>LINK!$G$40:$N$40</c:f>
              <c:numCache>
                <c:formatCode>0.0</c:formatCode>
                <c:ptCount val="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</c:numCache>
            </c:numRef>
          </c:xVal>
          <c:yVal>
            <c:numRef>
              <c:f>LINK!$G$41:$N$41</c:f>
              <c:numCache>
                <c:formatCode>0.000</c:formatCode>
                <c:ptCount val="8"/>
                <c:pt idx="0">
                  <c:v>2.965279999999999</c:v>
                </c:pt>
                <c:pt idx="1">
                  <c:v>2.3916899999999988</c:v>
                </c:pt>
                <c:pt idx="2">
                  <c:v>1.9185400000000001</c:v>
                </c:pt>
                <c:pt idx="3">
                  <c:v>1.5343100000000005</c:v>
                </c:pt>
                <c:pt idx="4">
                  <c:v>1.2274800000000017</c:v>
                </c:pt>
                <c:pt idx="5">
                  <c:v>0.98653000000000191</c:v>
                </c:pt>
                <c:pt idx="6">
                  <c:v>0.79993999999999765</c:v>
                </c:pt>
                <c:pt idx="7">
                  <c:v>0.65618999999999872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5DC-45A9-9A08-5BD18FAA4637}"/>
            </c:ext>
          </c:extLst>
        </c:ser>
        <c:ser>
          <c:idx val="1"/>
          <c:order val="1"/>
          <c:tx>
            <c:strRef>
              <c:f>LINK!$F$42</c:f>
              <c:strCache>
                <c:ptCount val="1"/>
                <c:pt idx="0">
                  <c:v>3.0</c:v>
                </c:pt>
              </c:strCache>
            </c:strRef>
          </c:tx>
          <c:marker>
            <c:symbol val="none"/>
          </c:marker>
          <c:xVal>
            <c:numRef>
              <c:f>LINK!$G$40:$N$40</c:f>
              <c:numCache>
                <c:formatCode>0.0</c:formatCode>
                <c:ptCount val="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</c:numCache>
            </c:numRef>
          </c:xVal>
          <c:yVal>
            <c:numRef>
              <c:f>LINK!$G$42:$N$42</c:f>
              <c:numCache>
                <c:formatCode>0.000</c:formatCode>
                <c:ptCount val="8"/>
                <c:pt idx="0">
                  <c:v>3.4282599999999981</c:v>
                </c:pt>
                <c:pt idx="1">
                  <c:v>2.667580000000001</c:v>
                </c:pt>
                <c:pt idx="2">
                  <c:v>2.0701399999999985</c:v>
                </c:pt>
                <c:pt idx="3">
                  <c:v>1.6122399999999981</c:v>
                </c:pt>
                <c:pt idx="4">
                  <c:v>1.2701799999999999</c:v>
                </c:pt>
                <c:pt idx="5">
                  <c:v>1.0202599999999986</c:v>
                </c:pt>
                <c:pt idx="6">
                  <c:v>0.83877999999999631</c:v>
                </c:pt>
                <c:pt idx="7">
                  <c:v>0.70204000000000022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5DC-45A9-9A08-5BD18FAA4637}"/>
            </c:ext>
          </c:extLst>
        </c:ser>
        <c:ser>
          <c:idx val="2"/>
          <c:order val="2"/>
          <c:tx>
            <c:strRef>
              <c:f>LINK!$F$43</c:f>
              <c:strCache>
                <c:ptCount val="1"/>
                <c:pt idx="0">
                  <c:v>3.5</c:v>
                </c:pt>
              </c:strCache>
            </c:strRef>
          </c:tx>
          <c:marker>
            <c:symbol val="none"/>
          </c:marker>
          <c:xVal>
            <c:numRef>
              <c:f>LINK!$G$40:$N$40</c:f>
              <c:numCache>
                <c:formatCode>0.0</c:formatCode>
                <c:ptCount val="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</c:numCache>
            </c:numRef>
          </c:xVal>
          <c:yVal>
            <c:numRef>
              <c:f>LINK!$G$43:$N$43</c:f>
              <c:numCache>
                <c:formatCode>0.000</c:formatCode>
                <c:ptCount val="8"/>
                <c:pt idx="0">
                  <c:v>3.8986300000000007</c:v>
                </c:pt>
                <c:pt idx="1">
                  <c:v>2.98949</c:v>
                </c:pt>
                <c:pt idx="2">
                  <c:v>2.2839899999999993</c:v>
                </c:pt>
                <c:pt idx="3">
                  <c:v>1.7525499999999976</c:v>
                </c:pt>
                <c:pt idx="4">
                  <c:v>1.3655899999999974</c:v>
                </c:pt>
                <c:pt idx="5">
                  <c:v>1.0935300000000012</c:v>
                </c:pt>
                <c:pt idx="6">
                  <c:v>0.90679000000000087</c:v>
                </c:pt>
                <c:pt idx="7">
                  <c:v>0.77578999999999709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5DC-45A9-9A08-5BD18FAA4637}"/>
            </c:ext>
          </c:extLst>
        </c:ser>
        <c:ser>
          <c:idx val="3"/>
          <c:order val="3"/>
          <c:tx>
            <c:strRef>
              <c:f>LINK!$F$44</c:f>
              <c:strCache>
                <c:ptCount val="1"/>
                <c:pt idx="0">
                  <c:v>4.0</c:v>
                </c:pt>
              </c:strCache>
            </c:strRef>
          </c:tx>
          <c:marker>
            <c:symbol val="none"/>
          </c:marker>
          <c:xVal>
            <c:numRef>
              <c:f>LINK!$G$40:$N$40</c:f>
              <c:numCache>
                <c:formatCode>0.0</c:formatCode>
                <c:ptCount val="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</c:numCache>
            </c:numRef>
          </c:xVal>
          <c:yVal>
            <c:numRef>
              <c:f>LINK!$G$44:$N$44</c:f>
              <c:numCache>
                <c:formatCode>0.000</c:formatCode>
                <c:ptCount val="8"/>
                <c:pt idx="0">
                  <c:v>4.3709799999999994</c:v>
                </c:pt>
                <c:pt idx="1">
                  <c:v>3.365870000000001</c:v>
                </c:pt>
                <c:pt idx="2">
                  <c:v>2.57104</c:v>
                </c:pt>
                <c:pt idx="3">
                  <c:v>1.9593099999999986</c:v>
                </c:pt>
                <c:pt idx="4">
                  <c:v>1.5034999999999989</c:v>
                </c:pt>
                <c:pt idx="5">
                  <c:v>1.1764299999999963</c:v>
                </c:pt>
                <c:pt idx="6">
                  <c:v>0.95091999999999999</c:v>
                </c:pt>
                <c:pt idx="7">
                  <c:v>0.799789999999998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5DC-45A9-9A08-5BD18FAA4637}"/>
            </c:ext>
          </c:extLst>
        </c:ser>
        <c:ser>
          <c:idx val="4"/>
          <c:order val="4"/>
          <c:tx>
            <c:strRef>
              <c:f>LINK!$F$45</c:f>
              <c:strCache>
                <c:ptCount val="1"/>
                <c:pt idx="0">
                  <c:v>4.5</c:v>
                </c:pt>
              </c:strCache>
            </c:strRef>
          </c:tx>
          <c:marker>
            <c:symbol val="none"/>
          </c:marker>
          <c:xVal>
            <c:numRef>
              <c:f>LINK!$G$40:$N$40</c:f>
              <c:numCache>
                <c:formatCode>0.0</c:formatCode>
                <c:ptCount val="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</c:numCache>
            </c:numRef>
          </c:xVal>
          <c:yVal>
            <c:numRef>
              <c:f>LINK!$G$45:$N$45</c:f>
              <c:numCache>
                <c:formatCode>0.000</c:formatCode>
                <c:ptCount val="8"/>
                <c:pt idx="0">
                  <c:v>4.8215699999999995</c:v>
                </c:pt>
                <c:pt idx="1">
                  <c:v>3.686639999999997</c:v>
                </c:pt>
                <c:pt idx="2">
                  <c:v>2.7790099999999995</c:v>
                </c:pt>
                <c:pt idx="3">
                  <c:v>2.0708399999999987</c:v>
                </c:pt>
                <c:pt idx="4">
                  <c:v>1.5342899999999986</c:v>
                </c:pt>
                <c:pt idx="5">
                  <c:v>1.1415199999999963</c:v>
                </c:pt>
                <c:pt idx="6">
                  <c:v>0.86468999999999951</c:v>
                </c:pt>
                <c:pt idx="7">
                  <c:v>0.67596000000000345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5DC-45A9-9A08-5BD18FAA4637}"/>
            </c:ext>
          </c:extLst>
        </c:ser>
        <c:ser>
          <c:idx val="5"/>
          <c:order val="5"/>
          <c:tx>
            <c:strRef>
              <c:f>LINK!$F$46</c:f>
              <c:strCache>
                <c:ptCount val="1"/>
                <c:pt idx="0">
                  <c:v>5.0</c:v>
                </c:pt>
              </c:strCache>
            </c:strRef>
          </c:tx>
          <c:marker>
            <c:symbol val="none"/>
          </c:marker>
          <c:xVal>
            <c:numRef>
              <c:f>LINK!$G$40:$N$40</c:f>
              <c:numCache>
                <c:formatCode>0.0</c:formatCode>
                <c:ptCount val="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</c:numCache>
            </c:numRef>
          </c:xVal>
          <c:yVal>
            <c:numRef>
              <c:f>LINK!$G$46:$N$46</c:f>
              <c:numCache>
                <c:formatCode>0.000</c:formatCode>
                <c:ptCount val="8"/>
                <c:pt idx="0">
                  <c:v>6.3369300000000024</c:v>
                </c:pt>
                <c:pt idx="1">
                  <c:v>4.6508700000000047</c:v>
                </c:pt>
                <c:pt idx="2">
                  <c:v>3.3451100000000054</c:v>
                </c:pt>
                <c:pt idx="3">
                  <c:v>2.367090000000001</c:v>
                </c:pt>
                <c:pt idx="4">
                  <c:v>1.6642500000000098</c:v>
                </c:pt>
                <c:pt idx="5">
                  <c:v>1.184030000000007</c:v>
                </c:pt>
                <c:pt idx="6">
                  <c:v>0.8738700000000037</c:v>
                </c:pt>
                <c:pt idx="7">
                  <c:v>0.68121000000000009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5DC-45A9-9A08-5BD18FAA4637}"/>
            </c:ext>
          </c:extLst>
        </c:ser>
        <c:ser>
          <c:idx val="6"/>
          <c:order val="6"/>
          <c:tx>
            <c:strRef>
              <c:f>LINK!$F$47</c:f>
              <c:strCache>
                <c:ptCount val="1"/>
                <c:pt idx="0">
                  <c:v>5.5</c:v>
                </c:pt>
              </c:strCache>
            </c:strRef>
          </c:tx>
          <c:marker>
            <c:symbol val="none"/>
          </c:marker>
          <c:xVal>
            <c:numRef>
              <c:f>LINK!$G$40:$N$40</c:f>
              <c:numCache>
                <c:formatCode>0.0</c:formatCode>
                <c:ptCount val="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</c:numCache>
            </c:numRef>
          </c:xVal>
          <c:yVal>
            <c:numRef>
              <c:f>LINK!$G$47:$N$47</c:f>
              <c:numCache>
                <c:formatCode>0.000</c:formatCode>
                <c:ptCount val="8"/>
                <c:pt idx="0">
                  <c:v>7.4636299999999984</c:v>
                </c:pt>
                <c:pt idx="1">
                  <c:v>5.511020000000002</c:v>
                </c:pt>
                <c:pt idx="2">
                  <c:v>3.9831700000000012</c:v>
                </c:pt>
                <c:pt idx="3">
                  <c:v>2.8242799999999946</c:v>
                </c:pt>
                <c:pt idx="4">
                  <c:v>1.9785500000000056</c:v>
                </c:pt>
                <c:pt idx="5">
                  <c:v>1.390180000000008</c:v>
                </c:pt>
                <c:pt idx="6">
                  <c:v>1.0033699999999968</c:v>
                </c:pt>
                <c:pt idx="7">
                  <c:v>0.76232000000000255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5DC-45A9-9A08-5BD18FAA4637}"/>
            </c:ext>
          </c:extLst>
        </c:ser>
        <c:ser>
          <c:idx val="7"/>
          <c:order val="7"/>
          <c:tx>
            <c:strRef>
              <c:f>LINK!$F$48</c:f>
              <c:strCache>
                <c:ptCount val="1"/>
                <c:pt idx="0">
                  <c:v>6.0</c:v>
                </c:pt>
              </c:strCache>
            </c:strRef>
          </c:tx>
          <c:marker>
            <c:symbol val="none"/>
          </c:marker>
          <c:xVal>
            <c:numRef>
              <c:f>LINK!$G$40:$N$40</c:f>
              <c:numCache>
                <c:formatCode>0.0</c:formatCode>
                <c:ptCount val="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</c:numCache>
            </c:numRef>
          </c:xVal>
          <c:yVal>
            <c:numRef>
              <c:f>LINK!$G$48:$N$48</c:f>
              <c:numCache>
                <c:formatCode>0.000</c:formatCode>
                <c:ptCount val="8"/>
                <c:pt idx="0">
                  <c:v>9.3283400000000043</c:v>
                </c:pt>
                <c:pt idx="1">
                  <c:v>6.566759999999995</c:v>
                </c:pt>
                <c:pt idx="2">
                  <c:v>4.4930999999999983</c:v>
                </c:pt>
                <c:pt idx="3">
                  <c:v>3.0055999999999941</c:v>
                </c:pt>
                <c:pt idx="4">
                  <c:v>2.0024999999999977</c:v>
                </c:pt>
                <c:pt idx="5">
                  <c:v>1.3820399999999893</c:v>
                </c:pt>
                <c:pt idx="6">
                  <c:v>1.0424600000000126</c:v>
                </c:pt>
                <c:pt idx="7">
                  <c:v>0.8819999999999979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5DC-45A9-9A08-5BD18FAA46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422656"/>
        <c:axId val="90781184"/>
      </c:scatterChart>
      <c:valAx>
        <c:axId val="90422656"/>
        <c:scaling>
          <c:orientation val="minMax"/>
          <c:max val="16"/>
          <c:min val="8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Voltage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90781184"/>
        <c:crosses val="autoZero"/>
        <c:crossBetween val="midCat"/>
        <c:majorUnit val="1"/>
      </c:valAx>
      <c:valAx>
        <c:axId val="907811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mS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904226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611" l="0.70000000000000062" r="0.70000000000000062" t="0.75000000000000611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Short Pulse ADDER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9.6735348201236096E-2"/>
          <c:y val="0.1072913630700368"/>
          <c:w val="0.78276376381095625"/>
          <c:h val="0.7738751053007237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LINK!$F$52</c:f>
              <c:strCache>
                <c:ptCount val="1"/>
                <c:pt idx="0">
                  <c:v>2.5</c:v>
                </c:pt>
              </c:strCache>
            </c:strRef>
          </c:tx>
          <c:marker>
            <c:symbol val="none"/>
          </c:marker>
          <c:xVal>
            <c:numRef>
              <c:f>LINK!$G$51:$AL$51</c:f>
              <c:numCache>
                <c:formatCode>0.000</c:formatCode>
                <c:ptCount val="32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</c:numCache>
            </c:numRef>
          </c:xVal>
          <c:yVal>
            <c:numRef>
              <c:f>LINK!$G$52:$AL$52</c:f>
              <c:numCache>
                <c:formatCode>0.000</c:formatCode>
                <c:ptCount val="32"/>
                <c:pt idx="0">
                  <c:v>0.32535853515624996</c:v>
                </c:pt>
                <c:pt idx="1">
                  <c:v>0.32535853515624996</c:v>
                </c:pt>
                <c:pt idx="2">
                  <c:v>0.30216640625000002</c:v>
                </c:pt>
                <c:pt idx="3">
                  <c:v>0.26024201171875</c:v>
                </c:pt>
                <c:pt idx="4">
                  <c:v>0.20587375000000002</c:v>
                </c:pt>
                <c:pt idx="5">
                  <c:v>0.14535001953125004</c:v>
                </c:pt>
                <c:pt idx="6">
                  <c:v>8.4959218750000037E-2</c:v>
                </c:pt>
                <c:pt idx="7">
                  <c:v>3.0989746093749992E-2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572-479D-B8B4-2E9BF6814770}"/>
            </c:ext>
          </c:extLst>
        </c:ser>
        <c:ser>
          <c:idx val="1"/>
          <c:order val="1"/>
          <c:tx>
            <c:strRef>
              <c:f>LINK!$F$53</c:f>
              <c:strCache>
                <c:ptCount val="1"/>
                <c:pt idx="0">
                  <c:v>3.0</c:v>
                </c:pt>
              </c:strCache>
            </c:strRef>
          </c:tx>
          <c:marker>
            <c:symbol val="none"/>
          </c:marker>
          <c:xVal>
            <c:numRef>
              <c:f>LINK!$G$51:$AL$51</c:f>
              <c:numCache>
                <c:formatCode>0.000</c:formatCode>
                <c:ptCount val="32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</c:numCache>
            </c:numRef>
          </c:xVal>
          <c:yVal>
            <c:numRef>
              <c:f>LINK!$G$53:$AL$53</c:f>
              <c:numCache>
                <c:formatCode>0.000</c:formatCode>
                <c:ptCount val="32"/>
                <c:pt idx="0">
                  <c:v>0.31874263671875003</c:v>
                </c:pt>
                <c:pt idx="1">
                  <c:v>0.31874263671875003</c:v>
                </c:pt>
                <c:pt idx="2">
                  <c:v>0.29636546875000003</c:v>
                </c:pt>
                <c:pt idx="3">
                  <c:v>0.25491337890625004</c:v>
                </c:pt>
                <c:pt idx="4">
                  <c:v>0.20091125000000001</c:v>
                </c:pt>
                <c:pt idx="5">
                  <c:v>0.14088396484375004</c:v>
                </c:pt>
                <c:pt idx="6">
                  <c:v>8.1356406250000068E-2</c:v>
                </c:pt>
                <c:pt idx="7">
                  <c:v>2.8853457031249974E-2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572-479D-B8B4-2E9BF6814770}"/>
            </c:ext>
          </c:extLst>
        </c:ser>
        <c:ser>
          <c:idx val="2"/>
          <c:order val="2"/>
          <c:tx>
            <c:strRef>
              <c:f>LINK!$F$54</c:f>
              <c:strCache>
                <c:ptCount val="1"/>
                <c:pt idx="0">
                  <c:v>3.5</c:v>
                </c:pt>
              </c:strCache>
            </c:strRef>
          </c:tx>
          <c:marker>
            <c:symbol val="none"/>
          </c:marker>
          <c:xVal>
            <c:numRef>
              <c:f>LINK!$G$51:$AL$51</c:f>
              <c:numCache>
                <c:formatCode>0.000</c:formatCode>
                <c:ptCount val="32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</c:numCache>
            </c:numRef>
          </c:xVal>
          <c:yVal>
            <c:numRef>
              <c:f>LINK!$G$54:$AL$54</c:f>
              <c:numCache>
                <c:formatCode>0.000</c:formatCode>
                <c:ptCount val="32"/>
                <c:pt idx="0">
                  <c:v>0.31817408203125003</c:v>
                </c:pt>
                <c:pt idx="1">
                  <c:v>0.31817408203125003</c:v>
                </c:pt>
                <c:pt idx="2">
                  <c:v>0.29243765625000001</c:v>
                </c:pt>
                <c:pt idx="3">
                  <c:v>0.24746021484375003</c:v>
                </c:pt>
                <c:pt idx="4">
                  <c:v>0.19057125</c:v>
                </c:pt>
                <c:pt idx="5">
                  <c:v>0.12910025390625002</c:v>
                </c:pt>
                <c:pt idx="6">
                  <c:v>7.0376718750000011E-2</c:v>
                </c:pt>
                <c:pt idx="7">
                  <c:v>2.1730136718749959E-2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572-479D-B8B4-2E9BF6814770}"/>
            </c:ext>
          </c:extLst>
        </c:ser>
        <c:ser>
          <c:idx val="3"/>
          <c:order val="3"/>
          <c:tx>
            <c:strRef>
              <c:f>LINK!$F$55</c:f>
              <c:strCache>
                <c:ptCount val="1"/>
                <c:pt idx="0">
                  <c:v>4.0</c:v>
                </c:pt>
              </c:strCache>
            </c:strRef>
          </c:tx>
          <c:marker>
            <c:symbol val="none"/>
          </c:marker>
          <c:xVal>
            <c:numRef>
              <c:f>LINK!$G$51:$AL$51</c:f>
              <c:numCache>
                <c:formatCode>0.000</c:formatCode>
                <c:ptCount val="32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</c:numCache>
            </c:numRef>
          </c:xVal>
          <c:yVal>
            <c:numRef>
              <c:f>LINK!$G$55:$AL$55</c:f>
              <c:numCache>
                <c:formatCode>0.000</c:formatCode>
                <c:ptCount val="32"/>
                <c:pt idx="0">
                  <c:v>0.37801000000000001</c:v>
                </c:pt>
                <c:pt idx="1">
                  <c:v>0.37579927734375002</c:v>
                </c:pt>
                <c:pt idx="2">
                  <c:v>0.34668796875000002</c:v>
                </c:pt>
                <c:pt idx="3">
                  <c:v>0.29748736328125003</c:v>
                </c:pt>
                <c:pt idx="4">
                  <c:v>0.23500875000000002</c:v>
                </c:pt>
                <c:pt idx="5">
                  <c:v>0.16606341796874996</c:v>
                </c:pt>
                <c:pt idx="6">
                  <c:v>9.7462656250000002E-2</c:v>
                </c:pt>
                <c:pt idx="7">
                  <c:v>3.601775390624995E-2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572-479D-B8B4-2E9BF6814770}"/>
            </c:ext>
          </c:extLst>
        </c:ser>
        <c:ser>
          <c:idx val="4"/>
          <c:order val="4"/>
          <c:tx>
            <c:strRef>
              <c:f>LINK!$F$56</c:f>
              <c:strCache>
                <c:ptCount val="1"/>
                <c:pt idx="0">
                  <c:v>4.5</c:v>
                </c:pt>
              </c:strCache>
            </c:strRef>
          </c:tx>
          <c:marker>
            <c:symbol val="none"/>
          </c:marker>
          <c:xVal>
            <c:numRef>
              <c:f>LINK!$G$51:$AL$51</c:f>
              <c:numCache>
                <c:formatCode>0.000</c:formatCode>
                <c:ptCount val="32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</c:numCache>
            </c:numRef>
          </c:xVal>
          <c:yVal>
            <c:numRef>
              <c:f>LINK!$G$56:$AL$56</c:f>
              <c:numCache>
                <c:formatCode>0.000</c:formatCode>
                <c:ptCount val="32"/>
                <c:pt idx="0">
                  <c:v>0.30035875000000001</c:v>
                </c:pt>
                <c:pt idx="1">
                  <c:v>0.30035875000000001</c:v>
                </c:pt>
                <c:pt idx="2">
                  <c:v>0.30035875000000001</c:v>
                </c:pt>
                <c:pt idx="3">
                  <c:v>0.28078648437499998</c:v>
                </c:pt>
                <c:pt idx="4">
                  <c:v>0.24253250000000001</c:v>
                </c:pt>
                <c:pt idx="5">
                  <c:v>0.190058828125</c:v>
                </c:pt>
                <c:pt idx="6">
                  <c:v>0.12782749999999998</c:v>
                </c:pt>
                <c:pt idx="7">
                  <c:v>6.0300546875000027E-2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572-479D-B8B4-2E9BF6814770}"/>
            </c:ext>
          </c:extLst>
        </c:ser>
        <c:ser>
          <c:idx val="5"/>
          <c:order val="5"/>
          <c:tx>
            <c:strRef>
              <c:f>LINK!$F$57</c:f>
              <c:strCache>
                <c:ptCount val="1"/>
                <c:pt idx="0">
                  <c:v>5.0</c:v>
                </c:pt>
              </c:strCache>
            </c:strRef>
          </c:tx>
          <c:marker>
            <c:symbol val="none"/>
          </c:marker>
          <c:xVal>
            <c:numRef>
              <c:f>LINK!$G$51:$AL$51</c:f>
              <c:numCache>
                <c:formatCode>0.000</c:formatCode>
                <c:ptCount val="32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</c:numCache>
            </c:numRef>
          </c:xVal>
          <c:yVal>
            <c:numRef>
              <c:f>LINK!$G$57:$AL$57</c:f>
              <c:numCache>
                <c:formatCode>0.000</c:formatCode>
                <c:ptCount val="32"/>
                <c:pt idx="0">
                  <c:v>0.36359537109375001</c:v>
                </c:pt>
                <c:pt idx="1">
                  <c:v>0.36359537109375001</c:v>
                </c:pt>
                <c:pt idx="2">
                  <c:v>0.35802796875000004</c:v>
                </c:pt>
                <c:pt idx="3">
                  <c:v>0.33067126953125003</c:v>
                </c:pt>
                <c:pt idx="4">
                  <c:v>0.28624875000000005</c:v>
                </c:pt>
                <c:pt idx="5">
                  <c:v>0.22948388671875</c:v>
                </c:pt>
                <c:pt idx="6">
                  <c:v>0.16510015624999996</c:v>
                </c:pt>
                <c:pt idx="7">
                  <c:v>9.7821035156250014E-2</c:v>
                </c:pt>
                <c:pt idx="8">
                  <c:v>3.2370000000000065E-2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572-479D-B8B4-2E9BF6814770}"/>
            </c:ext>
          </c:extLst>
        </c:ser>
        <c:ser>
          <c:idx val="6"/>
          <c:order val="6"/>
          <c:tx>
            <c:strRef>
              <c:f>LINK!$F$58</c:f>
              <c:strCache>
                <c:ptCount val="1"/>
                <c:pt idx="0">
                  <c:v>5.5</c:v>
                </c:pt>
              </c:strCache>
            </c:strRef>
          </c:tx>
          <c:marker>
            <c:symbol val="none"/>
          </c:marker>
          <c:xVal>
            <c:numRef>
              <c:f>LINK!$G$51:$AL$51</c:f>
              <c:numCache>
                <c:formatCode>0.000</c:formatCode>
                <c:ptCount val="32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</c:numCache>
            </c:numRef>
          </c:xVal>
          <c:yVal>
            <c:numRef>
              <c:f>LINK!$G$58:$AL$58</c:f>
              <c:numCache>
                <c:formatCode>0.000</c:formatCode>
                <c:ptCount val="32"/>
                <c:pt idx="0">
                  <c:v>0.34320265625000002</c:v>
                </c:pt>
                <c:pt idx="1">
                  <c:v>0.34320265625000002</c:v>
                </c:pt>
                <c:pt idx="2">
                  <c:v>0.34320265625000002</c:v>
                </c:pt>
                <c:pt idx="3">
                  <c:v>0.31851677734375</c:v>
                </c:pt>
                <c:pt idx="4">
                  <c:v>0.26921625000000005</c:v>
                </c:pt>
                <c:pt idx="5">
                  <c:v>0.20373869140625001</c:v>
                </c:pt>
                <c:pt idx="6">
                  <c:v>0.13052171874999996</c:v>
                </c:pt>
                <c:pt idx="7">
                  <c:v>5.8002949218749933E-2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572-479D-B8B4-2E9BF6814770}"/>
            </c:ext>
          </c:extLst>
        </c:ser>
        <c:ser>
          <c:idx val="8"/>
          <c:order val="7"/>
          <c:tx>
            <c:strRef>
              <c:f>LINK!$F$59</c:f>
              <c:strCache>
                <c:ptCount val="1"/>
                <c:pt idx="0">
                  <c:v>6.0</c:v>
                </c:pt>
              </c:strCache>
            </c:strRef>
          </c:tx>
          <c:marker>
            <c:symbol val="none"/>
          </c:marker>
          <c:xVal>
            <c:numRef>
              <c:f>LINK!$G$51:$AL$51</c:f>
              <c:numCache>
                <c:formatCode>0.000</c:formatCode>
                <c:ptCount val="32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</c:numCache>
            </c:numRef>
          </c:xVal>
          <c:yVal>
            <c:numRef>
              <c:f>LINK!$G$59:$AL$59</c:f>
              <c:numCache>
                <c:formatCode>0.000</c:formatCode>
                <c:ptCount val="32"/>
                <c:pt idx="0">
                  <c:v>0.31630406249999998</c:v>
                </c:pt>
                <c:pt idx="1">
                  <c:v>0.31630406249999998</c:v>
                </c:pt>
                <c:pt idx="2">
                  <c:v>0.31630406249999998</c:v>
                </c:pt>
                <c:pt idx="3">
                  <c:v>0.29625777343750004</c:v>
                </c:pt>
                <c:pt idx="4">
                  <c:v>0.25260250000000001</c:v>
                </c:pt>
                <c:pt idx="5">
                  <c:v>0.19285066406249995</c:v>
                </c:pt>
                <c:pt idx="6">
                  <c:v>0.1245146875</c:v>
                </c:pt>
                <c:pt idx="7">
                  <c:v>5.5106992187499981E-2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8572-479D-B8B4-2E9BF68147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803200"/>
        <c:axId val="90817664"/>
      </c:scatterChart>
      <c:valAx>
        <c:axId val="90803200"/>
        <c:scaling>
          <c:orientation val="minMax"/>
          <c:max val="2"/>
        </c:scaling>
        <c:delete val="0"/>
        <c:axPos val="b"/>
        <c:majorGridlines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1" i="0" baseline="0"/>
                  <a:t>Effective Pulse WIdth (mS)</a:t>
                </a:r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crossAx val="90817664"/>
        <c:crosses val="autoZero"/>
        <c:crossBetween val="midCat"/>
        <c:majorUnit val="0.2"/>
      </c:valAx>
      <c:valAx>
        <c:axId val="90817664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Adder (mS)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9080320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633" l="0.70000000000000062" r="0.70000000000000062" t="0.75000000000000633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sz="1400"/>
              <a:t>Injector Scaling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'Nissan GTR EcuTek'!$G$14</c:f>
              <c:strCache>
                <c:ptCount val="1"/>
                <c:pt idx="0">
                  <c:v>Scale</c:v>
                </c:pt>
              </c:strCache>
            </c:strRef>
          </c:tx>
          <c:marker>
            <c:symbol val="none"/>
          </c:marker>
          <c:xVal>
            <c:numRef>
              <c:f>'Nissan GTR EcuTek'!$F$15:$F$22</c:f>
              <c:numCache>
                <c:formatCode>0.0</c:formatCode>
                <c:ptCount val="8"/>
                <c:pt idx="0">
                  <c:v>2.5</c:v>
                </c:pt>
                <c:pt idx="1">
                  <c:v>3</c:v>
                </c:pt>
                <c:pt idx="2">
                  <c:v>3.5</c:v>
                </c:pt>
                <c:pt idx="3">
                  <c:v>4</c:v>
                </c:pt>
                <c:pt idx="4">
                  <c:v>4.5</c:v>
                </c:pt>
                <c:pt idx="5">
                  <c:v>5</c:v>
                </c:pt>
                <c:pt idx="6">
                  <c:v>5.5</c:v>
                </c:pt>
                <c:pt idx="7">
                  <c:v>6</c:v>
                </c:pt>
              </c:numCache>
            </c:numRef>
          </c:xVal>
          <c:yVal>
            <c:numRef>
              <c:f>'Nissan GTR EcuTek'!$G$15:$G$22</c:f>
              <c:numCache>
                <c:formatCode>0</c:formatCode>
                <c:ptCount val="8"/>
                <c:pt idx="0">
                  <c:v>989.99474999999995</c:v>
                </c:pt>
                <c:pt idx="1">
                  <c:v>1082.8611599999999</c:v>
                </c:pt>
                <c:pt idx="2">
                  <c:v>1221.6305099999997</c:v>
                </c:pt>
                <c:pt idx="3">
                  <c:v>1304.7520499999998</c:v>
                </c:pt>
                <c:pt idx="4">
                  <c:v>1256.1677699999998</c:v>
                </c:pt>
                <c:pt idx="5">
                  <c:v>1307.29332</c:v>
                </c:pt>
                <c:pt idx="6">
                  <c:v>1393.8165599999998</c:v>
                </c:pt>
                <c:pt idx="7">
                  <c:v>1524.9020699999999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93F-4475-9D5A-336EF73D18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173248"/>
        <c:axId val="91175168"/>
      </c:scatterChart>
      <c:valAx>
        <c:axId val="91173248"/>
        <c:scaling>
          <c:orientation val="minMax"/>
        </c:scaling>
        <c:delete val="0"/>
        <c:axPos val="b"/>
        <c:majorGridlines/>
        <c:title>
          <c:tx>
            <c:strRef>
              <c:f>'Nissan GTR EcuTek'!$F$14</c:f>
              <c:strCache>
                <c:ptCount val="1"/>
                <c:pt idx="0">
                  <c:v>bar</c:v>
                </c:pt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crossAx val="91175168"/>
        <c:crosses val="autoZero"/>
        <c:crossBetween val="midCat"/>
      </c:valAx>
      <c:valAx>
        <c:axId val="91175168"/>
        <c:scaling>
          <c:orientation val="minMax"/>
        </c:scaling>
        <c:delete val="0"/>
        <c:axPos val="l"/>
        <c:majorGridlines/>
        <c:title>
          <c:tx>
            <c:strRef>
              <c:f>'Nissan GTR EcuTek'!$H$15:$H$22</c:f>
              <c:strCache>
                <c:ptCount val="8"/>
                <c:pt idx="0">
                  <c:v>cc/min  at 25°C</c:v>
                </c:pt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crossAx val="9117324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522" l="0.70000000000000062" r="0.70000000000000062" t="0.75000000000000522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sz="1400"/>
              <a:t>Latency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9.952852547020595E-2"/>
          <c:y val="0.10426697541759163"/>
          <c:w val="0.77062447839182091"/>
          <c:h val="0.7740007362773636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'Nissan GTR EcuTek'!$F$41</c:f>
              <c:strCache>
                <c:ptCount val="1"/>
                <c:pt idx="0">
                  <c:v>2.5</c:v>
                </c:pt>
              </c:strCache>
            </c:strRef>
          </c:tx>
          <c:marker>
            <c:symbol val="none"/>
          </c:marker>
          <c:xVal>
            <c:numRef>
              <c:f>'Nissan GTR EcuTek'!$G$40:$N$40</c:f>
              <c:numCache>
                <c:formatCode>0.0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'Nissan GTR EcuTek'!$G$41:$N$41</c:f>
              <c:numCache>
                <c:formatCode>0.000</c:formatCode>
                <c:ptCount val="8"/>
                <c:pt idx="0">
                  <c:v>1.9185400000000001</c:v>
                </c:pt>
                <c:pt idx="1">
                  <c:v>1.2274800000000017</c:v>
                </c:pt>
                <c:pt idx="2">
                  <c:v>0.98653000000000191</c:v>
                </c:pt>
                <c:pt idx="3">
                  <c:v>0.79993999999999765</c:v>
                </c:pt>
                <c:pt idx="4">
                  <c:v>0.65618999999999872</c:v>
                </c:pt>
                <c:pt idx="5">
                  <c:v>0.54375999999999713</c:v>
                </c:pt>
                <c:pt idx="6">
                  <c:v>0.45112999999999737</c:v>
                </c:pt>
                <c:pt idx="7">
                  <c:v>0.36678000000000033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991-4C0C-8373-8DEA8F332BA6}"/>
            </c:ext>
          </c:extLst>
        </c:ser>
        <c:ser>
          <c:idx val="1"/>
          <c:order val="1"/>
          <c:tx>
            <c:strRef>
              <c:f>'Nissan GTR EcuTek'!$F$42</c:f>
              <c:strCache>
                <c:ptCount val="1"/>
                <c:pt idx="0">
                  <c:v>3.0</c:v>
                </c:pt>
              </c:strCache>
            </c:strRef>
          </c:tx>
          <c:marker>
            <c:symbol val="none"/>
          </c:marker>
          <c:xVal>
            <c:numRef>
              <c:f>'Nissan GTR EcuTek'!$G$40:$N$40</c:f>
              <c:numCache>
                <c:formatCode>0.0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'Nissan GTR EcuTek'!$G$42:$N$42</c:f>
              <c:numCache>
                <c:formatCode>0.000</c:formatCode>
                <c:ptCount val="8"/>
                <c:pt idx="0">
                  <c:v>2.0701399999999985</c:v>
                </c:pt>
                <c:pt idx="1">
                  <c:v>1.2701799999999999</c:v>
                </c:pt>
                <c:pt idx="2">
                  <c:v>1.0202599999999986</c:v>
                </c:pt>
                <c:pt idx="3">
                  <c:v>0.83877999999999631</c:v>
                </c:pt>
                <c:pt idx="4">
                  <c:v>0.70204000000000022</c:v>
                </c:pt>
                <c:pt idx="5">
                  <c:v>0.58633999999999986</c:v>
                </c:pt>
                <c:pt idx="6">
                  <c:v>0.46798000000000073</c:v>
                </c:pt>
                <c:pt idx="7">
                  <c:v>0.32325999999999766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991-4C0C-8373-8DEA8F332BA6}"/>
            </c:ext>
          </c:extLst>
        </c:ser>
        <c:ser>
          <c:idx val="2"/>
          <c:order val="2"/>
          <c:tx>
            <c:strRef>
              <c:f>'Nissan GTR EcuTek'!$F$43</c:f>
              <c:strCache>
                <c:ptCount val="1"/>
                <c:pt idx="0">
                  <c:v>3.5</c:v>
                </c:pt>
              </c:strCache>
            </c:strRef>
          </c:tx>
          <c:marker>
            <c:symbol val="none"/>
          </c:marker>
          <c:xVal>
            <c:numRef>
              <c:f>'Nissan GTR EcuTek'!$G$40:$N$40</c:f>
              <c:numCache>
                <c:formatCode>0.0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'Nissan GTR EcuTek'!$G$43:$N$43</c:f>
              <c:numCache>
                <c:formatCode>0.000</c:formatCode>
                <c:ptCount val="8"/>
                <c:pt idx="0">
                  <c:v>2.2839899999999993</c:v>
                </c:pt>
                <c:pt idx="1">
                  <c:v>1.3655899999999974</c:v>
                </c:pt>
                <c:pt idx="2">
                  <c:v>1.0935300000000012</c:v>
                </c:pt>
                <c:pt idx="3">
                  <c:v>0.90679000000000087</c:v>
                </c:pt>
                <c:pt idx="4">
                  <c:v>0.77578999999999709</c:v>
                </c:pt>
                <c:pt idx="5">
                  <c:v>0.67095000000000127</c:v>
                </c:pt>
                <c:pt idx="6">
                  <c:v>0.56268999999999281</c:v>
                </c:pt>
                <c:pt idx="7">
                  <c:v>0.42142999999999731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991-4C0C-8373-8DEA8F332BA6}"/>
            </c:ext>
          </c:extLst>
        </c:ser>
        <c:ser>
          <c:idx val="3"/>
          <c:order val="3"/>
          <c:tx>
            <c:strRef>
              <c:f>'Nissan GTR EcuTek'!$F$44</c:f>
              <c:strCache>
                <c:ptCount val="1"/>
                <c:pt idx="0">
                  <c:v>4.0</c:v>
                </c:pt>
              </c:strCache>
            </c:strRef>
          </c:tx>
          <c:marker>
            <c:symbol val="none"/>
          </c:marker>
          <c:xVal>
            <c:numRef>
              <c:f>'Nissan GTR EcuTek'!$G$40:$N$40</c:f>
              <c:numCache>
                <c:formatCode>0.0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'Nissan GTR EcuTek'!$G$44:$N$44</c:f>
              <c:numCache>
                <c:formatCode>0.000</c:formatCode>
                <c:ptCount val="8"/>
                <c:pt idx="0">
                  <c:v>2.57104</c:v>
                </c:pt>
                <c:pt idx="1">
                  <c:v>1.5034999999999989</c:v>
                </c:pt>
                <c:pt idx="2">
                  <c:v>1.1764299999999963</c:v>
                </c:pt>
                <c:pt idx="3">
                  <c:v>0.95091999999999999</c:v>
                </c:pt>
                <c:pt idx="4">
                  <c:v>0.799789999999998</c:v>
                </c:pt>
                <c:pt idx="5">
                  <c:v>0.6958599999999997</c:v>
                </c:pt>
                <c:pt idx="6">
                  <c:v>0.61194999999999666</c:v>
                </c:pt>
                <c:pt idx="7">
                  <c:v>0.52088000000000179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991-4C0C-8373-8DEA8F332BA6}"/>
            </c:ext>
          </c:extLst>
        </c:ser>
        <c:ser>
          <c:idx val="4"/>
          <c:order val="4"/>
          <c:tx>
            <c:strRef>
              <c:f>'Nissan GTR EcuTek'!$F$45</c:f>
              <c:strCache>
                <c:ptCount val="1"/>
                <c:pt idx="0">
                  <c:v>4.5</c:v>
                </c:pt>
              </c:strCache>
            </c:strRef>
          </c:tx>
          <c:marker>
            <c:symbol val="none"/>
          </c:marker>
          <c:xVal>
            <c:numRef>
              <c:f>'Nissan GTR EcuTek'!$G$40:$N$40</c:f>
              <c:numCache>
                <c:formatCode>0.0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'Nissan GTR EcuTek'!$G$45:$N$45</c:f>
              <c:numCache>
                <c:formatCode>0.000</c:formatCode>
                <c:ptCount val="8"/>
                <c:pt idx="0">
                  <c:v>2.7790099999999995</c:v>
                </c:pt>
                <c:pt idx="1">
                  <c:v>1.5342899999999986</c:v>
                </c:pt>
                <c:pt idx="2">
                  <c:v>1.1415199999999963</c:v>
                </c:pt>
                <c:pt idx="3">
                  <c:v>0.86468999999999951</c:v>
                </c:pt>
                <c:pt idx="4">
                  <c:v>0.67596000000000345</c:v>
                </c:pt>
                <c:pt idx="5">
                  <c:v>0.54748999999999626</c:v>
                </c:pt>
                <c:pt idx="6">
                  <c:v>0.45143999999999451</c:v>
                </c:pt>
                <c:pt idx="7">
                  <c:v>0.35996999999999701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991-4C0C-8373-8DEA8F332BA6}"/>
            </c:ext>
          </c:extLst>
        </c:ser>
        <c:ser>
          <c:idx val="5"/>
          <c:order val="5"/>
          <c:tx>
            <c:strRef>
              <c:f>'Nissan GTR EcuTek'!$F$46</c:f>
              <c:strCache>
                <c:ptCount val="1"/>
                <c:pt idx="0">
                  <c:v>5.0</c:v>
                </c:pt>
              </c:strCache>
            </c:strRef>
          </c:tx>
          <c:marker>
            <c:symbol val="none"/>
          </c:marker>
          <c:xVal>
            <c:numRef>
              <c:f>'Nissan GTR EcuTek'!$G$40:$N$40</c:f>
              <c:numCache>
                <c:formatCode>0.0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'Nissan GTR EcuTek'!$G$46:$N$46</c:f>
              <c:numCache>
                <c:formatCode>0.000</c:formatCode>
                <c:ptCount val="8"/>
                <c:pt idx="0">
                  <c:v>3.3451100000000054</c:v>
                </c:pt>
                <c:pt idx="1">
                  <c:v>1.6642500000000098</c:v>
                </c:pt>
                <c:pt idx="2">
                  <c:v>1.184030000000007</c:v>
                </c:pt>
                <c:pt idx="3">
                  <c:v>0.8738700000000037</c:v>
                </c:pt>
                <c:pt idx="4">
                  <c:v>0.68121000000000009</c:v>
                </c:pt>
                <c:pt idx="5">
                  <c:v>0.55349000000000359</c:v>
                </c:pt>
                <c:pt idx="6">
                  <c:v>0.43815000000001447</c:v>
                </c:pt>
                <c:pt idx="7">
                  <c:v>0.2826300000000046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991-4C0C-8373-8DEA8F332BA6}"/>
            </c:ext>
          </c:extLst>
        </c:ser>
        <c:ser>
          <c:idx val="6"/>
          <c:order val="6"/>
          <c:tx>
            <c:strRef>
              <c:f>'Nissan GTR EcuTek'!$F$47</c:f>
              <c:strCache>
                <c:ptCount val="1"/>
                <c:pt idx="0">
                  <c:v>5.5</c:v>
                </c:pt>
              </c:strCache>
            </c:strRef>
          </c:tx>
          <c:marker>
            <c:symbol val="none"/>
          </c:marker>
          <c:xVal>
            <c:numRef>
              <c:f>'Nissan GTR EcuTek'!$G$40:$N$40</c:f>
              <c:numCache>
                <c:formatCode>0.0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'Nissan GTR EcuTek'!$G$47:$N$47</c:f>
              <c:numCache>
                <c:formatCode>0.000</c:formatCode>
                <c:ptCount val="8"/>
                <c:pt idx="0">
                  <c:v>3.9831700000000012</c:v>
                </c:pt>
                <c:pt idx="1">
                  <c:v>1.9785500000000056</c:v>
                </c:pt>
                <c:pt idx="2">
                  <c:v>1.390180000000008</c:v>
                </c:pt>
                <c:pt idx="3">
                  <c:v>1.0033699999999968</c:v>
                </c:pt>
                <c:pt idx="4">
                  <c:v>0.76232000000000255</c:v>
                </c:pt>
                <c:pt idx="5">
                  <c:v>0.61122999999999905</c:v>
                </c:pt>
                <c:pt idx="6">
                  <c:v>0.49429999999999552</c:v>
                </c:pt>
                <c:pt idx="7">
                  <c:v>0.35573000000000121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991-4C0C-8373-8DEA8F332BA6}"/>
            </c:ext>
          </c:extLst>
        </c:ser>
        <c:ser>
          <c:idx val="7"/>
          <c:order val="7"/>
          <c:tx>
            <c:strRef>
              <c:f>'Nissan GTR EcuTek'!$F$48</c:f>
              <c:strCache>
                <c:ptCount val="1"/>
                <c:pt idx="0">
                  <c:v>6.0</c:v>
                </c:pt>
              </c:strCache>
            </c:strRef>
          </c:tx>
          <c:marker>
            <c:symbol val="none"/>
          </c:marker>
          <c:xVal>
            <c:numRef>
              <c:f>'Nissan GTR EcuTek'!$G$40:$N$40</c:f>
              <c:numCache>
                <c:formatCode>0.0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'Nissan GTR EcuTek'!$G$48:$N$48</c:f>
              <c:numCache>
                <c:formatCode>0.000</c:formatCode>
                <c:ptCount val="8"/>
                <c:pt idx="0">
                  <c:v>4.4930999999999983</c:v>
                </c:pt>
                <c:pt idx="1">
                  <c:v>2.0024999999999977</c:v>
                </c:pt>
                <c:pt idx="2">
                  <c:v>1.3820399999999893</c:v>
                </c:pt>
                <c:pt idx="3">
                  <c:v>1.0424600000000126</c:v>
                </c:pt>
                <c:pt idx="4">
                  <c:v>0.8819999999999979</c:v>
                </c:pt>
                <c:pt idx="5">
                  <c:v>0.79889999999998196</c:v>
                </c:pt>
                <c:pt idx="6">
                  <c:v>0.69139999999998025</c:v>
                </c:pt>
                <c:pt idx="7">
                  <c:v>0.45773999999999404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8991-4C0C-8373-8DEA8F332B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204224"/>
        <c:axId val="91218688"/>
      </c:scatterChart>
      <c:valAx>
        <c:axId val="91204224"/>
        <c:scaling>
          <c:orientation val="minMax"/>
          <c:max val="16"/>
          <c:min val="8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Voltage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91218688"/>
        <c:crosses val="autoZero"/>
        <c:crossBetween val="midCat"/>
        <c:majorUnit val="1"/>
      </c:valAx>
      <c:valAx>
        <c:axId val="912186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mS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912042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611" l="0.70000000000000062" r="0.70000000000000062" t="0.750000000000006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image" Target="../media/image3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2.png"/><Relationship Id="rId5" Type="http://schemas.openxmlformats.org/officeDocument/2006/relationships/image" Target="../media/image1.jpeg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image" Target="../media/image3.png"/><Relationship Id="rId5" Type="http://schemas.openxmlformats.org/officeDocument/2006/relationships/image" Target="../media/image2.png"/><Relationship Id="rId4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image" Target="../media/image3.png"/><Relationship Id="rId5" Type="http://schemas.openxmlformats.org/officeDocument/2006/relationships/image" Target="../media/image2.png"/><Relationship Id="rId4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jpeg"/><Relationship Id="rId1" Type="http://schemas.openxmlformats.org/officeDocument/2006/relationships/chart" Target="../charts/chart11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png"/><Relationship Id="rId3" Type="http://schemas.openxmlformats.org/officeDocument/2006/relationships/chart" Target="../charts/chart16.xml"/><Relationship Id="rId7" Type="http://schemas.openxmlformats.org/officeDocument/2006/relationships/image" Target="../media/image2.png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6" Type="http://schemas.openxmlformats.org/officeDocument/2006/relationships/image" Target="../media/image1.jpeg"/><Relationship Id="rId5" Type="http://schemas.openxmlformats.org/officeDocument/2006/relationships/chart" Target="../charts/chart18.xml"/><Relationship Id="rId4" Type="http://schemas.openxmlformats.org/officeDocument/2006/relationships/chart" Target="../charts/chart17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image" Target="../media/image3.png"/><Relationship Id="rId5" Type="http://schemas.openxmlformats.org/officeDocument/2006/relationships/image" Target="../media/image2.png"/><Relationship Id="rId4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561975</xdr:colOff>
      <xdr:row>0</xdr:row>
      <xdr:rowOff>47625</xdr:rowOff>
    </xdr:from>
    <xdr:to>
      <xdr:col>24</xdr:col>
      <xdr:colOff>422775</xdr:colOff>
      <xdr:row>4</xdr:row>
      <xdr:rowOff>194175</xdr:rowOff>
    </xdr:to>
    <xdr:pic>
      <xdr:nvPicPr>
        <xdr:cNvPr id="2" name="Picture 1" descr="ASNU Diamond Logo Medium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4239875" y="47625"/>
          <a:ext cx="1080000" cy="1080000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0</xdr:row>
      <xdr:rowOff>0</xdr:rowOff>
    </xdr:from>
    <xdr:to>
      <xdr:col>24</xdr:col>
      <xdr:colOff>245572</xdr:colOff>
      <xdr:row>10</xdr:row>
      <xdr:rowOff>100650</xdr:rowOff>
    </xdr:to>
    <xdr:pic>
      <xdr:nvPicPr>
        <xdr:cNvPr id="3" name="Picture 2" descr="dna logo final without text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458700" y="0"/>
          <a:ext cx="2683972" cy="2520000"/>
        </a:xfrm>
        <a:prstGeom prst="rect">
          <a:avLst/>
        </a:prstGeom>
      </xdr:spPr>
    </xdr:pic>
    <xdr:clientData/>
  </xdr:twoCellAnchor>
  <xdr:twoCellAnchor editAs="oneCell">
    <xdr:from>
      <xdr:col>20</xdr:col>
      <xdr:colOff>380999</xdr:colOff>
      <xdr:row>0</xdr:row>
      <xdr:rowOff>276225</xdr:rowOff>
    </xdr:from>
    <xdr:to>
      <xdr:col>32</xdr:col>
      <xdr:colOff>557645</xdr:colOff>
      <xdr:row>15</xdr:row>
      <xdr:rowOff>237675</xdr:rowOff>
    </xdr:to>
    <xdr:pic>
      <xdr:nvPicPr>
        <xdr:cNvPr id="4" name="Picture 3" descr="dna lettering on its own.png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839699" y="276225"/>
          <a:ext cx="3834246" cy="36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74</xdr:row>
      <xdr:rowOff>0</xdr:rowOff>
    </xdr:from>
    <xdr:to>
      <xdr:col>11</xdr:col>
      <xdr:colOff>0</xdr:colOff>
      <xdr:row>97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73</xdr:row>
      <xdr:rowOff>190499</xdr:rowOff>
    </xdr:from>
    <xdr:to>
      <xdr:col>22</xdr:col>
      <xdr:colOff>1</xdr:colOff>
      <xdr:row>97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98</xdr:row>
      <xdr:rowOff>0</xdr:rowOff>
    </xdr:from>
    <xdr:to>
      <xdr:col>11</xdr:col>
      <xdr:colOff>0</xdr:colOff>
      <xdr:row>120</xdr:row>
      <xdr:rowOff>190499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98</xdr:row>
      <xdr:rowOff>0</xdr:rowOff>
    </xdr:from>
    <xdr:to>
      <xdr:col>22</xdr:col>
      <xdr:colOff>0</xdr:colOff>
      <xdr:row>120</xdr:row>
      <xdr:rowOff>190499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22</xdr:col>
      <xdr:colOff>561975</xdr:colOff>
      <xdr:row>0</xdr:row>
      <xdr:rowOff>47625</xdr:rowOff>
    </xdr:from>
    <xdr:to>
      <xdr:col>24</xdr:col>
      <xdr:colOff>422775</xdr:colOff>
      <xdr:row>4</xdr:row>
      <xdr:rowOff>194175</xdr:rowOff>
    </xdr:to>
    <xdr:pic>
      <xdr:nvPicPr>
        <xdr:cNvPr id="6" name="Picture 5" descr="ASNU Diamond Logo Medium.jpg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14249400" y="47625"/>
          <a:ext cx="1080000" cy="1080000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0</xdr:row>
      <xdr:rowOff>0</xdr:rowOff>
    </xdr:from>
    <xdr:to>
      <xdr:col>24</xdr:col>
      <xdr:colOff>245572</xdr:colOff>
      <xdr:row>11</xdr:row>
      <xdr:rowOff>186375</xdr:rowOff>
    </xdr:to>
    <xdr:pic>
      <xdr:nvPicPr>
        <xdr:cNvPr id="7" name="Picture 6" descr="dna logo final without text.png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468225" y="0"/>
          <a:ext cx="2683972" cy="2520000"/>
        </a:xfrm>
        <a:prstGeom prst="rect">
          <a:avLst/>
        </a:prstGeom>
      </xdr:spPr>
    </xdr:pic>
    <xdr:clientData/>
  </xdr:twoCellAnchor>
  <xdr:twoCellAnchor editAs="oneCell">
    <xdr:from>
      <xdr:col>20</xdr:col>
      <xdr:colOff>380999</xdr:colOff>
      <xdr:row>0</xdr:row>
      <xdr:rowOff>276225</xdr:rowOff>
    </xdr:from>
    <xdr:to>
      <xdr:col>26</xdr:col>
      <xdr:colOff>557645</xdr:colOff>
      <xdr:row>18</xdr:row>
      <xdr:rowOff>161475</xdr:rowOff>
    </xdr:to>
    <xdr:pic>
      <xdr:nvPicPr>
        <xdr:cNvPr id="8" name="Picture 7" descr="dna lettering on its own.png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2849224" y="276225"/>
          <a:ext cx="3834246" cy="36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74</xdr:row>
      <xdr:rowOff>1</xdr:rowOff>
    </xdr:from>
    <xdr:to>
      <xdr:col>11</xdr:col>
      <xdr:colOff>0</xdr:colOff>
      <xdr:row>97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74</xdr:row>
      <xdr:rowOff>0</xdr:rowOff>
    </xdr:from>
    <xdr:to>
      <xdr:col>22</xdr:col>
      <xdr:colOff>1</xdr:colOff>
      <xdr:row>97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98</xdr:row>
      <xdr:rowOff>1</xdr:rowOff>
    </xdr:from>
    <xdr:to>
      <xdr:col>11</xdr:col>
      <xdr:colOff>0</xdr:colOff>
      <xdr:row>121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22</xdr:col>
      <xdr:colOff>561975</xdr:colOff>
      <xdr:row>0</xdr:row>
      <xdr:rowOff>47625</xdr:rowOff>
    </xdr:from>
    <xdr:to>
      <xdr:col>24</xdr:col>
      <xdr:colOff>422775</xdr:colOff>
      <xdr:row>4</xdr:row>
      <xdr:rowOff>194175</xdr:rowOff>
    </xdr:to>
    <xdr:pic>
      <xdr:nvPicPr>
        <xdr:cNvPr id="5" name="Picture 4" descr="ASNU Diamond Logo Medium.jpg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14249400" y="47625"/>
          <a:ext cx="1080000" cy="1080000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0</xdr:row>
      <xdr:rowOff>0</xdr:rowOff>
    </xdr:from>
    <xdr:to>
      <xdr:col>24</xdr:col>
      <xdr:colOff>245572</xdr:colOff>
      <xdr:row>11</xdr:row>
      <xdr:rowOff>186375</xdr:rowOff>
    </xdr:to>
    <xdr:pic>
      <xdr:nvPicPr>
        <xdr:cNvPr id="6" name="Picture 5" descr="dna logo final without text.png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468225" y="0"/>
          <a:ext cx="2683972" cy="2520000"/>
        </a:xfrm>
        <a:prstGeom prst="rect">
          <a:avLst/>
        </a:prstGeom>
      </xdr:spPr>
    </xdr:pic>
    <xdr:clientData/>
  </xdr:twoCellAnchor>
  <xdr:twoCellAnchor editAs="oneCell">
    <xdr:from>
      <xdr:col>20</xdr:col>
      <xdr:colOff>380999</xdr:colOff>
      <xdr:row>0</xdr:row>
      <xdr:rowOff>276225</xdr:rowOff>
    </xdr:from>
    <xdr:to>
      <xdr:col>26</xdr:col>
      <xdr:colOff>557645</xdr:colOff>
      <xdr:row>18</xdr:row>
      <xdr:rowOff>161475</xdr:rowOff>
    </xdr:to>
    <xdr:pic>
      <xdr:nvPicPr>
        <xdr:cNvPr id="7" name="Picture 6" descr="dna lettering on its own.png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849224" y="276225"/>
          <a:ext cx="3834246" cy="3600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74</xdr:row>
      <xdr:rowOff>1</xdr:rowOff>
    </xdr:from>
    <xdr:to>
      <xdr:col>11</xdr:col>
      <xdr:colOff>0</xdr:colOff>
      <xdr:row>97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609599</xdr:colOff>
      <xdr:row>74</xdr:row>
      <xdr:rowOff>0</xdr:rowOff>
    </xdr:from>
    <xdr:to>
      <xdr:col>21</xdr:col>
      <xdr:colOff>609599</xdr:colOff>
      <xdr:row>97</xdr:row>
      <xdr:rowOff>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98</xdr:row>
      <xdr:rowOff>0</xdr:rowOff>
    </xdr:from>
    <xdr:to>
      <xdr:col>22</xdr:col>
      <xdr:colOff>0</xdr:colOff>
      <xdr:row>120</xdr:row>
      <xdr:rowOff>190499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22</xdr:col>
      <xdr:colOff>561975</xdr:colOff>
      <xdr:row>0</xdr:row>
      <xdr:rowOff>47625</xdr:rowOff>
    </xdr:from>
    <xdr:to>
      <xdr:col>24</xdr:col>
      <xdr:colOff>422775</xdr:colOff>
      <xdr:row>4</xdr:row>
      <xdr:rowOff>194175</xdr:rowOff>
    </xdr:to>
    <xdr:pic>
      <xdr:nvPicPr>
        <xdr:cNvPr id="5" name="Picture 4" descr="ASNU Diamond Logo Medium.jpg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14249400" y="47625"/>
          <a:ext cx="1080000" cy="1080000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0</xdr:row>
      <xdr:rowOff>0</xdr:rowOff>
    </xdr:from>
    <xdr:to>
      <xdr:col>24</xdr:col>
      <xdr:colOff>245572</xdr:colOff>
      <xdr:row>11</xdr:row>
      <xdr:rowOff>186375</xdr:rowOff>
    </xdr:to>
    <xdr:pic>
      <xdr:nvPicPr>
        <xdr:cNvPr id="6" name="Picture 5" descr="dna logo final without text.png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468225" y="0"/>
          <a:ext cx="2683972" cy="2520000"/>
        </a:xfrm>
        <a:prstGeom prst="rect">
          <a:avLst/>
        </a:prstGeom>
      </xdr:spPr>
    </xdr:pic>
    <xdr:clientData/>
  </xdr:twoCellAnchor>
  <xdr:twoCellAnchor editAs="oneCell">
    <xdr:from>
      <xdr:col>20</xdr:col>
      <xdr:colOff>380999</xdr:colOff>
      <xdr:row>0</xdr:row>
      <xdr:rowOff>276225</xdr:rowOff>
    </xdr:from>
    <xdr:to>
      <xdr:col>26</xdr:col>
      <xdr:colOff>557645</xdr:colOff>
      <xdr:row>18</xdr:row>
      <xdr:rowOff>161475</xdr:rowOff>
    </xdr:to>
    <xdr:pic>
      <xdr:nvPicPr>
        <xdr:cNvPr id="7" name="Picture 6" descr="dna lettering on its own.png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849224" y="276225"/>
          <a:ext cx="3834246" cy="36000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74</xdr:row>
      <xdr:rowOff>1</xdr:rowOff>
    </xdr:from>
    <xdr:to>
      <xdr:col>11</xdr:col>
      <xdr:colOff>0</xdr:colOff>
      <xdr:row>97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22</xdr:col>
      <xdr:colOff>561975</xdr:colOff>
      <xdr:row>0</xdr:row>
      <xdr:rowOff>47625</xdr:rowOff>
    </xdr:from>
    <xdr:to>
      <xdr:col>24</xdr:col>
      <xdr:colOff>422775</xdr:colOff>
      <xdr:row>4</xdr:row>
      <xdr:rowOff>194175</xdr:rowOff>
    </xdr:to>
    <xdr:pic>
      <xdr:nvPicPr>
        <xdr:cNvPr id="3" name="Picture 2" descr="ASNU Diamond Logo Medium.jpg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4249400" y="47625"/>
          <a:ext cx="1080000" cy="1080000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0</xdr:row>
      <xdr:rowOff>0</xdr:rowOff>
    </xdr:from>
    <xdr:to>
      <xdr:col>24</xdr:col>
      <xdr:colOff>245572</xdr:colOff>
      <xdr:row>11</xdr:row>
      <xdr:rowOff>186375</xdr:rowOff>
    </xdr:to>
    <xdr:pic>
      <xdr:nvPicPr>
        <xdr:cNvPr id="4" name="Picture 3" descr="dna logo final without text.png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468225" y="0"/>
          <a:ext cx="2683972" cy="2520000"/>
        </a:xfrm>
        <a:prstGeom prst="rect">
          <a:avLst/>
        </a:prstGeom>
      </xdr:spPr>
    </xdr:pic>
    <xdr:clientData/>
  </xdr:twoCellAnchor>
  <xdr:twoCellAnchor editAs="oneCell">
    <xdr:from>
      <xdr:col>20</xdr:col>
      <xdr:colOff>380999</xdr:colOff>
      <xdr:row>0</xdr:row>
      <xdr:rowOff>276225</xdr:rowOff>
    </xdr:from>
    <xdr:to>
      <xdr:col>26</xdr:col>
      <xdr:colOff>557645</xdr:colOff>
      <xdr:row>18</xdr:row>
      <xdr:rowOff>161475</xdr:rowOff>
    </xdr:to>
    <xdr:pic>
      <xdr:nvPicPr>
        <xdr:cNvPr id="5" name="Picture 4" descr="dna lettering on its own.png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849224" y="276225"/>
          <a:ext cx="3834246" cy="3600000"/>
        </a:xfrm>
        <a:prstGeom prst="rect">
          <a:avLst/>
        </a:prstGeom>
      </xdr:spPr>
    </xdr:pic>
    <xdr:clientData/>
  </xdr:twoCellAnchor>
  <xdr:twoCellAnchor>
    <xdr:from>
      <xdr:col>12</xdr:col>
      <xdr:colOff>0</xdr:colOff>
      <xdr:row>74</xdr:row>
      <xdr:rowOff>0</xdr:rowOff>
    </xdr:from>
    <xdr:to>
      <xdr:col>22</xdr:col>
      <xdr:colOff>0</xdr:colOff>
      <xdr:row>97</xdr:row>
      <xdr:rowOff>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1</xdr:colOff>
      <xdr:row>98</xdr:row>
      <xdr:rowOff>0</xdr:rowOff>
    </xdr:from>
    <xdr:to>
      <xdr:col>22</xdr:col>
      <xdr:colOff>1</xdr:colOff>
      <xdr:row>120</xdr:row>
      <xdr:rowOff>190499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74</xdr:row>
      <xdr:rowOff>1</xdr:rowOff>
    </xdr:from>
    <xdr:to>
      <xdr:col>11</xdr:col>
      <xdr:colOff>0</xdr:colOff>
      <xdr:row>97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74</xdr:row>
      <xdr:rowOff>0</xdr:rowOff>
    </xdr:from>
    <xdr:to>
      <xdr:col>22</xdr:col>
      <xdr:colOff>1</xdr:colOff>
      <xdr:row>97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98</xdr:row>
      <xdr:rowOff>0</xdr:rowOff>
    </xdr:from>
    <xdr:to>
      <xdr:col>22</xdr:col>
      <xdr:colOff>0</xdr:colOff>
      <xdr:row>120</xdr:row>
      <xdr:rowOff>190499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0</xdr:colOff>
      <xdr:row>74</xdr:row>
      <xdr:rowOff>0</xdr:rowOff>
    </xdr:from>
    <xdr:to>
      <xdr:col>33</xdr:col>
      <xdr:colOff>9526</xdr:colOff>
      <xdr:row>97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98</xdr:row>
      <xdr:rowOff>0</xdr:rowOff>
    </xdr:from>
    <xdr:to>
      <xdr:col>11</xdr:col>
      <xdr:colOff>0</xdr:colOff>
      <xdr:row>120</xdr:row>
      <xdr:rowOff>190499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22</xdr:col>
      <xdr:colOff>561975</xdr:colOff>
      <xdr:row>0</xdr:row>
      <xdr:rowOff>47625</xdr:rowOff>
    </xdr:from>
    <xdr:to>
      <xdr:col>24</xdr:col>
      <xdr:colOff>422775</xdr:colOff>
      <xdr:row>4</xdr:row>
      <xdr:rowOff>194175</xdr:rowOff>
    </xdr:to>
    <xdr:pic>
      <xdr:nvPicPr>
        <xdr:cNvPr id="7" name="Picture 6" descr="ASNU Diamond Logo Medium.jpg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14249400" y="47625"/>
          <a:ext cx="1080000" cy="1080000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0</xdr:row>
      <xdr:rowOff>0</xdr:rowOff>
    </xdr:from>
    <xdr:to>
      <xdr:col>24</xdr:col>
      <xdr:colOff>245572</xdr:colOff>
      <xdr:row>11</xdr:row>
      <xdr:rowOff>186375</xdr:rowOff>
    </xdr:to>
    <xdr:pic>
      <xdr:nvPicPr>
        <xdr:cNvPr id="8" name="Picture 7" descr="dna logo final without text.png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2468225" y="0"/>
          <a:ext cx="2683972" cy="2520000"/>
        </a:xfrm>
        <a:prstGeom prst="rect">
          <a:avLst/>
        </a:prstGeom>
      </xdr:spPr>
    </xdr:pic>
    <xdr:clientData/>
  </xdr:twoCellAnchor>
  <xdr:twoCellAnchor editAs="oneCell">
    <xdr:from>
      <xdr:col>20</xdr:col>
      <xdr:colOff>380999</xdr:colOff>
      <xdr:row>0</xdr:row>
      <xdr:rowOff>276225</xdr:rowOff>
    </xdr:from>
    <xdr:to>
      <xdr:col>26</xdr:col>
      <xdr:colOff>557645</xdr:colOff>
      <xdr:row>18</xdr:row>
      <xdr:rowOff>161475</xdr:rowOff>
    </xdr:to>
    <xdr:pic>
      <xdr:nvPicPr>
        <xdr:cNvPr id="9" name="Picture 8" descr="dna lettering on its own.png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2849224" y="276225"/>
          <a:ext cx="3834246" cy="36000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74</xdr:row>
      <xdr:rowOff>1</xdr:rowOff>
    </xdr:from>
    <xdr:to>
      <xdr:col>11</xdr:col>
      <xdr:colOff>0</xdr:colOff>
      <xdr:row>97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74</xdr:row>
      <xdr:rowOff>0</xdr:rowOff>
    </xdr:from>
    <xdr:to>
      <xdr:col>22</xdr:col>
      <xdr:colOff>1</xdr:colOff>
      <xdr:row>97</xdr:row>
      <xdr:rowOff>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98</xdr:row>
      <xdr:rowOff>1</xdr:rowOff>
    </xdr:from>
    <xdr:to>
      <xdr:col>11</xdr:col>
      <xdr:colOff>0</xdr:colOff>
      <xdr:row>121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22</xdr:col>
      <xdr:colOff>561975</xdr:colOff>
      <xdr:row>0</xdr:row>
      <xdr:rowOff>47625</xdr:rowOff>
    </xdr:from>
    <xdr:to>
      <xdr:col>24</xdr:col>
      <xdr:colOff>422775</xdr:colOff>
      <xdr:row>4</xdr:row>
      <xdr:rowOff>194175</xdr:rowOff>
    </xdr:to>
    <xdr:pic>
      <xdr:nvPicPr>
        <xdr:cNvPr id="5" name="Picture 4" descr="ASNU Diamond Logo Medium.jpg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14249400" y="47625"/>
          <a:ext cx="1080000" cy="1080000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0</xdr:row>
      <xdr:rowOff>0</xdr:rowOff>
    </xdr:from>
    <xdr:to>
      <xdr:col>24</xdr:col>
      <xdr:colOff>245572</xdr:colOff>
      <xdr:row>12</xdr:row>
      <xdr:rowOff>14925</xdr:rowOff>
    </xdr:to>
    <xdr:pic>
      <xdr:nvPicPr>
        <xdr:cNvPr id="6" name="Picture 5" descr="dna logo final without text.png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468225" y="0"/>
          <a:ext cx="2683972" cy="2520000"/>
        </a:xfrm>
        <a:prstGeom prst="rect">
          <a:avLst/>
        </a:prstGeom>
      </xdr:spPr>
    </xdr:pic>
    <xdr:clientData/>
  </xdr:twoCellAnchor>
  <xdr:twoCellAnchor editAs="oneCell">
    <xdr:from>
      <xdr:col>20</xdr:col>
      <xdr:colOff>380999</xdr:colOff>
      <xdr:row>0</xdr:row>
      <xdr:rowOff>276225</xdr:rowOff>
    </xdr:from>
    <xdr:to>
      <xdr:col>26</xdr:col>
      <xdr:colOff>557645</xdr:colOff>
      <xdr:row>18</xdr:row>
      <xdr:rowOff>190050</xdr:rowOff>
    </xdr:to>
    <xdr:pic>
      <xdr:nvPicPr>
        <xdr:cNvPr id="7" name="Picture 6" descr="dna lettering on its own.png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849224" y="276225"/>
          <a:ext cx="3834246" cy="36000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snu/Design/Injector%20Data/Processed/Asnu%201300%20Injector%20Data%20-%20Process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ersions"/>
      <sheetName val="Injectors - ECU's"/>
      <sheetName val="Instructions"/>
      <sheetName val="Test Info"/>
      <sheetName val="Latency (offset) Data"/>
      <sheetName val="Short Pulse Data"/>
      <sheetName val="Latency (offset) Data XL"/>
      <sheetName val="Short Pulse Data XL"/>
      <sheetName val="Summary Data"/>
      <sheetName val="Constants"/>
      <sheetName val="Help"/>
      <sheetName val="Generic ECU"/>
      <sheetName val="LINK"/>
      <sheetName val="Nissan GTR EcuTek"/>
      <sheetName val="Nissan GTR COBB"/>
      <sheetName val="Subaru COBB"/>
      <sheetName val="Mitsubishi EVO X COBB"/>
    </sheetNames>
    <sheetDataSet>
      <sheetData sheetId="0">
        <row r="4">
          <cell r="C4" t="str">
            <v>19.02.28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>
        <row r="9">
          <cell r="C9">
            <v>6</v>
          </cell>
        </row>
        <row r="10">
          <cell r="C10">
            <v>5.5</v>
          </cell>
        </row>
        <row r="11">
          <cell r="C11">
            <v>5</v>
          </cell>
        </row>
        <row r="12">
          <cell r="C12">
            <v>4.5</v>
          </cell>
        </row>
        <row r="13">
          <cell r="C13">
            <v>4</v>
          </cell>
        </row>
        <row r="14">
          <cell r="C14">
            <v>3.5</v>
          </cell>
        </row>
        <row r="15">
          <cell r="C15">
            <v>3</v>
          </cell>
        </row>
        <row r="16">
          <cell r="C16">
            <v>2.5</v>
          </cell>
        </row>
        <row r="35">
          <cell r="D35">
            <v>16</v>
          </cell>
          <cell r="F35">
            <v>14</v>
          </cell>
          <cell r="H35">
            <v>12</v>
          </cell>
          <cell r="J35">
            <v>10</v>
          </cell>
          <cell r="K35">
            <v>8</v>
          </cell>
        </row>
        <row r="36">
          <cell r="V36">
            <v>-1.6959999999999999E-2</v>
          </cell>
          <cell r="W36">
            <v>0.70011999999999996</v>
          </cell>
          <cell r="X36">
            <v>-9.7092200000000002</v>
          </cell>
          <cell r="Y36">
            <v>46.042700000000004</v>
          </cell>
        </row>
        <row r="37">
          <cell r="V37">
            <v>-9.2999999999999992E-3</v>
          </cell>
          <cell r="W37">
            <v>0.40767999999999999</v>
          </cell>
          <cell r="X37">
            <v>-6.0713499999999998</v>
          </cell>
          <cell r="Y37">
            <v>31.224049999999998</v>
          </cell>
        </row>
        <row r="38">
          <cell r="V38">
            <v>-8.7600000000000004E-3</v>
          </cell>
          <cell r="W38">
            <v>0.37411</v>
          </cell>
          <cell r="X38">
            <v>-5.4369699999999996</v>
          </cell>
          <cell r="Y38">
            <v>27.382950000000001</v>
          </cell>
        </row>
        <row r="39">
          <cell r="V39">
            <v>-4.64E-3</v>
          </cell>
          <cell r="W39">
            <v>0.21109</v>
          </cell>
          <cell r="X39">
            <v>-3.2898200000000002</v>
          </cell>
          <cell r="Y39">
            <v>17.96349</v>
          </cell>
        </row>
        <row r="40">
          <cell r="V40">
            <v>-4.5300000000000002E-3</v>
          </cell>
          <cell r="W40">
            <v>0.20027</v>
          </cell>
          <cell r="X40">
            <v>-3.0333100000000002</v>
          </cell>
          <cell r="Y40">
            <v>16.339600000000001</v>
          </cell>
        </row>
        <row r="41">
          <cell r="V41">
            <v>-4.9300000000000004E-3</v>
          </cell>
          <cell r="W41">
            <v>0.20535</v>
          </cell>
          <cell r="X41">
            <v>-2.9525800000000002</v>
          </cell>
          <cell r="Y41">
            <v>15.286390000000001</v>
          </cell>
        </row>
        <row r="42">
          <cell r="V42">
            <v>-3.9500000000000004E-3</v>
          </cell>
          <cell r="W42">
            <v>0.16456999999999999</v>
          </cell>
          <cell r="X42">
            <v>-2.3984399999999999</v>
          </cell>
          <cell r="Y42">
            <v>12.747579999999999</v>
          </cell>
        </row>
        <row r="43">
          <cell r="V43">
            <v>-1.92E-3</v>
          </cell>
          <cell r="W43">
            <v>9.0539999999999995E-2</v>
          </cell>
          <cell r="X43">
            <v>-1.5067699999999999</v>
          </cell>
          <cell r="Y43">
            <v>9.1611799999999999</v>
          </cell>
        </row>
        <row r="63">
          <cell r="D63">
            <v>1524.14</v>
          </cell>
        </row>
        <row r="64">
          <cell r="D64">
            <v>1393.12</v>
          </cell>
        </row>
        <row r="65">
          <cell r="D65">
            <v>1306.6400000000001</v>
          </cell>
        </row>
        <row r="66">
          <cell r="D66">
            <v>1255.54</v>
          </cell>
        </row>
        <row r="67">
          <cell r="D67">
            <v>1304.0999999999999</v>
          </cell>
        </row>
        <row r="68">
          <cell r="D68">
            <v>1221.02</v>
          </cell>
        </row>
        <row r="69">
          <cell r="D69">
            <v>1082.32</v>
          </cell>
        </row>
        <row r="70">
          <cell r="D70">
            <v>989.5</v>
          </cell>
        </row>
        <row r="112">
          <cell r="V112">
            <v>0.64105999999999996</v>
          </cell>
          <cell r="W112">
            <v>-1.47668</v>
          </cell>
          <cell r="X112">
            <v>0.57223999999999997</v>
          </cell>
          <cell r="Y112">
            <v>0.25552000000000002</v>
          </cell>
        </row>
        <row r="113">
          <cell r="V113">
            <v>0.72001000000000004</v>
          </cell>
          <cell r="W113">
            <v>-1.59768</v>
          </cell>
          <cell r="X113">
            <v>0.58731</v>
          </cell>
          <cell r="Y113">
            <v>0.28498000000000001</v>
          </cell>
        </row>
        <row r="114">
          <cell r="V114">
            <v>0.40306999999999998</v>
          </cell>
          <cell r="W114">
            <v>-0.99956</v>
          </cell>
          <cell r="X114">
            <v>0.28621000000000002</v>
          </cell>
          <cell r="Y114">
            <v>0.34265000000000001</v>
          </cell>
        </row>
        <row r="115">
          <cell r="V115">
            <v>0.38075999999999999</v>
          </cell>
          <cell r="W115">
            <v>-1.02617</v>
          </cell>
          <cell r="X115">
            <v>0.37174000000000001</v>
          </cell>
          <cell r="Y115">
            <v>0.26561000000000001</v>
          </cell>
        </row>
        <row r="116">
          <cell r="V116">
            <v>0.58123000000000002</v>
          </cell>
          <cell r="W116">
            <v>-1.0787800000000001</v>
          </cell>
          <cell r="X116">
            <v>0.10808</v>
          </cell>
          <cell r="Y116">
            <v>0.37801000000000001</v>
          </cell>
        </row>
        <row r="117">
          <cell r="V117">
            <v>0.62544999999999995</v>
          </cell>
          <cell r="W117">
            <v>-1.0848</v>
          </cell>
          <cell r="X117">
            <v>0.13250000000000001</v>
          </cell>
          <cell r="Y117">
            <v>0.31734000000000001</v>
          </cell>
        </row>
        <row r="118">
          <cell r="V118">
            <v>0.55679000000000001</v>
          </cell>
          <cell r="W118">
            <v>-1.02799</v>
          </cell>
          <cell r="X118">
            <v>0.14557999999999999</v>
          </cell>
          <cell r="Y118">
            <v>0.31552000000000002</v>
          </cell>
        </row>
        <row r="119">
          <cell r="V119">
            <v>0.53661000000000003</v>
          </cell>
          <cell r="W119">
            <v>-1.0018899999999999</v>
          </cell>
          <cell r="X119">
            <v>0.13148000000000001</v>
          </cell>
          <cell r="Y119">
            <v>0.32352999999999998</v>
          </cell>
        </row>
        <row r="134">
          <cell r="C134">
            <v>2</v>
          </cell>
        </row>
        <row r="135">
          <cell r="C135">
            <v>1</v>
          </cell>
        </row>
        <row r="136">
          <cell r="C136">
            <v>0.94</v>
          </cell>
        </row>
        <row r="137">
          <cell r="C137">
            <v>0.88</v>
          </cell>
        </row>
        <row r="138">
          <cell r="C138">
            <v>0.82</v>
          </cell>
        </row>
        <row r="139">
          <cell r="C139">
            <v>0.76</v>
          </cell>
        </row>
        <row r="140">
          <cell r="C140">
            <v>0.7</v>
          </cell>
        </row>
        <row r="141">
          <cell r="C141">
            <v>0.64</v>
          </cell>
        </row>
        <row r="142">
          <cell r="C142">
            <v>0.57999999999999996</v>
          </cell>
        </row>
        <row r="143">
          <cell r="C143">
            <v>0.52</v>
          </cell>
        </row>
        <row r="144">
          <cell r="C144">
            <v>0.46</v>
          </cell>
        </row>
        <row r="145">
          <cell r="C145">
            <v>0.4</v>
          </cell>
        </row>
        <row r="146">
          <cell r="C146">
            <v>0.34</v>
          </cell>
        </row>
        <row r="147">
          <cell r="C147">
            <v>0.28000000000000003</v>
          </cell>
        </row>
        <row r="148">
          <cell r="C148">
            <v>0.22</v>
          </cell>
        </row>
        <row r="149">
          <cell r="C149">
            <v>0.16</v>
          </cell>
        </row>
        <row r="156">
          <cell r="V156">
            <v>-146.9308</v>
          </cell>
          <cell r="W156">
            <v>477.84142000000003</v>
          </cell>
          <cell r="X156">
            <v>-563.64413999999999</v>
          </cell>
          <cell r="Y156">
            <v>332.03843000000001</v>
          </cell>
        </row>
        <row r="157">
          <cell r="V157">
            <v>-378.62565000000001</v>
          </cell>
          <cell r="W157">
            <v>970.07416000000001</v>
          </cell>
          <cell r="X157">
            <v>-902.29393000000005</v>
          </cell>
          <cell r="Y157">
            <v>408.68822999999998</v>
          </cell>
        </row>
        <row r="158">
          <cell r="V158">
            <v>-70.022469999999998</v>
          </cell>
          <cell r="W158">
            <v>327.63616000000002</v>
          </cell>
          <cell r="X158">
            <v>-479.48367000000002</v>
          </cell>
          <cell r="Y158">
            <v>325.98304999999999</v>
          </cell>
        </row>
        <row r="159">
          <cell r="V159">
            <v>-2.32762</v>
          </cell>
          <cell r="W159">
            <v>149.22351</v>
          </cell>
          <cell r="X159">
            <v>-320.35131999999999</v>
          </cell>
          <cell r="Y159">
            <v>273.70346999999998</v>
          </cell>
        </row>
        <row r="160">
          <cell r="V160">
            <v>-562.21641999999997</v>
          </cell>
          <cell r="W160">
            <v>1364.82466</v>
          </cell>
          <cell r="X160">
            <v>-1160.6473699999999</v>
          </cell>
          <cell r="Y160">
            <v>453.96625</v>
          </cell>
        </row>
        <row r="161">
          <cell r="V161">
            <v>-471.63333999999998</v>
          </cell>
          <cell r="W161">
            <v>1157.31513</v>
          </cell>
          <cell r="X161">
            <v>-989.92304999999999</v>
          </cell>
          <cell r="Y161">
            <v>400.83145000000002</v>
          </cell>
        </row>
        <row r="162">
          <cell r="V162">
            <v>-465.42635999999999</v>
          </cell>
          <cell r="W162">
            <v>1135.8761199999999</v>
          </cell>
          <cell r="X162">
            <v>-973.37373000000002</v>
          </cell>
          <cell r="Y162">
            <v>399.34879999999998</v>
          </cell>
        </row>
        <row r="163">
          <cell r="V163">
            <v>-472.50619</v>
          </cell>
          <cell r="W163">
            <v>1155.4447299999999</v>
          </cell>
          <cell r="X163">
            <v>-991.70802000000003</v>
          </cell>
          <cell r="Y163">
            <v>405.22732000000002</v>
          </cell>
        </row>
      </sheetData>
      <sheetData sheetId="9">
        <row r="6">
          <cell r="B6" t="str">
            <v>bar</v>
          </cell>
        </row>
      </sheetData>
      <sheetData sheetId="10"/>
      <sheetData sheetId="11"/>
      <sheetData sheetId="12"/>
      <sheetData sheetId="13">
        <row r="40">
          <cell r="G40">
            <v>8</v>
          </cell>
          <cell r="H40">
            <v>10</v>
          </cell>
          <cell r="I40">
            <v>11</v>
          </cell>
          <cell r="J40">
            <v>12</v>
          </cell>
          <cell r="K40">
            <v>13</v>
          </cell>
          <cell r="L40">
            <v>14</v>
          </cell>
          <cell r="M40">
            <v>15</v>
          </cell>
          <cell r="N40">
            <v>16</v>
          </cell>
        </row>
        <row r="41">
          <cell r="F41">
            <v>2.5</v>
          </cell>
          <cell r="G41">
            <v>1.919</v>
          </cell>
          <cell r="H41">
            <v>1.2270000000000001</v>
          </cell>
          <cell r="I41">
            <v>0.98699999999999999</v>
          </cell>
          <cell r="J41">
            <v>0.8</v>
          </cell>
          <cell r="K41">
            <v>0.65600000000000003</v>
          </cell>
          <cell r="L41">
            <v>0.54400000000000004</v>
          </cell>
          <cell r="M41">
            <v>0.45100000000000001</v>
          </cell>
          <cell r="N41">
            <v>0.36699999999999999</v>
          </cell>
        </row>
        <row r="42">
          <cell r="F42">
            <v>3</v>
          </cell>
          <cell r="G42">
            <v>2.0699999999999998</v>
          </cell>
          <cell r="H42">
            <v>1.27</v>
          </cell>
          <cell r="I42">
            <v>1.02</v>
          </cell>
          <cell r="J42">
            <v>0.83899999999999997</v>
          </cell>
          <cell r="K42">
            <v>0.70199999999999996</v>
          </cell>
          <cell r="L42">
            <v>0.58599999999999997</v>
          </cell>
          <cell r="M42">
            <v>0.46800000000000003</v>
          </cell>
          <cell r="N42">
            <v>0.32300000000000001</v>
          </cell>
        </row>
        <row r="43">
          <cell r="F43">
            <v>3.5</v>
          </cell>
          <cell r="G43">
            <v>2.2839999999999998</v>
          </cell>
          <cell r="H43">
            <v>1.3660000000000001</v>
          </cell>
          <cell r="I43">
            <v>1.0940000000000001</v>
          </cell>
          <cell r="J43">
            <v>0.90700000000000003</v>
          </cell>
          <cell r="K43">
            <v>0.77600000000000002</v>
          </cell>
          <cell r="L43">
            <v>0.67100000000000004</v>
          </cell>
          <cell r="M43">
            <v>0.56299999999999994</v>
          </cell>
          <cell r="N43">
            <v>0.42099999999999999</v>
          </cell>
        </row>
        <row r="44">
          <cell r="F44">
            <v>4</v>
          </cell>
          <cell r="G44">
            <v>2.5710000000000002</v>
          </cell>
          <cell r="H44">
            <v>1.504</v>
          </cell>
          <cell r="I44">
            <v>1.1759999999999999</v>
          </cell>
          <cell r="J44">
            <v>0.95099999999999996</v>
          </cell>
          <cell r="K44">
            <v>0.8</v>
          </cell>
          <cell r="L44">
            <v>0.69599999999999995</v>
          </cell>
          <cell r="M44">
            <v>0.61199999999999999</v>
          </cell>
          <cell r="N44">
            <v>0.52100000000000002</v>
          </cell>
        </row>
        <row r="45">
          <cell r="F45">
            <v>4.5</v>
          </cell>
          <cell r="G45">
            <v>2.7789999999999999</v>
          </cell>
          <cell r="H45">
            <v>1.534</v>
          </cell>
          <cell r="I45">
            <v>1.1419999999999999</v>
          </cell>
          <cell r="J45">
            <v>0.86499999999999999</v>
          </cell>
          <cell r="K45">
            <v>0.67600000000000005</v>
          </cell>
          <cell r="L45">
            <v>0.54700000000000004</v>
          </cell>
          <cell r="M45">
            <v>0.45100000000000001</v>
          </cell>
          <cell r="N45">
            <v>0.36</v>
          </cell>
        </row>
        <row r="46">
          <cell r="F46">
            <v>5</v>
          </cell>
          <cell r="G46">
            <v>3.3450000000000002</v>
          </cell>
          <cell r="H46">
            <v>1.6639999999999999</v>
          </cell>
          <cell r="I46">
            <v>1.1839999999999999</v>
          </cell>
          <cell r="J46">
            <v>0.874</v>
          </cell>
          <cell r="K46">
            <v>0.68100000000000005</v>
          </cell>
          <cell r="L46">
            <v>0.55300000000000005</v>
          </cell>
          <cell r="M46">
            <v>0.438</v>
          </cell>
          <cell r="N46">
            <v>0.28299999999999997</v>
          </cell>
        </row>
        <row r="47">
          <cell r="F47">
            <v>5.5</v>
          </cell>
          <cell r="G47">
            <v>3.9830000000000001</v>
          </cell>
          <cell r="H47">
            <v>1.9790000000000001</v>
          </cell>
          <cell r="I47">
            <v>1.39</v>
          </cell>
          <cell r="J47">
            <v>1.0029999999999999</v>
          </cell>
          <cell r="K47">
            <v>0.76200000000000001</v>
          </cell>
          <cell r="L47">
            <v>0.61099999999999999</v>
          </cell>
          <cell r="M47">
            <v>0.49399999999999999</v>
          </cell>
          <cell r="N47">
            <v>0.35599999999999998</v>
          </cell>
        </row>
        <row r="48">
          <cell r="F48">
            <v>6</v>
          </cell>
          <cell r="G48">
            <v>4.4930000000000003</v>
          </cell>
          <cell r="H48">
            <v>2.0030000000000001</v>
          </cell>
          <cell r="I48">
            <v>1.3819999999999999</v>
          </cell>
          <cell r="J48">
            <v>1.042</v>
          </cell>
          <cell r="K48">
            <v>0.88200000000000001</v>
          </cell>
          <cell r="L48">
            <v>0.79900000000000004</v>
          </cell>
          <cell r="M48">
            <v>0.69099999999999995</v>
          </cell>
          <cell r="N48">
            <v>0.45800000000000002</v>
          </cell>
        </row>
        <row r="62">
          <cell r="G62">
            <v>0.16</v>
          </cell>
          <cell r="H62">
            <v>0.22</v>
          </cell>
          <cell r="I62">
            <v>0.28000000000000003</v>
          </cell>
          <cell r="J62">
            <v>0.34</v>
          </cell>
          <cell r="K62">
            <v>0.4</v>
          </cell>
          <cell r="L62">
            <v>0.46</v>
          </cell>
          <cell r="M62">
            <v>0.52</v>
          </cell>
          <cell r="N62">
            <v>0.57999999999999996</v>
          </cell>
          <cell r="O62">
            <v>0.64</v>
          </cell>
          <cell r="P62">
            <v>0.7</v>
          </cell>
          <cell r="Q62">
            <v>0.76</v>
          </cell>
          <cell r="R62">
            <v>0.82</v>
          </cell>
          <cell r="S62">
            <v>0.88</v>
          </cell>
          <cell r="T62">
            <v>0.94</v>
          </cell>
          <cell r="U62">
            <v>1</v>
          </cell>
          <cell r="V62">
            <v>2</v>
          </cell>
        </row>
        <row r="63">
          <cell r="F63">
            <v>2.5</v>
          </cell>
          <cell r="G63">
            <v>274</v>
          </cell>
          <cell r="H63">
            <v>238</v>
          </cell>
          <cell r="I63">
            <v>208</v>
          </cell>
          <cell r="J63">
            <v>183</v>
          </cell>
          <cell r="K63">
            <v>163</v>
          </cell>
          <cell r="L63">
            <v>148</v>
          </cell>
          <cell r="M63">
            <v>136</v>
          </cell>
          <cell r="N63">
            <v>127</v>
          </cell>
          <cell r="O63">
            <v>120</v>
          </cell>
          <cell r="P63">
            <v>115</v>
          </cell>
          <cell r="Q63">
            <v>111</v>
          </cell>
          <cell r="R63">
            <v>108</v>
          </cell>
          <cell r="S63">
            <v>105</v>
          </cell>
          <cell r="T63">
            <v>102</v>
          </cell>
          <cell r="U63">
            <v>100</v>
          </cell>
          <cell r="V63">
            <v>100</v>
          </cell>
        </row>
        <row r="64">
          <cell r="F64">
            <v>3</v>
          </cell>
          <cell r="G64">
            <v>271</v>
          </cell>
          <cell r="H64">
            <v>235</v>
          </cell>
          <cell r="I64">
            <v>206</v>
          </cell>
          <cell r="J64">
            <v>181</v>
          </cell>
          <cell r="K64">
            <v>162</v>
          </cell>
          <cell r="L64">
            <v>147</v>
          </cell>
          <cell r="M64">
            <v>135</v>
          </cell>
          <cell r="N64">
            <v>126</v>
          </cell>
          <cell r="O64">
            <v>120</v>
          </cell>
          <cell r="P64">
            <v>115</v>
          </cell>
          <cell r="Q64">
            <v>111</v>
          </cell>
          <cell r="R64">
            <v>108</v>
          </cell>
          <cell r="S64">
            <v>105</v>
          </cell>
          <cell r="T64">
            <v>101</v>
          </cell>
          <cell r="U64">
            <v>100</v>
          </cell>
          <cell r="V64">
            <v>100</v>
          </cell>
        </row>
        <row r="65">
          <cell r="F65">
            <v>3.5</v>
          </cell>
          <cell r="G65">
            <v>270</v>
          </cell>
          <cell r="H65">
            <v>234</v>
          </cell>
          <cell r="I65">
            <v>204</v>
          </cell>
          <cell r="J65">
            <v>180</v>
          </cell>
          <cell r="K65">
            <v>160</v>
          </cell>
          <cell r="L65">
            <v>144</v>
          </cell>
          <cell r="M65">
            <v>133</v>
          </cell>
          <cell r="N65">
            <v>124</v>
          </cell>
          <cell r="O65">
            <v>118</v>
          </cell>
          <cell r="P65">
            <v>113</v>
          </cell>
          <cell r="Q65">
            <v>110</v>
          </cell>
          <cell r="R65">
            <v>107</v>
          </cell>
          <cell r="S65">
            <v>105</v>
          </cell>
          <cell r="T65">
            <v>101</v>
          </cell>
          <cell r="U65">
            <v>100</v>
          </cell>
          <cell r="V65">
            <v>100</v>
          </cell>
        </row>
        <row r="66">
          <cell r="F66">
            <v>4</v>
          </cell>
          <cell r="G66">
            <v>301</v>
          </cell>
          <cell r="H66">
            <v>259</v>
          </cell>
          <cell r="I66">
            <v>224</v>
          </cell>
          <cell r="J66">
            <v>195</v>
          </cell>
          <cell r="K66">
            <v>172</v>
          </cell>
          <cell r="L66">
            <v>154</v>
          </cell>
          <cell r="M66">
            <v>140</v>
          </cell>
          <cell r="N66">
            <v>130</v>
          </cell>
          <cell r="O66">
            <v>123</v>
          </cell>
          <cell r="P66">
            <v>117</v>
          </cell>
          <cell r="Q66">
            <v>113</v>
          </cell>
          <cell r="R66">
            <v>110</v>
          </cell>
          <cell r="S66">
            <v>106</v>
          </cell>
          <cell r="T66">
            <v>102</v>
          </cell>
          <cell r="U66">
            <v>100</v>
          </cell>
          <cell r="V66">
            <v>100</v>
          </cell>
        </row>
        <row r="67">
          <cell r="F67">
            <v>4.5</v>
          </cell>
          <cell r="G67">
            <v>226</v>
          </cell>
          <cell r="H67">
            <v>210</v>
          </cell>
          <cell r="I67">
            <v>196</v>
          </cell>
          <cell r="J67">
            <v>182</v>
          </cell>
          <cell r="K67">
            <v>169</v>
          </cell>
          <cell r="L67">
            <v>158</v>
          </cell>
          <cell r="M67">
            <v>147</v>
          </cell>
          <cell r="N67">
            <v>138</v>
          </cell>
          <cell r="O67">
            <v>129</v>
          </cell>
          <cell r="P67">
            <v>122</v>
          </cell>
          <cell r="Q67">
            <v>115</v>
          </cell>
          <cell r="R67">
            <v>110</v>
          </cell>
          <cell r="S67">
            <v>106</v>
          </cell>
          <cell r="T67">
            <v>102</v>
          </cell>
          <cell r="U67">
            <v>100</v>
          </cell>
          <cell r="V67">
            <v>100</v>
          </cell>
        </row>
        <row r="68">
          <cell r="F68">
            <v>5</v>
          </cell>
          <cell r="G68">
            <v>257</v>
          </cell>
          <cell r="H68">
            <v>236</v>
          </cell>
          <cell r="I68">
            <v>216</v>
          </cell>
          <cell r="J68">
            <v>198</v>
          </cell>
          <cell r="K68">
            <v>182</v>
          </cell>
          <cell r="L68">
            <v>168</v>
          </cell>
          <cell r="M68">
            <v>155</v>
          </cell>
          <cell r="N68">
            <v>144</v>
          </cell>
          <cell r="O68">
            <v>135</v>
          </cell>
          <cell r="P68">
            <v>127</v>
          </cell>
          <cell r="Q68">
            <v>120</v>
          </cell>
          <cell r="R68">
            <v>115</v>
          </cell>
          <cell r="S68">
            <v>110</v>
          </cell>
          <cell r="T68">
            <v>107</v>
          </cell>
          <cell r="U68">
            <v>104</v>
          </cell>
          <cell r="V68">
            <v>100</v>
          </cell>
        </row>
        <row r="69">
          <cell r="F69">
            <v>5.5</v>
          </cell>
          <cell r="G69">
            <v>288</v>
          </cell>
          <cell r="H69">
            <v>253</v>
          </cell>
          <cell r="I69">
            <v>224</v>
          </cell>
          <cell r="J69">
            <v>199</v>
          </cell>
          <cell r="K69">
            <v>179</v>
          </cell>
          <cell r="L69">
            <v>162</v>
          </cell>
          <cell r="M69">
            <v>149</v>
          </cell>
          <cell r="N69">
            <v>138</v>
          </cell>
          <cell r="O69">
            <v>129</v>
          </cell>
          <cell r="P69">
            <v>123</v>
          </cell>
          <cell r="Q69">
            <v>117</v>
          </cell>
          <cell r="R69">
            <v>112</v>
          </cell>
          <cell r="S69">
            <v>108</v>
          </cell>
          <cell r="T69">
            <v>103</v>
          </cell>
          <cell r="U69">
            <v>100</v>
          </cell>
          <cell r="V69">
            <v>100</v>
          </cell>
        </row>
        <row r="70">
          <cell r="F70">
            <v>6</v>
          </cell>
          <cell r="G70">
            <v>253</v>
          </cell>
          <cell r="H70">
            <v>230</v>
          </cell>
          <cell r="I70">
            <v>208</v>
          </cell>
          <cell r="J70">
            <v>190</v>
          </cell>
          <cell r="K70">
            <v>174</v>
          </cell>
          <cell r="L70">
            <v>160</v>
          </cell>
          <cell r="M70">
            <v>147</v>
          </cell>
          <cell r="N70">
            <v>137</v>
          </cell>
          <cell r="O70">
            <v>129</v>
          </cell>
          <cell r="P70">
            <v>121</v>
          </cell>
          <cell r="Q70">
            <v>115</v>
          </cell>
          <cell r="R70">
            <v>110</v>
          </cell>
          <cell r="S70">
            <v>106</v>
          </cell>
          <cell r="T70">
            <v>102</v>
          </cell>
          <cell r="U70">
            <v>100</v>
          </cell>
          <cell r="V70">
            <v>100</v>
          </cell>
        </row>
      </sheetData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asnu.com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J39"/>
  <sheetViews>
    <sheetView showGridLines="0" workbookViewId="0">
      <selection sqref="A1:T1"/>
    </sheetView>
  </sheetViews>
  <sheetFormatPr defaultRowHeight="15" x14ac:dyDescent="0.25"/>
  <cols>
    <col min="1" max="2" width="9.140625" style="7" customWidth="1"/>
    <col min="3" max="3" width="13.140625" style="7" customWidth="1"/>
    <col min="4" max="26" width="9.140625" style="7"/>
    <col min="27" max="29" width="9.140625" hidden="1" customWidth="1"/>
    <col min="30" max="30" width="13.42578125" hidden="1" customWidth="1"/>
    <col min="31" max="31" width="20.85546875" hidden="1" customWidth="1"/>
    <col min="32" max="32" width="9.140625" hidden="1" customWidth="1"/>
    <col min="33" max="34" width="9.140625" customWidth="1"/>
    <col min="35" max="36" width="9.140625" style="7" customWidth="1"/>
    <col min="37" max="16384" width="9.140625" style="7"/>
  </cols>
  <sheetData>
    <row r="1" spans="1:36" s="5" customFormat="1" ht="27" thickBot="1" x14ac:dyDescent="0.3">
      <c r="A1" s="161" t="str">
        <f ca="1">MID(CELL("filename",A1),FIND("]",CELL("filename",A1))+1,255)</f>
        <v>Help</v>
      </c>
      <c r="B1" s="162"/>
      <c r="C1" s="162"/>
      <c r="D1" s="162"/>
      <c r="E1" s="162"/>
      <c r="F1" s="162"/>
      <c r="G1" s="162"/>
      <c r="H1" s="162"/>
      <c r="I1" s="162"/>
      <c r="J1" s="162"/>
      <c r="K1" s="162"/>
      <c r="L1" s="162"/>
      <c r="M1" s="162"/>
      <c r="N1" s="162"/>
      <c r="O1" s="162"/>
      <c r="P1" s="162"/>
      <c r="Q1" s="162"/>
      <c r="R1" s="162"/>
      <c r="S1" s="162"/>
      <c r="T1" s="163"/>
      <c r="U1" s="1"/>
      <c r="V1" s="1"/>
      <c r="W1" s="1"/>
      <c r="X1" s="1"/>
      <c r="Y1" s="1"/>
      <c r="Z1" s="1"/>
      <c r="AA1" s="2"/>
      <c r="AB1" s="2"/>
      <c r="AC1" s="3"/>
      <c r="AD1" s="2"/>
      <c r="AE1" s="2"/>
      <c r="AF1" s="2"/>
      <c r="AG1" s="2"/>
      <c r="AH1" s="2"/>
      <c r="AI1" s="1"/>
      <c r="AJ1" s="4"/>
    </row>
    <row r="2" spans="1:36" x14ac:dyDescent="0.25">
      <c r="A2" s="6" t="s">
        <v>0</v>
      </c>
    </row>
    <row r="3" spans="1:36" ht="15.75" thickBot="1" x14ac:dyDescent="0.3">
      <c r="A3" s="8" t="s">
        <v>1</v>
      </c>
      <c r="B3" s="7" t="str">
        <f>[1]Versions!C4</f>
        <v>19.02.28</v>
      </c>
      <c r="AA3" s="9" t="s">
        <v>2</v>
      </c>
    </row>
    <row r="4" spans="1:36" ht="15.75" thickBot="1" x14ac:dyDescent="0.3">
      <c r="AA4" s="10" t="s">
        <v>3</v>
      </c>
      <c r="AB4" s="11"/>
      <c r="AC4" s="12"/>
      <c r="AD4" s="13" t="s">
        <v>4</v>
      </c>
      <c r="AE4" s="13" t="s">
        <v>5</v>
      </c>
      <c r="AF4" s="14"/>
      <c r="AG4" s="7"/>
      <c r="AH4" s="7"/>
    </row>
    <row r="5" spans="1:36" ht="19.5" thickBot="1" x14ac:dyDescent="0.35">
      <c r="B5" s="15" t="s">
        <v>6</v>
      </c>
      <c r="AA5" s="16"/>
      <c r="AB5" s="17"/>
      <c r="AC5" s="18" t="s">
        <v>7</v>
      </c>
      <c r="AD5" s="19">
        <v>1</v>
      </c>
      <c r="AE5" s="19">
        <v>1.1499999999999999</v>
      </c>
      <c r="AG5" s="7"/>
      <c r="AH5" s="7"/>
    </row>
    <row r="6" spans="1:36" ht="19.5" thickBot="1" x14ac:dyDescent="0.35">
      <c r="B6" s="15"/>
      <c r="AA6" s="16"/>
      <c r="AB6" s="17"/>
      <c r="AC6" s="18" t="s">
        <v>8</v>
      </c>
      <c r="AD6" s="20">
        <v>0.78400000000000003</v>
      </c>
      <c r="AE6" s="20">
        <v>0.74</v>
      </c>
      <c r="AG6" s="7"/>
      <c r="AH6" s="7"/>
    </row>
    <row r="7" spans="1:36" ht="19.5" thickBot="1" x14ac:dyDescent="0.35">
      <c r="B7" s="15" t="s">
        <v>9</v>
      </c>
      <c r="AA7" s="16"/>
      <c r="AB7" s="17"/>
      <c r="AC7" s="18" t="s">
        <v>10</v>
      </c>
      <c r="AD7" s="20"/>
      <c r="AE7" s="20">
        <v>14.7</v>
      </c>
      <c r="AG7" s="7"/>
      <c r="AH7" s="7"/>
    </row>
    <row r="8" spans="1:36" ht="19.5" thickBot="1" x14ac:dyDescent="0.35">
      <c r="B8" s="21" t="s">
        <v>11</v>
      </c>
      <c r="AA8" s="16"/>
      <c r="AB8" s="17"/>
      <c r="AC8" s="18" t="s">
        <v>12</v>
      </c>
      <c r="AD8" s="20"/>
      <c r="AE8" s="20">
        <v>1.1000000000000001</v>
      </c>
      <c r="AF8" t="s">
        <v>13</v>
      </c>
    </row>
    <row r="9" spans="1:36" ht="19.5" thickBot="1" x14ac:dyDescent="0.35">
      <c r="B9" s="15"/>
    </row>
    <row r="10" spans="1:36" ht="19.5" thickBot="1" x14ac:dyDescent="0.35">
      <c r="B10" s="15" t="s">
        <v>14</v>
      </c>
      <c r="AA10" s="157" t="s">
        <v>78</v>
      </c>
      <c r="AB10" s="158"/>
    </row>
    <row r="11" spans="1:36" ht="19.5" thickBot="1" x14ac:dyDescent="0.35">
      <c r="B11" s="15"/>
      <c r="AA11" s="159" t="s">
        <v>32</v>
      </c>
      <c r="AB11" s="160">
        <v>1</v>
      </c>
    </row>
    <row r="12" spans="1:36" ht="19.5" thickBot="1" x14ac:dyDescent="0.35">
      <c r="B12" s="15" t="s">
        <v>15</v>
      </c>
      <c r="AA12" s="159" t="s">
        <v>33</v>
      </c>
      <c r="AB12" s="160">
        <v>14.5038</v>
      </c>
    </row>
    <row r="13" spans="1:36" ht="19.5" thickBot="1" x14ac:dyDescent="0.35">
      <c r="B13" s="15"/>
      <c r="C13" s="7" t="s">
        <v>16</v>
      </c>
      <c r="AA13" s="159" t="s">
        <v>34</v>
      </c>
      <c r="AB13" s="160">
        <v>100</v>
      </c>
    </row>
    <row r="14" spans="1:36" ht="18.75" x14ac:dyDescent="0.3">
      <c r="B14" s="15"/>
    </row>
    <row r="15" spans="1:36" ht="18.75" x14ac:dyDescent="0.3">
      <c r="B15" s="15"/>
    </row>
    <row r="16" spans="1:36" ht="18.75" x14ac:dyDescent="0.3">
      <c r="B16" s="15" t="s">
        <v>17</v>
      </c>
    </row>
    <row r="17" spans="1:34" ht="18.75" x14ac:dyDescent="0.3">
      <c r="B17" s="15"/>
    </row>
    <row r="18" spans="1:34" ht="18.75" x14ac:dyDescent="0.3">
      <c r="B18" s="15" t="s">
        <v>18</v>
      </c>
      <c r="N18" s="15" t="s">
        <v>19</v>
      </c>
      <c r="R18" s="22" t="s">
        <v>20</v>
      </c>
    </row>
    <row r="19" spans="1:34" s="23" customFormat="1" x14ac:dyDescent="0.25">
      <c r="B19" s="24"/>
      <c r="C19" s="23" t="s">
        <v>21</v>
      </c>
      <c r="AA19" s="25"/>
      <c r="AB19" s="25"/>
      <c r="AC19" s="25"/>
      <c r="AD19" s="25"/>
      <c r="AE19" s="25"/>
      <c r="AF19" s="25"/>
      <c r="AG19" s="25"/>
      <c r="AH19" s="25"/>
    </row>
    <row r="20" spans="1:34" s="23" customFormat="1" ht="15.75" thickBot="1" x14ac:dyDescent="0.3">
      <c r="B20" s="24"/>
      <c r="AA20" s="25"/>
      <c r="AB20" s="25"/>
      <c r="AC20" s="25"/>
      <c r="AD20" s="25"/>
      <c r="AE20" s="25"/>
      <c r="AF20" s="25"/>
      <c r="AG20" s="25"/>
      <c r="AH20" s="25"/>
    </row>
    <row r="21" spans="1:34" s="26" customFormat="1" ht="15" customHeight="1" thickBot="1" x14ac:dyDescent="0.3">
      <c r="A21" s="164" t="s">
        <v>22</v>
      </c>
      <c r="B21" s="165"/>
      <c r="C21" s="165"/>
      <c r="D21" s="165"/>
      <c r="E21" s="165"/>
      <c r="F21" s="165"/>
      <c r="G21" s="165"/>
      <c r="H21" s="165"/>
      <c r="I21" s="165"/>
      <c r="J21" s="165"/>
      <c r="K21" s="165"/>
      <c r="L21" s="165"/>
      <c r="M21" s="165"/>
      <c r="N21" s="165"/>
      <c r="O21" s="165"/>
      <c r="P21" s="165"/>
      <c r="Q21" s="165"/>
      <c r="R21" s="165"/>
      <c r="S21" s="165"/>
      <c r="T21" s="166"/>
      <c r="AA21" s="27"/>
      <c r="AB21" s="27"/>
      <c r="AC21" s="27"/>
      <c r="AD21" s="27"/>
      <c r="AE21" s="27"/>
      <c r="AF21" s="27"/>
      <c r="AG21" s="27"/>
      <c r="AH21" s="27"/>
    </row>
    <row r="22" spans="1:34" ht="18.75" x14ac:dyDescent="0.3">
      <c r="B22" s="15"/>
    </row>
    <row r="23" spans="1:34" ht="18.75" x14ac:dyDescent="0.3">
      <c r="B23" s="15" t="s">
        <v>23</v>
      </c>
    </row>
    <row r="24" spans="1:34" ht="18.75" x14ac:dyDescent="0.3">
      <c r="B24" s="15"/>
    </row>
    <row r="25" spans="1:34" ht="18.75" x14ac:dyDescent="0.3">
      <c r="B25" s="15" t="s">
        <v>24</v>
      </c>
    </row>
    <row r="26" spans="1:34" ht="18.75" x14ac:dyDescent="0.3">
      <c r="B26" s="15" t="s">
        <v>25</v>
      </c>
    </row>
    <row r="28" spans="1:34" ht="18.75" x14ac:dyDescent="0.3">
      <c r="B28" s="28" t="s">
        <v>26</v>
      </c>
    </row>
    <row r="29" spans="1:34" ht="19.5" thickBot="1" x14ac:dyDescent="0.35">
      <c r="B29" s="28"/>
    </row>
    <row r="30" spans="1:34" ht="15.75" thickBot="1" x14ac:dyDescent="0.3">
      <c r="G30" s="29" t="s">
        <v>27</v>
      </c>
      <c r="H30" s="30">
        <v>0.74</v>
      </c>
    </row>
    <row r="31" spans="1:34" ht="15.75" thickBot="1" x14ac:dyDescent="0.3"/>
    <row r="32" spans="1:34" ht="15.75" thickBot="1" x14ac:dyDescent="0.3">
      <c r="H32" s="31">
        <v>1000</v>
      </c>
      <c r="I32" s="7" t="s">
        <v>28</v>
      </c>
      <c r="J32" s="32" t="s">
        <v>29</v>
      </c>
      <c r="K32" s="33">
        <f>(H30*H32)/60</f>
        <v>12.333333333333334</v>
      </c>
      <c r="L32" s="7" t="s">
        <v>30</v>
      </c>
      <c r="M32" s="32" t="s">
        <v>29</v>
      </c>
      <c r="N32" s="34">
        <f>K32*0.00220462*3600</f>
        <v>97.885128000000009</v>
      </c>
      <c r="O32" s="7" t="s">
        <v>31</v>
      </c>
    </row>
    <row r="33" spans="2:15" ht="15.75" thickBot="1" x14ac:dyDescent="0.3"/>
    <row r="34" spans="2:15" ht="15.75" thickBot="1" x14ac:dyDescent="0.3">
      <c r="H34" s="35">
        <v>3</v>
      </c>
      <c r="I34" s="7" t="s">
        <v>32</v>
      </c>
      <c r="J34" s="32" t="s">
        <v>29</v>
      </c>
      <c r="K34" s="34">
        <f>H34*14.5037738</f>
        <v>43.5113214</v>
      </c>
      <c r="L34" s="7" t="s">
        <v>33</v>
      </c>
      <c r="M34" s="32" t="s">
        <v>29</v>
      </c>
      <c r="N34" s="36">
        <f>H34*100</f>
        <v>300</v>
      </c>
      <c r="O34" s="7" t="s">
        <v>34</v>
      </c>
    </row>
    <row r="35" spans="2:15" x14ac:dyDescent="0.25">
      <c r="B35" s="37"/>
      <c r="G35" s="37"/>
    </row>
    <row r="36" spans="2:15" x14ac:dyDescent="0.25">
      <c r="B36" s="37"/>
    </row>
    <row r="37" spans="2:15" x14ac:dyDescent="0.25">
      <c r="B37" s="37"/>
    </row>
    <row r="38" spans="2:15" x14ac:dyDescent="0.25">
      <c r="B38" s="37"/>
    </row>
    <row r="39" spans="2:15" x14ac:dyDescent="0.25">
      <c r="B39" s="37"/>
    </row>
  </sheetData>
  <sheetProtection password="C163" sheet="1" objects="1" scenarios="1"/>
  <mergeCells count="2">
    <mergeCell ref="A1:T1"/>
    <mergeCell ref="A21:T21"/>
  </mergeCells>
  <hyperlinks>
    <hyperlink ref="R18" r:id="rId1" xr:uid="{00000000-0004-0000-0000-000000000000}"/>
  </hyperlinks>
  <pageMargins left="0.70866141732283472" right="0.70866141732283472" top="0.74803149606299213" bottom="0.74803149606299213" header="0.31496062992125984" footer="0.31496062992125984"/>
  <pageSetup paperSize="9" scale="54" orientation="landscape" horizontalDpi="30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CR74"/>
  <sheetViews>
    <sheetView showGridLines="0" workbookViewId="0">
      <selection sqref="A1:T1"/>
    </sheetView>
  </sheetViews>
  <sheetFormatPr defaultRowHeight="15" x14ac:dyDescent="0.25"/>
  <cols>
    <col min="1" max="2" width="9.140625" style="7"/>
    <col min="3" max="3" width="13.140625" style="7" customWidth="1"/>
    <col min="4" max="6" width="9.140625" style="7"/>
    <col min="7" max="8" width="9.140625" style="7" customWidth="1"/>
    <col min="9" max="18" width="9.140625" style="7"/>
    <col min="19" max="19" width="9.28515625" style="7" bestFit="1" customWidth="1"/>
    <col min="20" max="24" width="9.140625" style="7"/>
    <col min="25" max="78" width="9.140625" style="7" customWidth="1"/>
    <col min="79" max="96" width="9.140625" style="7" hidden="1" customWidth="1"/>
    <col min="97" max="16384" width="9.140625" style="7"/>
  </cols>
  <sheetData>
    <row r="1" spans="1:82" ht="27" thickBot="1" x14ac:dyDescent="0.4">
      <c r="A1" s="161" t="str">
        <f ca="1">MID(CELL("filename",A1),FIND("]",CELL("filename",A1))+1,255)</f>
        <v>Generic ECU</v>
      </c>
      <c r="B1" s="162"/>
      <c r="C1" s="162"/>
      <c r="D1" s="162"/>
      <c r="E1" s="162"/>
      <c r="F1" s="162"/>
      <c r="G1" s="162"/>
      <c r="H1" s="162"/>
      <c r="I1" s="162"/>
      <c r="J1" s="162"/>
      <c r="K1" s="162"/>
      <c r="L1" s="162"/>
      <c r="M1" s="162"/>
      <c r="N1" s="162"/>
      <c r="O1" s="162"/>
      <c r="P1" s="162"/>
      <c r="Q1" s="162"/>
      <c r="R1" s="162"/>
      <c r="S1" s="162"/>
      <c r="T1" s="163"/>
      <c r="U1" s="38"/>
      <c r="V1" s="38"/>
      <c r="W1" s="38"/>
      <c r="X1" s="38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39"/>
      <c r="AJ1" s="39"/>
      <c r="AK1" s="39"/>
      <c r="AL1" s="39"/>
      <c r="AM1" s="39"/>
      <c r="AN1" s="39"/>
      <c r="AO1" s="39"/>
      <c r="AP1" s="39"/>
      <c r="AQ1" s="39"/>
      <c r="AR1" s="39"/>
      <c r="AS1" s="39"/>
      <c r="AT1" s="39"/>
      <c r="AU1" s="39"/>
      <c r="AV1" s="39"/>
      <c r="AW1" s="39"/>
      <c r="AX1" s="39"/>
      <c r="AY1" s="39"/>
      <c r="AZ1" s="39"/>
      <c r="BA1" s="39"/>
      <c r="BB1" s="39"/>
      <c r="BC1" s="39"/>
      <c r="BD1" s="39"/>
      <c r="BE1" s="39"/>
      <c r="BF1" s="39"/>
      <c r="BG1" s="39"/>
      <c r="BH1" s="39"/>
      <c r="BI1" s="39"/>
      <c r="BJ1" s="39"/>
      <c r="BK1" s="39"/>
      <c r="BL1" s="39"/>
      <c r="BM1" s="39"/>
      <c r="BN1" s="39"/>
      <c r="BO1" s="39"/>
      <c r="BP1" s="39"/>
      <c r="BQ1" s="39"/>
      <c r="BR1" s="39"/>
      <c r="BS1" s="39"/>
      <c r="BT1" s="39"/>
      <c r="BU1" s="39"/>
      <c r="BV1" s="39"/>
      <c r="BW1" s="39"/>
      <c r="BX1" s="39"/>
      <c r="BY1" s="39"/>
      <c r="BZ1" s="39"/>
      <c r="CA1" s="38"/>
      <c r="CB1" s="38"/>
      <c r="CC1" s="38"/>
      <c r="CD1" s="39"/>
    </row>
    <row r="2" spans="1:82" ht="15.75" thickBot="1" x14ac:dyDescent="0.3">
      <c r="A2" s="6" t="s">
        <v>0</v>
      </c>
      <c r="J2" s="170" t="s">
        <v>35</v>
      </c>
      <c r="K2" s="171"/>
      <c r="L2" s="171"/>
      <c r="M2" s="171"/>
      <c r="N2" s="171"/>
      <c r="O2" s="171"/>
      <c r="P2" s="171"/>
      <c r="Q2" s="171"/>
      <c r="R2" s="172"/>
      <c r="S2" s="40">
        <f>'[1]Summary Data'!$D$69</f>
        <v>1082.32</v>
      </c>
      <c r="T2" s="41" t="s">
        <v>28</v>
      </c>
    </row>
    <row r="3" spans="1:82" x14ac:dyDescent="0.25">
      <c r="A3" s="8" t="s">
        <v>1</v>
      </c>
      <c r="B3" s="7" t="str">
        <f>[1]Versions!C4</f>
        <v>19.02.28</v>
      </c>
    </row>
    <row r="4" spans="1:82" ht="15.75" thickBot="1" x14ac:dyDescent="0.3"/>
    <row r="5" spans="1:82" ht="15.75" thickBot="1" x14ac:dyDescent="0.3">
      <c r="B5" s="167" t="s">
        <v>36</v>
      </c>
      <c r="C5" s="168"/>
      <c r="D5" s="169"/>
      <c r="E5" s="42" t="s">
        <v>32</v>
      </c>
      <c r="F5" s="43" t="s">
        <v>37</v>
      </c>
      <c r="P5" s="173" t="s">
        <v>38</v>
      </c>
      <c r="Q5" s="173"/>
      <c r="R5" s="173"/>
      <c r="S5" s="173"/>
      <c r="T5" s="44">
        <v>1</v>
      </c>
    </row>
    <row r="6" spans="1:82" ht="15.75" thickBot="1" x14ac:dyDescent="0.3"/>
    <row r="7" spans="1:82" ht="15.75" thickBot="1" x14ac:dyDescent="0.3">
      <c r="B7" s="167" t="s">
        <v>39</v>
      </c>
      <c r="C7" s="168"/>
      <c r="D7" s="169"/>
    </row>
    <row r="8" spans="1:82" ht="15.75" thickBot="1" x14ac:dyDescent="0.3">
      <c r="B8" s="45">
        <f>MIN(G51:V51)</f>
        <v>0.16</v>
      </c>
      <c r="C8" s="46" t="s">
        <v>40</v>
      </c>
    </row>
    <row r="9" spans="1:82" ht="15.75" thickBot="1" x14ac:dyDescent="0.3"/>
    <row r="10" spans="1:82" ht="15.75" thickBot="1" x14ac:dyDescent="0.3">
      <c r="B10" s="167" t="s">
        <v>41</v>
      </c>
      <c r="C10" s="168"/>
      <c r="D10" s="168"/>
      <c r="E10" s="168"/>
      <c r="F10" s="168"/>
      <c r="G10" s="168"/>
      <c r="H10" s="169"/>
    </row>
    <row r="11" spans="1:82" ht="15.75" thickBot="1" x14ac:dyDescent="0.3">
      <c r="B11" s="45">
        <f>MAX(G51:V51)</f>
        <v>2</v>
      </c>
      <c r="C11" s="46" t="s">
        <v>40</v>
      </c>
    </row>
    <row r="12" spans="1:82" ht="15.75" thickBot="1" x14ac:dyDescent="0.3">
      <c r="I12" s="43"/>
      <c r="P12" s="23"/>
    </row>
    <row r="13" spans="1:82" ht="15.75" thickBot="1" x14ac:dyDescent="0.3">
      <c r="B13" s="167" t="s">
        <v>42</v>
      </c>
      <c r="C13" s="168"/>
      <c r="D13" s="168"/>
      <c r="E13" s="168"/>
      <c r="F13" s="168"/>
      <c r="G13" s="169"/>
      <c r="H13" s="43"/>
      <c r="I13" s="43"/>
    </row>
    <row r="14" spans="1:82" ht="15.75" thickBot="1" x14ac:dyDescent="0.3">
      <c r="B14" s="177" t="s">
        <v>43</v>
      </c>
      <c r="C14" s="178"/>
      <c r="D14" s="178"/>
      <c r="E14" s="179"/>
      <c r="F14" s="47" t="str">
        <f>$E$5</f>
        <v>bar</v>
      </c>
      <c r="G14" s="48" t="s">
        <v>44</v>
      </c>
    </row>
    <row r="15" spans="1:82" ht="15.75" customHeight="1" thickBot="1" x14ac:dyDescent="0.3">
      <c r="B15" s="180"/>
      <c r="C15" s="181"/>
      <c r="D15" s="181"/>
      <c r="E15" s="182"/>
      <c r="F15" s="49">
        <f>'[1]Summary Data'!$C$16*VLOOKUP($E$5,PressureFactors,2,FALSE)</f>
        <v>2.5</v>
      </c>
      <c r="G15" s="50">
        <f>'[1]Summary Data'!$D$70*IF('[1]Summary Data'!$D$69&gt;1250,1,Help!$AE$5)*$T$5</f>
        <v>1137.925</v>
      </c>
      <c r="H15" s="186" t="s">
        <v>45</v>
      </c>
      <c r="I15" s="37"/>
      <c r="K15" s="37"/>
    </row>
    <row r="16" spans="1:82" ht="15.75" thickBot="1" x14ac:dyDescent="0.3">
      <c r="B16" s="180"/>
      <c r="C16" s="181"/>
      <c r="D16" s="181"/>
      <c r="E16" s="182"/>
      <c r="F16" s="51">
        <f>'[1]Summary Data'!$C$15*VLOOKUP($E$5,PressureFactors,2,FALSE)</f>
        <v>3</v>
      </c>
      <c r="G16" s="52">
        <f>'[1]Summary Data'!$D$69*IF('[1]Summary Data'!$D$69&gt;1250,1,Help!$AE$5)*$T$5</f>
        <v>1244.6679999999999</v>
      </c>
      <c r="H16" s="187"/>
      <c r="I16" s="53" t="s">
        <v>46</v>
      </c>
    </row>
    <row r="17" spans="2:17" x14ac:dyDescent="0.25">
      <c r="B17" s="180"/>
      <c r="C17" s="181"/>
      <c r="D17" s="181"/>
      <c r="E17" s="182"/>
      <c r="F17" s="54">
        <f>'[1]Summary Data'!$C$14*VLOOKUP($E$5,PressureFactors,2,FALSE)</f>
        <v>3.5</v>
      </c>
      <c r="G17" s="55">
        <f>'[1]Summary Data'!$D$68*IF('[1]Summary Data'!$D$69&gt;1250,1,Help!$AE$5)*$T$5</f>
        <v>1404.1729999999998</v>
      </c>
      <c r="H17" s="187"/>
    </row>
    <row r="18" spans="2:17" x14ac:dyDescent="0.25">
      <c r="B18" s="180"/>
      <c r="C18" s="181"/>
      <c r="D18" s="181"/>
      <c r="E18" s="182"/>
      <c r="F18" s="56">
        <f>'[1]Summary Data'!$C$13*VLOOKUP($E$5,PressureFactors,2,FALSE)</f>
        <v>4</v>
      </c>
      <c r="G18" s="57">
        <f>'[1]Summary Data'!$D$67*IF('[1]Summary Data'!$D$69&gt;1250,1,Help!$AE$5)*$T$5</f>
        <v>1499.7149999999997</v>
      </c>
      <c r="H18" s="187"/>
    </row>
    <row r="19" spans="2:17" x14ac:dyDescent="0.25">
      <c r="B19" s="180"/>
      <c r="C19" s="181"/>
      <c r="D19" s="181"/>
      <c r="E19" s="182"/>
      <c r="F19" s="56">
        <f>'[1]Summary Data'!$C$12*VLOOKUP($E$5,PressureFactors,2,FALSE)</f>
        <v>4.5</v>
      </c>
      <c r="G19" s="57">
        <f>'[1]Summary Data'!$D$66*IF('[1]Summary Data'!$D$69&gt;1250,1,Help!$AE$5)*$T$5</f>
        <v>1443.8709999999999</v>
      </c>
      <c r="H19" s="187"/>
    </row>
    <row r="20" spans="2:17" x14ac:dyDescent="0.25">
      <c r="B20" s="180"/>
      <c r="C20" s="181"/>
      <c r="D20" s="181"/>
      <c r="E20" s="182"/>
      <c r="F20" s="56">
        <f>'[1]Summary Data'!$C$11*VLOOKUP($E$5,PressureFactors,2,FALSE)</f>
        <v>5</v>
      </c>
      <c r="G20" s="57">
        <f>'[1]Summary Data'!$D$65*IF('[1]Summary Data'!$D$69&gt;1250,1,Help!$AE$5)*$T$5</f>
        <v>1502.636</v>
      </c>
      <c r="H20" s="187"/>
    </row>
    <row r="21" spans="2:17" x14ac:dyDescent="0.25">
      <c r="B21" s="180"/>
      <c r="C21" s="181"/>
      <c r="D21" s="181"/>
      <c r="E21" s="182"/>
      <c r="F21" s="56">
        <f>'[1]Summary Data'!$C$10*VLOOKUP($E$5,PressureFactors,2,FALSE)</f>
        <v>5.5</v>
      </c>
      <c r="G21" s="57">
        <f>'[1]Summary Data'!$D$64*IF('[1]Summary Data'!$D$69&gt;1250,1,Help!$AE$5)*$T$5</f>
        <v>1602.0879999999997</v>
      </c>
      <c r="H21" s="187"/>
    </row>
    <row r="22" spans="2:17" ht="15.75" thickBot="1" x14ac:dyDescent="0.3">
      <c r="B22" s="183"/>
      <c r="C22" s="184"/>
      <c r="D22" s="184"/>
      <c r="E22" s="185"/>
      <c r="F22" s="58">
        <f>'[1]Summary Data'!$C$9*VLOOKUP($E$5,PressureFactors,2,FALSE)</f>
        <v>6</v>
      </c>
      <c r="G22" s="59">
        <f>'[1]Summary Data'!$D$63*IF('[1]Summary Data'!$D$69&gt;1250,1,Help!$AE$5)*$T$5</f>
        <v>1752.761</v>
      </c>
      <c r="H22" s="188"/>
    </row>
    <row r="23" spans="2:17" ht="15.75" thickBot="1" x14ac:dyDescent="0.3"/>
    <row r="24" spans="2:17" ht="15.75" thickBot="1" x14ac:dyDescent="0.3">
      <c r="B24" s="167" t="s">
        <v>47</v>
      </c>
      <c r="C24" s="168"/>
      <c r="D24" s="168"/>
      <c r="E24" s="168"/>
      <c r="F24" s="169"/>
      <c r="G24" s="174" t="s">
        <v>48</v>
      </c>
      <c r="H24" s="175"/>
      <c r="I24" s="175"/>
      <c r="J24" s="175"/>
      <c r="K24" s="175"/>
      <c r="L24" s="175"/>
      <c r="M24" s="175"/>
      <c r="N24" s="176"/>
    </row>
    <row r="25" spans="2:17" ht="15.75" thickBot="1" x14ac:dyDescent="0.3">
      <c r="B25" s="189" t="s">
        <v>49</v>
      </c>
      <c r="C25" s="190"/>
      <c r="D25" s="190"/>
      <c r="E25" s="190"/>
      <c r="F25" s="191"/>
      <c r="G25" s="60">
        <v>-40</v>
      </c>
      <c r="H25" s="61">
        <v>-30</v>
      </c>
      <c r="I25" s="61">
        <v>-20</v>
      </c>
      <c r="J25" s="62">
        <v>-10</v>
      </c>
      <c r="K25" s="63">
        <f>'[1]Summary Data'!G31</f>
        <v>0</v>
      </c>
      <c r="L25" s="64">
        <v>10</v>
      </c>
      <c r="M25" s="61">
        <v>20</v>
      </c>
      <c r="N25" s="65">
        <v>30</v>
      </c>
      <c r="O25" s="37"/>
    </row>
    <row r="26" spans="2:17" ht="15.75" thickBot="1" x14ac:dyDescent="0.3">
      <c r="B26" s="192"/>
      <c r="C26" s="193"/>
      <c r="D26" s="193"/>
      <c r="E26" s="193"/>
      <c r="F26" s="193"/>
      <c r="G26" s="66">
        <f t="shared" ref="G26:J26" si="0">IF(G25=0,100,100*SQRT(1/(1+(G25*0.01))))</f>
        <v>129.09944487358055</v>
      </c>
      <c r="H26" s="67">
        <f t="shared" si="0"/>
        <v>119.52286093343936</v>
      </c>
      <c r="I26" s="67">
        <f t="shared" si="0"/>
        <v>111.80339887498948</v>
      </c>
      <c r="J26" s="68">
        <f t="shared" si="0"/>
        <v>105.40925533894598</v>
      </c>
      <c r="K26" s="69">
        <f>IF(K25=0,100,100*SQRT(1/(1+(K25*0.01))))</f>
        <v>100</v>
      </c>
      <c r="L26" s="70">
        <f t="shared" ref="L26:N26" si="1">IF(L25=0,100,100*SQRT(1/(1+(L25*0.01))))</f>
        <v>95.346258924559237</v>
      </c>
      <c r="M26" s="67">
        <f t="shared" si="1"/>
        <v>91.287092917527687</v>
      </c>
      <c r="N26" s="71">
        <f t="shared" si="1"/>
        <v>87.705801930702918</v>
      </c>
      <c r="O26" s="72" t="s">
        <v>50</v>
      </c>
      <c r="P26" s="37"/>
      <c r="Q26" s="73"/>
    </row>
    <row r="27" spans="2:17" ht="15.75" thickBot="1" x14ac:dyDescent="0.3">
      <c r="K27" s="74" t="s">
        <v>51</v>
      </c>
    </row>
    <row r="28" spans="2:17" ht="15.75" thickBot="1" x14ac:dyDescent="0.3">
      <c r="B28" s="167" t="s">
        <v>52</v>
      </c>
      <c r="C28" s="168"/>
      <c r="D28" s="168"/>
      <c r="E28" s="168"/>
      <c r="F28" s="169"/>
      <c r="G28" s="75">
        <f>'[1]Summary Data'!$C$15*VLOOKUP($E$5,PressureFactors,2,FALSE)</f>
        <v>3</v>
      </c>
      <c r="H28" s="53" t="s">
        <v>46</v>
      </c>
      <c r="I28" s="43"/>
    </row>
    <row r="29" spans="2:17" ht="15.75" thickBot="1" x14ac:dyDescent="0.3">
      <c r="B29" s="177" t="s">
        <v>53</v>
      </c>
      <c r="C29" s="178"/>
      <c r="D29" s="178"/>
      <c r="E29" s="179"/>
      <c r="F29" s="47" t="str">
        <f>$E$5</f>
        <v>bar</v>
      </c>
      <c r="G29" s="76" t="s">
        <v>54</v>
      </c>
    </row>
    <row r="30" spans="2:17" ht="15.75" customHeight="1" x14ac:dyDescent="0.25">
      <c r="B30" s="180"/>
      <c r="C30" s="181"/>
      <c r="D30" s="181"/>
      <c r="E30" s="182"/>
      <c r="F30" s="77">
        <f t="shared" ref="F30:F37" si="2">F15</f>
        <v>2.5</v>
      </c>
      <c r="G30" s="78">
        <f>SQRT(1+(($G$28-F30)/F30))</f>
        <v>1.0954451150103321</v>
      </c>
      <c r="H30" s="37"/>
      <c r="I30" s="37"/>
      <c r="K30" s="37"/>
    </row>
    <row r="31" spans="2:17" x14ac:dyDescent="0.25">
      <c r="B31" s="180"/>
      <c r="C31" s="181"/>
      <c r="D31" s="181"/>
      <c r="E31" s="182"/>
      <c r="F31" s="79">
        <f t="shared" si="2"/>
        <v>3</v>
      </c>
      <c r="G31" s="80">
        <f t="shared" ref="G31:G37" si="3">SQRT(1+(($G$28-F31)/F31))</f>
        <v>1</v>
      </c>
      <c r="H31" s="43"/>
      <c r="I31" s="43"/>
    </row>
    <row r="32" spans="2:17" x14ac:dyDescent="0.25">
      <c r="B32" s="180"/>
      <c r="C32" s="181"/>
      <c r="D32" s="181"/>
      <c r="E32" s="182"/>
      <c r="F32" s="81">
        <f t="shared" si="2"/>
        <v>3.5</v>
      </c>
      <c r="G32" s="80">
        <f t="shared" si="3"/>
        <v>0.92582009977255153</v>
      </c>
    </row>
    <row r="33" spans="2:40" x14ac:dyDescent="0.25">
      <c r="B33" s="180"/>
      <c r="C33" s="181"/>
      <c r="D33" s="181"/>
      <c r="E33" s="182"/>
      <c r="F33" s="79">
        <f t="shared" si="2"/>
        <v>4</v>
      </c>
      <c r="G33" s="80">
        <f t="shared" si="3"/>
        <v>0.8660254037844386</v>
      </c>
    </row>
    <row r="34" spans="2:40" x14ac:dyDescent="0.25">
      <c r="B34" s="180"/>
      <c r="C34" s="181"/>
      <c r="D34" s="181"/>
      <c r="E34" s="182"/>
      <c r="F34" s="79">
        <f t="shared" si="2"/>
        <v>4.5</v>
      </c>
      <c r="G34" s="80">
        <f t="shared" si="3"/>
        <v>0.81649658092772603</v>
      </c>
    </row>
    <row r="35" spans="2:40" x14ac:dyDescent="0.25">
      <c r="B35" s="180"/>
      <c r="C35" s="181"/>
      <c r="D35" s="181"/>
      <c r="E35" s="182"/>
      <c r="F35" s="79">
        <f t="shared" si="2"/>
        <v>5</v>
      </c>
      <c r="G35" s="80">
        <f t="shared" si="3"/>
        <v>0.7745966692414834</v>
      </c>
    </row>
    <row r="36" spans="2:40" x14ac:dyDescent="0.25">
      <c r="B36" s="180"/>
      <c r="C36" s="181"/>
      <c r="D36" s="181"/>
      <c r="E36" s="182"/>
      <c r="F36" s="79">
        <f t="shared" si="2"/>
        <v>5.5</v>
      </c>
      <c r="G36" s="80">
        <f t="shared" si="3"/>
        <v>0.7385489458759964</v>
      </c>
    </row>
    <row r="37" spans="2:40" ht="15.75" thickBot="1" x14ac:dyDescent="0.3">
      <c r="B37" s="183"/>
      <c r="C37" s="184"/>
      <c r="D37" s="184"/>
      <c r="E37" s="185"/>
      <c r="F37" s="82">
        <f t="shared" si="2"/>
        <v>6</v>
      </c>
      <c r="G37" s="83">
        <f t="shared" si="3"/>
        <v>0.70710678118654757</v>
      </c>
    </row>
    <row r="38" spans="2:40" ht="15.75" thickBot="1" x14ac:dyDescent="0.3"/>
    <row r="39" spans="2:40" ht="15.75" thickBot="1" x14ac:dyDescent="0.3">
      <c r="B39" s="167" t="s">
        <v>55</v>
      </c>
      <c r="C39" s="168"/>
      <c r="D39" s="168"/>
      <c r="E39" s="168"/>
      <c r="F39" s="169"/>
      <c r="G39" s="174" t="s">
        <v>56</v>
      </c>
      <c r="H39" s="175"/>
      <c r="I39" s="175"/>
      <c r="J39" s="175"/>
      <c r="K39" s="175"/>
      <c r="L39" s="175"/>
      <c r="M39" s="175"/>
      <c r="N39" s="176"/>
      <c r="Q39" s="167" t="s">
        <v>55</v>
      </c>
      <c r="R39" s="168"/>
      <c r="S39" s="168"/>
      <c r="T39" s="168"/>
      <c r="U39" s="169"/>
      <c r="V39" s="174" t="s">
        <v>57</v>
      </c>
      <c r="W39" s="175"/>
      <c r="X39" s="175"/>
      <c r="Y39" s="175"/>
      <c r="Z39" s="175"/>
      <c r="AA39" s="175"/>
      <c r="AB39" s="175"/>
      <c r="AC39" s="175"/>
      <c r="AD39" s="175"/>
      <c r="AE39" s="175"/>
      <c r="AF39" s="175"/>
      <c r="AG39" s="175"/>
      <c r="AH39" s="175"/>
      <c r="AI39" s="175"/>
      <c r="AJ39" s="175"/>
      <c r="AK39" s="175"/>
      <c r="AL39" s="176"/>
    </row>
    <row r="40" spans="2:40" ht="15.75" customHeight="1" thickBot="1" x14ac:dyDescent="0.3">
      <c r="B40" s="194" t="s">
        <v>58</v>
      </c>
      <c r="C40" s="195"/>
      <c r="D40" s="195"/>
      <c r="E40" s="196"/>
      <c r="F40" s="47" t="str">
        <f>$E$5</f>
        <v>bar</v>
      </c>
      <c r="G40" s="84">
        <v>8</v>
      </c>
      <c r="H40" s="85">
        <v>10</v>
      </c>
      <c r="I40" s="85">
        <v>11</v>
      </c>
      <c r="J40" s="85">
        <v>12</v>
      </c>
      <c r="K40" s="85">
        <v>13</v>
      </c>
      <c r="L40" s="85">
        <v>14</v>
      </c>
      <c r="M40" s="85">
        <v>15</v>
      </c>
      <c r="N40" s="86">
        <v>16</v>
      </c>
      <c r="Q40" s="194" t="s">
        <v>58</v>
      </c>
      <c r="R40" s="195"/>
      <c r="S40" s="195"/>
      <c r="T40" s="196"/>
      <c r="U40" s="47" t="str">
        <f>$E$5</f>
        <v>bar</v>
      </c>
      <c r="V40" s="84">
        <v>8</v>
      </c>
      <c r="W40" s="85">
        <v>8.5</v>
      </c>
      <c r="X40" s="85">
        <v>9</v>
      </c>
      <c r="Y40" s="85">
        <v>9.5</v>
      </c>
      <c r="Z40" s="85">
        <v>10</v>
      </c>
      <c r="AA40" s="85">
        <v>10.5</v>
      </c>
      <c r="AB40" s="85">
        <v>11</v>
      </c>
      <c r="AC40" s="85">
        <v>11.5</v>
      </c>
      <c r="AD40" s="85">
        <v>12</v>
      </c>
      <c r="AE40" s="85">
        <v>12.5</v>
      </c>
      <c r="AF40" s="85">
        <v>13</v>
      </c>
      <c r="AG40" s="85">
        <v>13.5</v>
      </c>
      <c r="AH40" s="85">
        <v>14</v>
      </c>
      <c r="AI40" s="85">
        <v>14.5</v>
      </c>
      <c r="AJ40" s="85">
        <v>15</v>
      </c>
      <c r="AK40" s="85">
        <v>15.5</v>
      </c>
      <c r="AL40" s="86">
        <v>16</v>
      </c>
    </row>
    <row r="41" spans="2:40" ht="15.75" customHeight="1" thickBot="1" x14ac:dyDescent="0.3">
      <c r="B41" s="197"/>
      <c r="C41" s="198"/>
      <c r="D41" s="198"/>
      <c r="E41" s="199"/>
      <c r="F41" s="49">
        <f t="shared" ref="F41:F48" si="4">F15</f>
        <v>2.5</v>
      </c>
      <c r="G41" s="87">
        <f>('[1]Summary Data'!$V43*POWER(G$40,3))+('[1]Summary Data'!$W43*POWER(G$40,2))+('[1]Summary Data'!$X43*G$40)+'[1]Summary Data'!$Y43</f>
        <v>1.9185400000000001</v>
      </c>
      <c r="H41" s="88">
        <f>('[1]Summary Data'!$V43*POWER(H$40,3))+('[1]Summary Data'!$W43*POWER(H$40,2))+('[1]Summary Data'!$X43*H$40)+'[1]Summary Data'!$Y43</f>
        <v>1.2274800000000017</v>
      </c>
      <c r="I41" s="88">
        <f>('[1]Summary Data'!$V43*POWER(I$40,3))+('[1]Summary Data'!$W43*POWER(I$40,2))+('[1]Summary Data'!$X43*I$40)+'[1]Summary Data'!$Y43</f>
        <v>0.98653000000000191</v>
      </c>
      <c r="J41" s="88">
        <f>('[1]Summary Data'!$V43*POWER(J$40,3))+('[1]Summary Data'!$W43*POWER(J$40,2))+('[1]Summary Data'!$X43*J$40)+'[1]Summary Data'!$Y43</f>
        <v>0.79993999999999765</v>
      </c>
      <c r="K41" s="88">
        <f>('[1]Summary Data'!$V43*POWER(K$40,3))+('[1]Summary Data'!$W43*POWER(K$40,2))+('[1]Summary Data'!$X43*K$40)+'[1]Summary Data'!$Y43</f>
        <v>0.65618999999999872</v>
      </c>
      <c r="L41" s="88">
        <f>('[1]Summary Data'!$V43*POWER(L$40,3))+('[1]Summary Data'!$W43*POWER(L$40,2))+('[1]Summary Data'!$X43*L$40)+'[1]Summary Data'!$Y43</f>
        <v>0.54375999999999713</v>
      </c>
      <c r="M41" s="88">
        <f>('[1]Summary Data'!$V43*POWER(M$40,3))+('[1]Summary Data'!$W43*POWER(M$40,2))+('[1]Summary Data'!$X43*M$40)+'[1]Summary Data'!$Y43</f>
        <v>0.45112999999999737</v>
      </c>
      <c r="N41" s="89">
        <f>('[1]Summary Data'!$V43*POWER(N$40,3))+('[1]Summary Data'!$W43*POWER(N$40,2))+('[1]Summary Data'!$X43*N$40)+'[1]Summary Data'!$Y43</f>
        <v>0.36678000000000033</v>
      </c>
      <c r="O41" s="186" t="s">
        <v>40</v>
      </c>
      <c r="Q41" s="197"/>
      <c r="R41" s="198"/>
      <c r="S41" s="198"/>
      <c r="T41" s="199"/>
      <c r="U41" s="49">
        <f>F41</f>
        <v>2.5</v>
      </c>
      <c r="V41" s="87">
        <f>('[1]Summary Data'!$V43*POWER(V$40,3))+('[1]Summary Data'!$W43*POWER(V$40,2))+('[1]Summary Data'!$X43*V$40)+'[1]Summary Data'!$Y43</f>
        <v>1.9185400000000001</v>
      </c>
      <c r="W41" s="88">
        <f>('[1]Summary Data'!$V43*POWER(W$40,3))+('[1]Summary Data'!$W43*POWER(W$40,2))+('[1]Summary Data'!$X43*W$40)+'[1]Summary Data'!$Y43</f>
        <v>1.7160299999999999</v>
      </c>
      <c r="X41" s="88">
        <f>('[1]Summary Data'!$V43*POWER(X$40,3))+('[1]Summary Data'!$W43*POWER(X$40,2))+('[1]Summary Data'!$X43*X$40)+'[1]Summary Data'!$Y43</f>
        <v>1.5343100000000005</v>
      </c>
      <c r="Y41" s="88">
        <f>('[1]Summary Data'!$V43*POWER(Y$40,3))+('[1]Summary Data'!$W43*POWER(Y$40,2))+('[1]Summary Data'!$X43*Y$40)+'[1]Summary Data'!$Y43</f>
        <v>1.3719400000000004</v>
      </c>
      <c r="Z41" s="88">
        <f>('[1]Summary Data'!$V43*POWER(Z$40,3))+('[1]Summary Data'!$W43*POWER(Z$40,2))+('[1]Summary Data'!$X43*Z$40)+'[1]Summary Data'!$Y43</f>
        <v>1.2274800000000017</v>
      </c>
      <c r="AA41" s="88">
        <f>('[1]Summary Data'!$V43*POWER(AA$40,3))+('[1]Summary Data'!$W43*POWER(AA$40,2))+('[1]Summary Data'!$X43*AA$40)+'[1]Summary Data'!$Y43</f>
        <v>1.0994899999999994</v>
      </c>
      <c r="AB41" s="88">
        <f>('[1]Summary Data'!$V43*POWER(AB$40,3))+('[1]Summary Data'!$W43*POWER(AB$40,2))+('[1]Summary Data'!$X43*AB$40)+'[1]Summary Data'!$Y43</f>
        <v>0.98653000000000191</v>
      </c>
      <c r="AC41" s="88">
        <f>('[1]Summary Data'!$V43*POWER(AC$40,3))+('[1]Summary Data'!$W43*POWER(AC$40,2))+('[1]Summary Data'!$X43*AC$40)+'[1]Summary Data'!$Y43</f>
        <v>0.88715999999999973</v>
      </c>
      <c r="AD41" s="90">
        <f>('[1]Summary Data'!$V43*POWER(AD$40,3))+('[1]Summary Data'!$W43*POWER(AD$40,2))+('[1]Summary Data'!$X43*AD$40)+'[1]Summary Data'!$Y43</f>
        <v>0.79993999999999765</v>
      </c>
      <c r="AE41" s="88">
        <f>('[1]Summary Data'!$V43*POWER(AE$40,3))+('[1]Summary Data'!$W43*POWER(AE$40,2))+('[1]Summary Data'!$X43*AE$40)+'[1]Summary Data'!$Y43</f>
        <v>0.72343000000000046</v>
      </c>
      <c r="AF41" s="88">
        <f>('[1]Summary Data'!$V43*POWER(AF$40,3))+('[1]Summary Data'!$W43*POWER(AF$40,2))+('[1]Summary Data'!$X43*AF$40)+'[1]Summary Data'!$Y43</f>
        <v>0.65618999999999872</v>
      </c>
      <c r="AG41" s="88">
        <f>('[1]Summary Data'!$V43*POWER(AG$40,3))+('[1]Summary Data'!$W43*POWER(AG$40,2))+('[1]Summary Data'!$X43*AG$40)+'[1]Summary Data'!$Y43</f>
        <v>0.59678000000000075</v>
      </c>
      <c r="AH41" s="88">
        <f>('[1]Summary Data'!$V43*POWER(AH$40,3))+('[1]Summary Data'!$W43*POWER(AH$40,2))+('[1]Summary Data'!$X43*AH$40)+'[1]Summary Data'!$Y43</f>
        <v>0.54375999999999713</v>
      </c>
      <c r="AI41" s="88">
        <f>('[1]Summary Data'!$V43*POWER(AI$40,3))+('[1]Summary Data'!$W43*POWER(AI$40,2))+('[1]Summary Data'!$X43*AI$40)+'[1]Summary Data'!$Y43</f>
        <v>0.49568999999999974</v>
      </c>
      <c r="AJ41" s="88">
        <f>('[1]Summary Data'!$V43*POWER(AJ$40,3))+('[1]Summary Data'!$W43*POWER(AJ$40,2))+('[1]Summary Data'!$X43*AJ$40)+'[1]Summary Data'!$Y43</f>
        <v>0.45112999999999737</v>
      </c>
      <c r="AK41" s="88">
        <f>('[1]Summary Data'!$V43*POWER(AK$40,3))+('[1]Summary Data'!$W43*POWER(AK$40,2))+('[1]Summary Data'!$X43*AK$40)+'[1]Summary Data'!$Y43</f>
        <v>0.40864000000000011</v>
      </c>
      <c r="AL41" s="91">
        <f>('[1]Summary Data'!$V43*POWER(AL$40,3))+('[1]Summary Data'!$W43*POWER(AL$40,2))+('[1]Summary Data'!$X43*AL$40)+'[1]Summary Data'!$Y43</f>
        <v>0.36678000000000033</v>
      </c>
      <c r="AM41" s="186" t="s">
        <v>40</v>
      </c>
    </row>
    <row r="42" spans="2:40" ht="15.75" thickBot="1" x14ac:dyDescent="0.3">
      <c r="B42" s="197"/>
      <c r="C42" s="198"/>
      <c r="D42" s="198"/>
      <c r="E42" s="199"/>
      <c r="F42" s="51">
        <f t="shared" si="4"/>
        <v>3</v>
      </c>
      <c r="G42" s="92">
        <f>('[1]Summary Data'!$V42*POWER(G$40,3))+('[1]Summary Data'!$W42*POWER(G$40,2))+('[1]Summary Data'!$X42*G$40)+'[1]Summary Data'!$Y42</f>
        <v>2.0701399999999985</v>
      </c>
      <c r="H42" s="93">
        <f>('[1]Summary Data'!$V42*POWER(H$40,3))+('[1]Summary Data'!$W42*POWER(H$40,2))+('[1]Summary Data'!$X42*H$40)+'[1]Summary Data'!$Y42</f>
        <v>1.2701799999999999</v>
      </c>
      <c r="I42" s="93">
        <f>('[1]Summary Data'!$V42*POWER(I$40,3))+('[1]Summary Data'!$W42*POWER(I$40,2))+('[1]Summary Data'!$X42*I$40)+'[1]Summary Data'!$Y42</f>
        <v>1.0202599999999986</v>
      </c>
      <c r="J42" s="93">
        <f>('[1]Summary Data'!$V42*POWER(J$40,3))+('[1]Summary Data'!$W42*POWER(J$40,2))+('[1]Summary Data'!$X42*J$40)+'[1]Summary Data'!$Y42</f>
        <v>0.83877999999999631</v>
      </c>
      <c r="K42" s="93">
        <f>('[1]Summary Data'!$V42*POWER(K$40,3))+('[1]Summary Data'!$W42*POWER(K$40,2))+('[1]Summary Data'!$X42*K$40)+'[1]Summary Data'!$Y42</f>
        <v>0.70204000000000022</v>
      </c>
      <c r="L42" s="93">
        <f>('[1]Summary Data'!$V42*POWER(L$40,3))+('[1]Summary Data'!$W42*POWER(L$40,2))+('[1]Summary Data'!$X42*L$40)+'[1]Summary Data'!$Y42</f>
        <v>0.58633999999999986</v>
      </c>
      <c r="M42" s="93">
        <f>('[1]Summary Data'!$V42*POWER(M$40,3))+('[1]Summary Data'!$W42*POWER(M$40,2))+('[1]Summary Data'!$X42*M$40)+'[1]Summary Data'!$Y42</f>
        <v>0.46798000000000073</v>
      </c>
      <c r="N42" s="94">
        <f>('[1]Summary Data'!$V42*POWER(N$40,3))+('[1]Summary Data'!$W42*POWER(N$40,2))+('[1]Summary Data'!$X42*N$40)+'[1]Summary Data'!$Y42</f>
        <v>0.32325999999999766</v>
      </c>
      <c r="O42" s="187"/>
      <c r="P42" s="53"/>
      <c r="Q42" s="197"/>
      <c r="R42" s="198"/>
      <c r="S42" s="198"/>
      <c r="T42" s="199"/>
      <c r="U42" s="51">
        <f t="shared" ref="U42:U48" si="5">F42</f>
        <v>3</v>
      </c>
      <c r="V42" s="92">
        <f>('[1]Summary Data'!$V42*POWER(V$40,3))+('[1]Summary Data'!$W42*POWER(V$40,2))+('[1]Summary Data'!$X42*V$40)+'[1]Summary Data'!$Y42</f>
        <v>2.0701399999999985</v>
      </c>
      <c r="W42" s="93">
        <f>('[1]Summary Data'!$V42*POWER(W$40,3))+('[1]Summary Data'!$W42*POWER(W$40,2))+('[1]Summary Data'!$X42*W$40)+'[1]Summary Data'!$Y42</f>
        <v>1.8252287499999991</v>
      </c>
      <c r="X42" s="93">
        <f>('[1]Summary Data'!$V42*POWER(X$40,3))+('[1]Summary Data'!$W42*POWER(X$40,2))+('[1]Summary Data'!$X42*X$40)+'[1]Summary Data'!$Y42</f>
        <v>1.6122399999999981</v>
      </c>
      <c r="Y42" s="93">
        <f>('[1]Summary Data'!$V42*POWER(Y$40,3))+('[1]Summary Data'!$W42*POWER(Y$40,2))+('[1]Summary Data'!$X42*Y$40)+'[1]Summary Data'!$Y42</f>
        <v>1.4282112499999968</v>
      </c>
      <c r="Z42" s="93">
        <f>('[1]Summary Data'!$V42*POWER(Z$40,3))+('[1]Summary Data'!$W42*POWER(Z$40,2))+('[1]Summary Data'!$X42*Z$40)+'[1]Summary Data'!$Y42</f>
        <v>1.2701799999999999</v>
      </c>
      <c r="AA42" s="93">
        <f>('[1]Summary Data'!$V42*POWER(AA$40,3))+('[1]Summary Data'!$W42*POWER(AA$40,2))+('[1]Summary Data'!$X42*AA$40)+'[1]Summary Data'!$Y42</f>
        <v>1.1351837499999995</v>
      </c>
      <c r="AB42" s="93">
        <f>('[1]Summary Data'!$V42*POWER(AB$40,3))+('[1]Summary Data'!$W42*POWER(AB$40,2))+('[1]Summary Data'!$X42*AB$40)+'[1]Summary Data'!$Y42</f>
        <v>1.0202599999999986</v>
      </c>
      <c r="AC42" s="93">
        <f>('[1]Summary Data'!$V42*POWER(AC$40,3))+('[1]Summary Data'!$W42*POWER(AC$40,2))+('[1]Summary Data'!$X42*AC$40)+'[1]Summary Data'!$Y42</f>
        <v>0.92244625000000013</v>
      </c>
      <c r="AD42" s="95">
        <f>('[1]Summary Data'!$V42*POWER(AD$40,3))+('[1]Summary Data'!$W42*POWER(AD$40,2))+('[1]Summary Data'!$X42*AD$40)+'[1]Summary Data'!$Y42</f>
        <v>0.83877999999999631</v>
      </c>
      <c r="AE42" s="93">
        <f>('[1]Summary Data'!$V42*POWER(AE$40,3))+('[1]Summary Data'!$W42*POWER(AE$40,2))+('[1]Summary Data'!$X42*AE$40)+'[1]Summary Data'!$Y42</f>
        <v>0.76629875000000069</v>
      </c>
      <c r="AF42" s="93">
        <f>('[1]Summary Data'!$V42*POWER(AF$40,3))+('[1]Summary Data'!$W42*POWER(AF$40,2))+('[1]Summary Data'!$X42*AF$40)+'[1]Summary Data'!$Y42</f>
        <v>0.70204000000000022</v>
      </c>
      <c r="AG42" s="93">
        <f>('[1]Summary Data'!$V42*POWER(AG$40,3))+('[1]Summary Data'!$W42*POWER(AG$40,2))+('[1]Summary Data'!$X42*AG$40)+'[1]Summary Data'!$Y42</f>
        <v>0.64304124999999601</v>
      </c>
      <c r="AH42" s="93">
        <f>('[1]Summary Data'!$V42*POWER(AH$40,3))+('[1]Summary Data'!$W42*POWER(AH$40,2))+('[1]Summary Data'!$X42*AH$40)+'[1]Summary Data'!$Y42</f>
        <v>0.58633999999999986</v>
      </c>
      <c r="AI42" s="93">
        <f>('[1]Summary Data'!$V42*POWER(AI$40,3))+('[1]Summary Data'!$W42*POWER(AI$40,2))+('[1]Summary Data'!$X42*AI$40)+'[1]Summary Data'!$Y42</f>
        <v>0.52897374999999869</v>
      </c>
      <c r="AJ42" s="93">
        <f>('[1]Summary Data'!$V42*POWER(AJ$40,3))+('[1]Summary Data'!$W42*POWER(AJ$40,2))+('[1]Summary Data'!$X42*AJ$40)+'[1]Summary Data'!$Y42</f>
        <v>0.46798000000000073</v>
      </c>
      <c r="AK42" s="93">
        <f>('[1]Summary Data'!$V42*POWER(AK$40,3))+('[1]Summary Data'!$W42*POWER(AK$40,2))+('[1]Summary Data'!$X42*AK$40)+'[1]Summary Data'!$Y42</f>
        <v>0.40039624999999646</v>
      </c>
      <c r="AL42" s="96">
        <f>('[1]Summary Data'!$V42*POWER(AL$40,3))+('[1]Summary Data'!$W42*POWER(AL$40,2))+('[1]Summary Data'!$X42*AL$40)+'[1]Summary Data'!$Y42</f>
        <v>0.32325999999999766</v>
      </c>
      <c r="AM42" s="187"/>
      <c r="AN42" s="53" t="s">
        <v>46</v>
      </c>
    </row>
    <row r="43" spans="2:40" x14ac:dyDescent="0.25">
      <c r="B43" s="197"/>
      <c r="C43" s="198"/>
      <c r="D43" s="198"/>
      <c r="E43" s="199"/>
      <c r="F43" s="54">
        <f t="shared" si="4"/>
        <v>3.5</v>
      </c>
      <c r="G43" s="97">
        <f>('[1]Summary Data'!$V41*POWER(G$40,3))+('[1]Summary Data'!$W41*POWER(G$40,2))+('[1]Summary Data'!$X41*G$40)+'[1]Summary Data'!$Y41</f>
        <v>2.2839899999999993</v>
      </c>
      <c r="H43" s="98">
        <f>('[1]Summary Data'!$V41*POWER(H$40,3))+('[1]Summary Data'!$W41*POWER(H$40,2))+('[1]Summary Data'!$X41*H$40)+'[1]Summary Data'!$Y41</f>
        <v>1.3655899999999974</v>
      </c>
      <c r="I43" s="98">
        <f>('[1]Summary Data'!$V41*POWER(I$40,3))+('[1]Summary Data'!$W41*POWER(I$40,2))+('[1]Summary Data'!$X41*I$40)+'[1]Summary Data'!$Y41</f>
        <v>1.0935300000000012</v>
      </c>
      <c r="J43" s="98">
        <f>('[1]Summary Data'!$V41*POWER(J$40,3))+('[1]Summary Data'!$W41*POWER(J$40,2))+('[1]Summary Data'!$X41*J$40)+'[1]Summary Data'!$Y41</f>
        <v>0.90679000000000087</v>
      </c>
      <c r="K43" s="98">
        <f>('[1]Summary Data'!$V41*POWER(K$40,3))+('[1]Summary Data'!$W41*POWER(K$40,2))+('[1]Summary Data'!$X41*K$40)+'[1]Summary Data'!$Y41</f>
        <v>0.77578999999999709</v>
      </c>
      <c r="L43" s="98">
        <f>('[1]Summary Data'!$V41*POWER(L$40,3))+('[1]Summary Data'!$W41*POWER(L$40,2))+('[1]Summary Data'!$X41*L$40)+'[1]Summary Data'!$Y41</f>
        <v>0.67095000000000127</v>
      </c>
      <c r="M43" s="98">
        <f>('[1]Summary Data'!$V41*POWER(M$40,3))+('[1]Summary Data'!$W41*POWER(M$40,2))+('[1]Summary Data'!$X41*M$40)+'[1]Summary Data'!$Y41</f>
        <v>0.56268999999999281</v>
      </c>
      <c r="N43" s="99">
        <f>('[1]Summary Data'!$V41*POWER(N$40,3))+('[1]Summary Data'!$W41*POWER(N$40,2))+('[1]Summary Data'!$X41*N$40)+'[1]Summary Data'!$Y41</f>
        <v>0.42142999999999731</v>
      </c>
      <c r="O43" s="187"/>
      <c r="Q43" s="197"/>
      <c r="R43" s="198"/>
      <c r="S43" s="198"/>
      <c r="T43" s="199"/>
      <c r="U43" s="54">
        <f t="shared" si="5"/>
        <v>3.5</v>
      </c>
      <c r="V43" s="97">
        <f>('[1]Summary Data'!$V41*POWER(V$40,3))+('[1]Summary Data'!$W41*POWER(V$40,2))+('[1]Summary Data'!$X41*V$40)+'[1]Summary Data'!$Y41</f>
        <v>2.2839899999999993</v>
      </c>
      <c r="W43" s="98">
        <f>('[1]Summary Data'!$V41*POWER(W$40,3))+('[1]Summary Data'!$W41*POWER(W$40,2))+('[1]Summary Data'!$X41*W$40)+'[1]Summary Data'!$Y41</f>
        <v>1.9983612500000003</v>
      </c>
      <c r="X43" s="98">
        <f>('[1]Summary Data'!$V41*POWER(X$40,3))+('[1]Summary Data'!$W41*POWER(X$40,2))+('[1]Summary Data'!$X41*X$40)+'[1]Summary Data'!$Y41</f>
        <v>1.7525499999999976</v>
      </c>
      <c r="Y43" s="98">
        <f>('[1]Summary Data'!$V41*POWER(Y$40,3))+('[1]Summary Data'!$W41*POWER(Y$40,2))+('[1]Summary Data'!$X41*Y$40)+'[1]Summary Data'!$Y41</f>
        <v>1.5428587499999988</v>
      </c>
      <c r="Z43" s="98">
        <f>('[1]Summary Data'!$V41*POWER(Z$40,3))+('[1]Summary Data'!$W41*POWER(Z$40,2))+('[1]Summary Data'!$X41*Z$40)+'[1]Summary Data'!$Y41</f>
        <v>1.3655899999999974</v>
      </c>
      <c r="AA43" s="98">
        <f>('[1]Summary Data'!$V41*POWER(AA$40,3))+('[1]Summary Data'!$W41*POWER(AA$40,2))+('[1]Summary Data'!$X41*AA$40)+'[1]Summary Data'!$Y41</f>
        <v>1.2170462499999992</v>
      </c>
      <c r="AB43" s="98">
        <f>('[1]Summary Data'!$V41*POWER(AB$40,3))+('[1]Summary Data'!$W41*POWER(AB$40,2))+('[1]Summary Data'!$X41*AB$40)+'[1]Summary Data'!$Y41</f>
        <v>1.0935300000000012</v>
      </c>
      <c r="AC43" s="98">
        <f>('[1]Summary Data'!$V41*POWER(AC$40,3))+('[1]Summary Data'!$W41*POWER(AC$40,2))+('[1]Summary Data'!$X41*AC$40)+'[1]Summary Data'!$Y41</f>
        <v>0.99134375000000219</v>
      </c>
      <c r="AD43" s="100">
        <f>('[1]Summary Data'!$V41*POWER(AD$40,3))+('[1]Summary Data'!$W41*POWER(AD$40,2))+('[1]Summary Data'!$X41*AD$40)+'[1]Summary Data'!$Y41</f>
        <v>0.90679000000000087</v>
      </c>
      <c r="AE43" s="98">
        <f>('[1]Summary Data'!$V41*POWER(AE$40,3))+('[1]Summary Data'!$W41*POWER(AE$40,2))+('[1]Summary Data'!$X41*AE$40)+'[1]Summary Data'!$Y41</f>
        <v>0.83617124999999604</v>
      </c>
      <c r="AF43" s="98">
        <f>('[1]Summary Data'!$V41*POWER(AF$40,3))+('[1]Summary Data'!$W41*POWER(AF$40,2))+('[1]Summary Data'!$X41*AF$40)+'[1]Summary Data'!$Y41</f>
        <v>0.77578999999999709</v>
      </c>
      <c r="AG43" s="98">
        <f>('[1]Summary Data'!$V41*POWER(AG$40,3))+('[1]Summary Data'!$W41*POWER(AG$40,2))+('[1]Summary Data'!$X41*AG$40)+'[1]Summary Data'!$Y41</f>
        <v>0.72194874999999925</v>
      </c>
      <c r="AH43" s="98">
        <f>('[1]Summary Data'!$V41*POWER(AH$40,3))+('[1]Summary Data'!$W41*POWER(AH$40,2))+('[1]Summary Data'!$X41*AH$40)+'[1]Summary Data'!$Y41</f>
        <v>0.67095000000000127</v>
      </c>
      <c r="AI43" s="98">
        <f>('[1]Summary Data'!$V41*POWER(AI$40,3))+('[1]Summary Data'!$W41*POWER(AI$40,2))+('[1]Summary Data'!$X41*AI$40)+'[1]Summary Data'!$Y41</f>
        <v>0.6190962500000019</v>
      </c>
      <c r="AJ43" s="98">
        <f>('[1]Summary Data'!$V41*POWER(AJ$40,3))+('[1]Summary Data'!$W41*POWER(AJ$40,2))+('[1]Summary Data'!$X41*AJ$40)+'[1]Summary Data'!$Y41</f>
        <v>0.56268999999999281</v>
      </c>
      <c r="AK43" s="98">
        <f>('[1]Summary Data'!$V41*POWER(AK$40,3))+('[1]Summary Data'!$W41*POWER(AK$40,2))+('[1]Summary Data'!$X41*AK$40)+'[1]Summary Data'!$Y41</f>
        <v>0.49803374999999761</v>
      </c>
      <c r="AL43" s="101">
        <f>('[1]Summary Data'!$V41*POWER(AL$40,3))+('[1]Summary Data'!$W41*POWER(AL$40,2))+('[1]Summary Data'!$X41*AL$40)+'[1]Summary Data'!$Y41</f>
        <v>0.42142999999999731</v>
      </c>
      <c r="AM43" s="187"/>
    </row>
    <row r="44" spans="2:40" x14ac:dyDescent="0.25">
      <c r="B44" s="197"/>
      <c r="C44" s="198"/>
      <c r="D44" s="198"/>
      <c r="E44" s="199"/>
      <c r="F44" s="56">
        <f t="shared" si="4"/>
        <v>4</v>
      </c>
      <c r="G44" s="97">
        <f>('[1]Summary Data'!$V40*POWER(G$40,3))+('[1]Summary Data'!$W40*POWER(G$40,2))+('[1]Summary Data'!$X40*G$40)+'[1]Summary Data'!$Y40</f>
        <v>2.57104</v>
      </c>
      <c r="H44" s="98">
        <f>('[1]Summary Data'!$V40*POWER(H$40,3))+('[1]Summary Data'!$W40*POWER(H$40,2))+('[1]Summary Data'!$X40*H$40)+'[1]Summary Data'!$Y40</f>
        <v>1.5034999999999989</v>
      </c>
      <c r="I44" s="98">
        <f>('[1]Summary Data'!$V40*POWER(I$40,3))+('[1]Summary Data'!$W40*POWER(I$40,2))+('[1]Summary Data'!$X40*I$40)+'[1]Summary Data'!$Y40</f>
        <v>1.1764299999999963</v>
      </c>
      <c r="J44" s="98">
        <f>('[1]Summary Data'!$V40*POWER(J$40,3))+('[1]Summary Data'!$W40*POWER(J$40,2))+('[1]Summary Data'!$X40*J$40)+'[1]Summary Data'!$Y40</f>
        <v>0.95091999999999999</v>
      </c>
      <c r="K44" s="98">
        <f>('[1]Summary Data'!$V40*POWER(K$40,3))+('[1]Summary Data'!$W40*POWER(K$40,2))+('[1]Summary Data'!$X40*K$40)+'[1]Summary Data'!$Y40</f>
        <v>0.799789999999998</v>
      </c>
      <c r="L44" s="98">
        <f>('[1]Summary Data'!$V40*POWER(L$40,3))+('[1]Summary Data'!$W40*POWER(L$40,2))+('[1]Summary Data'!$X40*L$40)+'[1]Summary Data'!$Y40</f>
        <v>0.6958599999999997</v>
      </c>
      <c r="M44" s="98">
        <f>('[1]Summary Data'!$V40*POWER(M$40,3))+('[1]Summary Data'!$W40*POWER(M$40,2))+('[1]Summary Data'!$X40*M$40)+'[1]Summary Data'!$Y40</f>
        <v>0.61194999999999666</v>
      </c>
      <c r="N44" s="99">
        <f>('[1]Summary Data'!$V40*POWER(N$40,3))+('[1]Summary Data'!$W40*POWER(N$40,2))+('[1]Summary Data'!$X40*N$40)+'[1]Summary Data'!$Y40</f>
        <v>0.52088000000000179</v>
      </c>
      <c r="O44" s="187"/>
      <c r="Q44" s="197"/>
      <c r="R44" s="198"/>
      <c r="S44" s="198"/>
      <c r="T44" s="199"/>
      <c r="U44" s="56">
        <f t="shared" si="5"/>
        <v>4</v>
      </c>
      <c r="V44" s="97">
        <f>('[1]Summary Data'!$V40*POWER(V$40,3))+('[1]Summary Data'!$W40*POWER(V$40,2))+('[1]Summary Data'!$X40*V$40)+'[1]Summary Data'!$Y40</f>
        <v>2.57104</v>
      </c>
      <c r="W44" s="98">
        <f>('[1]Summary Data'!$V40*POWER(W$40,3))+('[1]Summary Data'!$W40*POWER(W$40,2))+('[1]Summary Data'!$X40*W$40)+'[1]Summary Data'!$Y40</f>
        <v>2.243986249999999</v>
      </c>
      <c r="X44" s="98">
        <f>('[1]Summary Data'!$V40*POWER(X$40,3))+('[1]Summary Data'!$W40*POWER(X$40,2))+('[1]Summary Data'!$X40*X$40)+'[1]Summary Data'!$Y40</f>
        <v>1.9593099999999986</v>
      </c>
      <c r="Y44" s="98">
        <f>('[1]Summary Data'!$V40*POWER(Y$40,3))+('[1]Summary Data'!$W40*POWER(Y$40,2))+('[1]Summary Data'!$X40*Y$40)+'[1]Summary Data'!$Y40</f>
        <v>1.7136137500000004</v>
      </c>
      <c r="Z44" s="98">
        <f>('[1]Summary Data'!$V40*POWER(Z$40,3))+('[1]Summary Data'!$W40*POWER(Z$40,2))+('[1]Summary Data'!$X40*Z$40)+'[1]Summary Data'!$Y40</f>
        <v>1.5034999999999989</v>
      </c>
      <c r="AA44" s="98">
        <f>('[1]Summary Data'!$V40*POWER(AA$40,3))+('[1]Summary Data'!$W40*POWER(AA$40,2))+('[1]Summary Data'!$X40*AA$40)+'[1]Summary Data'!$Y40</f>
        <v>1.3255712499999994</v>
      </c>
      <c r="AB44" s="98">
        <f>('[1]Summary Data'!$V40*POWER(AB$40,3))+('[1]Summary Data'!$W40*POWER(AB$40,2))+('[1]Summary Data'!$X40*AB$40)+'[1]Summary Data'!$Y40</f>
        <v>1.1764299999999963</v>
      </c>
      <c r="AC44" s="98">
        <f>('[1]Summary Data'!$V40*POWER(AC$40,3))+('[1]Summary Data'!$W40*POWER(AC$40,2))+('[1]Summary Data'!$X40*AC$40)+'[1]Summary Data'!$Y40</f>
        <v>1.0526787499999983</v>
      </c>
      <c r="AD44" s="100">
        <f>('[1]Summary Data'!$V40*POWER(AD$40,3))+('[1]Summary Data'!$W40*POWER(AD$40,2))+('[1]Summary Data'!$X40*AD$40)+'[1]Summary Data'!$Y40</f>
        <v>0.95091999999999999</v>
      </c>
      <c r="AE44" s="98">
        <f>('[1]Summary Data'!$V40*POWER(AE$40,3))+('[1]Summary Data'!$W40*POWER(AE$40,2))+('[1]Summary Data'!$X40*AE$40)+'[1]Summary Data'!$Y40</f>
        <v>0.86775624999999934</v>
      </c>
      <c r="AF44" s="98">
        <f>('[1]Summary Data'!$V40*POWER(AF$40,3))+('[1]Summary Data'!$W40*POWER(AF$40,2))+('[1]Summary Data'!$X40*AF$40)+'[1]Summary Data'!$Y40</f>
        <v>0.799789999999998</v>
      </c>
      <c r="AG44" s="98">
        <f>('[1]Summary Data'!$V40*POWER(AG$40,3))+('[1]Summary Data'!$W40*POWER(AG$40,2))+('[1]Summary Data'!$X40*AG$40)+'[1]Summary Data'!$Y40</f>
        <v>0.74362374999999403</v>
      </c>
      <c r="AH44" s="98">
        <f>('[1]Summary Data'!$V40*POWER(AH$40,3))+('[1]Summary Data'!$W40*POWER(AH$40,2))+('[1]Summary Data'!$X40*AH$40)+'[1]Summary Data'!$Y40</f>
        <v>0.6958599999999997</v>
      </c>
      <c r="AI44" s="98">
        <f>('[1]Summary Data'!$V40*POWER(AI$40,3))+('[1]Summary Data'!$W40*POWER(AI$40,2))+('[1]Summary Data'!$X40*AI$40)+'[1]Summary Data'!$Y40</f>
        <v>0.65310125000000241</v>
      </c>
      <c r="AJ44" s="98">
        <f>('[1]Summary Data'!$V40*POWER(AJ$40,3))+('[1]Summary Data'!$W40*POWER(AJ$40,2))+('[1]Summary Data'!$X40*AJ$40)+'[1]Summary Data'!$Y40</f>
        <v>0.61194999999999666</v>
      </c>
      <c r="AK44" s="98">
        <f>('[1]Summary Data'!$V40*POWER(AK$40,3))+('[1]Summary Data'!$W40*POWER(AK$40,2))+('[1]Summary Data'!$X40*AK$40)+'[1]Summary Data'!$Y40</f>
        <v>0.56900874999999829</v>
      </c>
      <c r="AL44" s="101">
        <f>('[1]Summary Data'!$V40*POWER(AL$40,3))+('[1]Summary Data'!$W40*POWER(AL$40,2))+('[1]Summary Data'!$X40*AL$40)+'[1]Summary Data'!$Y40</f>
        <v>0.52088000000000179</v>
      </c>
      <c r="AM44" s="187"/>
    </row>
    <row r="45" spans="2:40" x14ac:dyDescent="0.25">
      <c r="B45" s="197"/>
      <c r="C45" s="198"/>
      <c r="D45" s="198"/>
      <c r="E45" s="199"/>
      <c r="F45" s="56">
        <f t="shared" si="4"/>
        <v>4.5</v>
      </c>
      <c r="G45" s="97">
        <f>('[1]Summary Data'!$V39*POWER(G$40,3))+('[1]Summary Data'!$W39*POWER(G$40,2))+('[1]Summary Data'!$X39*G$40)+'[1]Summary Data'!$Y39</f>
        <v>2.7790099999999995</v>
      </c>
      <c r="H45" s="98">
        <f>('[1]Summary Data'!$V39*POWER(H$40,3))+('[1]Summary Data'!$W39*POWER(H$40,2))+('[1]Summary Data'!$X39*H$40)+'[1]Summary Data'!$Y39</f>
        <v>1.5342899999999986</v>
      </c>
      <c r="I45" s="98">
        <f>('[1]Summary Data'!$V39*POWER(I$40,3))+('[1]Summary Data'!$W39*POWER(I$40,2))+('[1]Summary Data'!$X39*I$40)+'[1]Summary Data'!$Y39</f>
        <v>1.1415199999999963</v>
      </c>
      <c r="J45" s="98">
        <f>('[1]Summary Data'!$V39*POWER(J$40,3))+('[1]Summary Data'!$W39*POWER(J$40,2))+('[1]Summary Data'!$X39*J$40)+'[1]Summary Data'!$Y39</f>
        <v>0.86468999999999951</v>
      </c>
      <c r="K45" s="98">
        <f>('[1]Summary Data'!$V39*POWER(K$40,3))+('[1]Summary Data'!$W39*POWER(K$40,2))+('[1]Summary Data'!$X39*K$40)+'[1]Summary Data'!$Y39</f>
        <v>0.67596000000000345</v>
      </c>
      <c r="L45" s="98">
        <f>('[1]Summary Data'!$V39*POWER(L$40,3))+('[1]Summary Data'!$W39*POWER(L$40,2))+('[1]Summary Data'!$X39*L$40)+'[1]Summary Data'!$Y39</f>
        <v>0.54748999999999626</v>
      </c>
      <c r="M45" s="98">
        <f>('[1]Summary Data'!$V39*POWER(M$40,3))+('[1]Summary Data'!$W39*POWER(M$40,2))+('[1]Summary Data'!$X39*M$40)+'[1]Summary Data'!$Y39</f>
        <v>0.45143999999999451</v>
      </c>
      <c r="N45" s="99">
        <f>('[1]Summary Data'!$V39*POWER(N$40,3))+('[1]Summary Data'!$W39*POWER(N$40,2))+('[1]Summary Data'!$X39*N$40)+'[1]Summary Data'!$Y39</f>
        <v>0.35996999999999701</v>
      </c>
      <c r="O45" s="187"/>
      <c r="Q45" s="197"/>
      <c r="R45" s="198"/>
      <c r="S45" s="198"/>
      <c r="T45" s="199"/>
      <c r="U45" s="56">
        <f t="shared" si="5"/>
        <v>4.5</v>
      </c>
      <c r="V45" s="97">
        <f>('[1]Summary Data'!$V39*POWER(V$40,3))+('[1]Summary Data'!$W39*POWER(V$40,2))+('[1]Summary Data'!$X39*V$40)+'[1]Summary Data'!$Y39</f>
        <v>2.7790099999999995</v>
      </c>
      <c r="W45" s="98">
        <f>('[1]Summary Data'!$V39*POWER(W$40,3))+('[1]Summary Data'!$W39*POWER(W$40,2))+('[1]Summary Data'!$X39*W$40)+'[1]Summary Data'!$Y39</f>
        <v>2.4017324999999978</v>
      </c>
      <c r="X45" s="98">
        <f>('[1]Summary Data'!$V39*POWER(X$40,3))+('[1]Summary Data'!$W39*POWER(X$40,2))+('[1]Summary Data'!$X39*X$40)+'[1]Summary Data'!$Y39</f>
        <v>2.0708399999999987</v>
      </c>
      <c r="Y45" s="98">
        <f>('[1]Summary Data'!$V39*POWER(Y$40,3))+('[1]Summary Data'!$W39*POWER(Y$40,2))+('[1]Summary Data'!$X39*Y$40)+'[1]Summary Data'!$Y39</f>
        <v>1.7828524999999971</v>
      </c>
      <c r="Z45" s="98">
        <f>('[1]Summary Data'!$V39*POWER(Z$40,3))+('[1]Summary Data'!$W39*POWER(Z$40,2))+('[1]Summary Data'!$X39*Z$40)+'[1]Summary Data'!$Y39</f>
        <v>1.5342899999999986</v>
      </c>
      <c r="AA45" s="98">
        <f>('[1]Summary Data'!$V39*POWER(AA$40,3))+('[1]Summary Data'!$W39*POWER(AA$40,2))+('[1]Summary Data'!$X39*AA$40)+'[1]Summary Data'!$Y39</f>
        <v>1.3216724999999983</v>
      </c>
      <c r="AB45" s="98">
        <f>('[1]Summary Data'!$V39*POWER(AB$40,3))+('[1]Summary Data'!$W39*POWER(AB$40,2))+('[1]Summary Data'!$X39*AB$40)+'[1]Summary Data'!$Y39</f>
        <v>1.1415199999999963</v>
      </c>
      <c r="AC45" s="98">
        <f>('[1]Summary Data'!$V39*POWER(AC$40,3))+('[1]Summary Data'!$W39*POWER(AC$40,2))+('[1]Summary Data'!$X39*AC$40)+'[1]Summary Data'!$Y39</f>
        <v>0.99035249999999664</v>
      </c>
      <c r="AD45" s="100">
        <f>('[1]Summary Data'!$V39*POWER(AD$40,3))+('[1]Summary Data'!$W39*POWER(AD$40,2))+('[1]Summary Data'!$X39*AD$40)+'[1]Summary Data'!$Y39</f>
        <v>0.86468999999999951</v>
      </c>
      <c r="AE45" s="98">
        <f>('[1]Summary Data'!$V39*POWER(AE$40,3))+('[1]Summary Data'!$W39*POWER(AE$40,2))+('[1]Summary Data'!$X39*AE$40)+'[1]Summary Data'!$Y39</f>
        <v>0.76105249999999813</v>
      </c>
      <c r="AF45" s="98">
        <f>('[1]Summary Data'!$V39*POWER(AF$40,3))+('[1]Summary Data'!$W39*POWER(AF$40,2))+('[1]Summary Data'!$X39*AF$40)+'[1]Summary Data'!$Y39</f>
        <v>0.67596000000000345</v>
      </c>
      <c r="AG45" s="98">
        <f>('[1]Summary Data'!$V39*POWER(AG$40,3))+('[1]Summary Data'!$W39*POWER(AG$40,2))+('[1]Summary Data'!$X39*AG$40)+'[1]Summary Data'!$Y39</f>
        <v>0.60593250000000154</v>
      </c>
      <c r="AH45" s="98">
        <f>('[1]Summary Data'!$V39*POWER(AH$40,3))+('[1]Summary Data'!$W39*POWER(AH$40,2))+('[1]Summary Data'!$X39*AH$40)+'[1]Summary Data'!$Y39</f>
        <v>0.54748999999999626</v>
      </c>
      <c r="AI45" s="98">
        <f>('[1]Summary Data'!$V39*POWER(AI$40,3))+('[1]Summary Data'!$W39*POWER(AI$40,2))+('[1]Summary Data'!$X39*AI$40)+'[1]Summary Data'!$Y39</f>
        <v>0.49715249999999855</v>
      </c>
      <c r="AJ45" s="98">
        <f>('[1]Summary Data'!$V39*POWER(AJ$40,3))+('[1]Summary Data'!$W39*POWER(AJ$40,2))+('[1]Summary Data'!$X39*AJ$40)+'[1]Summary Data'!$Y39</f>
        <v>0.45143999999999451</v>
      </c>
      <c r="AK45" s="98">
        <f>('[1]Summary Data'!$V39*POWER(AK$40,3))+('[1]Summary Data'!$W39*POWER(AK$40,2))+('[1]Summary Data'!$X39*AK$40)+'[1]Summary Data'!$Y39</f>
        <v>0.40687249999999864</v>
      </c>
      <c r="AL45" s="101">
        <f>('[1]Summary Data'!$V39*POWER(AL$40,3))+('[1]Summary Data'!$W39*POWER(AL$40,2))+('[1]Summary Data'!$X39*AL$40)+'[1]Summary Data'!$Y39</f>
        <v>0.35996999999999701</v>
      </c>
      <c r="AM45" s="187"/>
    </row>
    <row r="46" spans="2:40" x14ac:dyDescent="0.25">
      <c r="B46" s="197"/>
      <c r="C46" s="198"/>
      <c r="D46" s="198"/>
      <c r="E46" s="199"/>
      <c r="F46" s="56">
        <f t="shared" si="4"/>
        <v>5</v>
      </c>
      <c r="G46" s="97">
        <f>('[1]Summary Data'!$V38*POWER(G$40,3))+('[1]Summary Data'!$W38*POWER(G$40,2))+('[1]Summary Data'!$X38*G$40)+'[1]Summary Data'!$Y38</f>
        <v>3.3451100000000054</v>
      </c>
      <c r="H46" s="98">
        <f>('[1]Summary Data'!$V38*POWER(H$40,3))+('[1]Summary Data'!$W38*POWER(H$40,2))+('[1]Summary Data'!$X38*H$40)+'[1]Summary Data'!$Y38</f>
        <v>1.6642500000000098</v>
      </c>
      <c r="I46" s="98">
        <f>('[1]Summary Data'!$V38*POWER(I$40,3))+('[1]Summary Data'!$W38*POWER(I$40,2))+('[1]Summary Data'!$X38*I$40)+'[1]Summary Data'!$Y38</f>
        <v>1.184030000000007</v>
      </c>
      <c r="J46" s="98">
        <f>('[1]Summary Data'!$V38*POWER(J$40,3))+('[1]Summary Data'!$W38*POWER(J$40,2))+('[1]Summary Data'!$X38*J$40)+'[1]Summary Data'!$Y38</f>
        <v>0.8738700000000037</v>
      </c>
      <c r="K46" s="98">
        <f>('[1]Summary Data'!$V38*POWER(K$40,3))+('[1]Summary Data'!$W38*POWER(K$40,2))+('[1]Summary Data'!$X38*K$40)+'[1]Summary Data'!$Y38</f>
        <v>0.68121000000000009</v>
      </c>
      <c r="L46" s="98">
        <f>('[1]Summary Data'!$V38*POWER(L$40,3))+('[1]Summary Data'!$W38*POWER(L$40,2))+('[1]Summary Data'!$X38*L$40)+'[1]Summary Data'!$Y38</f>
        <v>0.55349000000000359</v>
      </c>
      <c r="M46" s="98">
        <f>('[1]Summary Data'!$V38*POWER(M$40,3))+('[1]Summary Data'!$W38*POWER(M$40,2))+('[1]Summary Data'!$X38*M$40)+'[1]Summary Data'!$Y38</f>
        <v>0.43815000000001447</v>
      </c>
      <c r="N46" s="99">
        <f>('[1]Summary Data'!$V38*POWER(N$40,3))+('[1]Summary Data'!$W38*POWER(N$40,2))+('[1]Summary Data'!$X38*N$40)+'[1]Summary Data'!$Y38</f>
        <v>0.2826300000000046</v>
      </c>
      <c r="O46" s="187"/>
      <c r="Q46" s="197"/>
      <c r="R46" s="198"/>
      <c r="S46" s="198"/>
      <c r="T46" s="199"/>
      <c r="U46" s="56">
        <f t="shared" si="5"/>
        <v>5</v>
      </c>
      <c r="V46" s="97">
        <f>('[1]Summary Data'!$V38*POWER(V$40,3))+('[1]Summary Data'!$W38*POWER(V$40,2))+('[1]Summary Data'!$X38*V$40)+'[1]Summary Data'!$Y38</f>
        <v>3.3451100000000054</v>
      </c>
      <c r="W46" s="98">
        <f>('[1]Summary Data'!$V38*POWER(W$40,3))+('[1]Summary Data'!$W38*POWER(W$40,2))+('[1]Summary Data'!$X38*W$40)+'[1]Summary Data'!$Y38</f>
        <v>2.8184175000000025</v>
      </c>
      <c r="X46" s="98">
        <f>('[1]Summary Data'!$V38*POWER(X$40,3))+('[1]Summary Data'!$W38*POWER(X$40,2))+('[1]Summary Data'!$X38*X$40)+'[1]Summary Data'!$Y38</f>
        <v>2.367090000000001</v>
      </c>
      <c r="Y46" s="98">
        <f>('[1]Summary Data'!$V38*POWER(Y$40,3))+('[1]Summary Data'!$W38*POWER(Y$40,2))+('[1]Summary Data'!$X38*Y$40)+'[1]Summary Data'!$Y38</f>
        <v>1.9845575000000082</v>
      </c>
      <c r="Z46" s="98">
        <f>('[1]Summary Data'!$V38*POWER(Z$40,3))+('[1]Summary Data'!$W38*POWER(Z$40,2))+('[1]Summary Data'!$X38*Z$40)+'[1]Summary Data'!$Y38</f>
        <v>1.6642500000000098</v>
      </c>
      <c r="AA46" s="98">
        <f>('[1]Summary Data'!$V38*POWER(AA$40,3))+('[1]Summary Data'!$W38*POWER(AA$40,2))+('[1]Summary Data'!$X38*AA$40)+'[1]Summary Data'!$Y38</f>
        <v>1.3995975000000023</v>
      </c>
      <c r="AB46" s="98">
        <f>('[1]Summary Data'!$V38*POWER(AB$40,3))+('[1]Summary Data'!$W38*POWER(AB$40,2))+('[1]Summary Data'!$X38*AB$40)+'[1]Summary Data'!$Y38</f>
        <v>1.184030000000007</v>
      </c>
      <c r="AC46" s="98">
        <f>('[1]Summary Data'!$V38*POWER(AC$40,3))+('[1]Summary Data'!$W38*POWER(AC$40,2))+('[1]Summary Data'!$X38*AC$40)+'[1]Summary Data'!$Y38</f>
        <v>1.0109775000000027</v>
      </c>
      <c r="AD46" s="100">
        <f>('[1]Summary Data'!$V38*POWER(AD$40,3))+('[1]Summary Data'!$W38*POWER(AD$40,2))+('[1]Summary Data'!$X38*AD$40)+'[1]Summary Data'!$Y38</f>
        <v>0.8738700000000037</v>
      </c>
      <c r="AE46" s="98">
        <f>('[1]Summary Data'!$V38*POWER(AE$40,3))+('[1]Summary Data'!$W38*POWER(AE$40,2))+('[1]Summary Data'!$X38*AE$40)+'[1]Summary Data'!$Y38</f>
        <v>0.76613749999999925</v>
      </c>
      <c r="AF46" s="98">
        <f>('[1]Summary Data'!$V38*POWER(AF$40,3))+('[1]Summary Data'!$W38*POWER(AF$40,2))+('[1]Summary Data'!$X38*AF$40)+'[1]Summary Data'!$Y38</f>
        <v>0.68121000000000009</v>
      </c>
      <c r="AG46" s="98">
        <f>('[1]Summary Data'!$V38*POWER(AG$40,3))+('[1]Summary Data'!$W38*POWER(AG$40,2))+('[1]Summary Data'!$X38*AG$40)+'[1]Summary Data'!$Y38</f>
        <v>0.61251750000000271</v>
      </c>
      <c r="AH46" s="98">
        <f>('[1]Summary Data'!$V38*POWER(AH$40,3))+('[1]Summary Data'!$W38*POWER(AH$40,2))+('[1]Summary Data'!$X38*AH$40)+'[1]Summary Data'!$Y38</f>
        <v>0.55349000000000359</v>
      </c>
      <c r="AI46" s="98">
        <f>('[1]Summary Data'!$V38*POWER(AI$40,3))+('[1]Summary Data'!$W38*POWER(AI$40,2))+('[1]Summary Data'!$X38*AI$40)+'[1]Summary Data'!$Y38</f>
        <v>0.49755750000000631</v>
      </c>
      <c r="AJ46" s="98">
        <f>('[1]Summary Data'!$V38*POWER(AJ$40,3))+('[1]Summary Data'!$W38*POWER(AJ$40,2))+('[1]Summary Data'!$X38*AJ$40)+'[1]Summary Data'!$Y38</f>
        <v>0.43815000000001447</v>
      </c>
      <c r="AK46" s="98">
        <f>('[1]Summary Data'!$V38*POWER(AK$40,3))+('[1]Summary Data'!$W38*POWER(AK$40,2))+('[1]Summary Data'!$X38*AK$40)+'[1]Summary Data'!$Y38</f>
        <v>0.36869750000000323</v>
      </c>
      <c r="AL46" s="101">
        <f>('[1]Summary Data'!$V38*POWER(AL$40,3))+('[1]Summary Data'!$W38*POWER(AL$40,2))+('[1]Summary Data'!$X38*AL$40)+'[1]Summary Data'!$Y38</f>
        <v>0.2826300000000046</v>
      </c>
      <c r="AM46" s="187"/>
    </row>
    <row r="47" spans="2:40" x14ac:dyDescent="0.25">
      <c r="B47" s="197"/>
      <c r="C47" s="198"/>
      <c r="D47" s="198"/>
      <c r="E47" s="199"/>
      <c r="F47" s="56">
        <f t="shared" si="4"/>
        <v>5.5</v>
      </c>
      <c r="G47" s="97">
        <f>('[1]Summary Data'!$V37*POWER(G$40,3))+('[1]Summary Data'!$W37*POWER(G$40,2))+('[1]Summary Data'!$X37*G$40)+'[1]Summary Data'!$Y37</f>
        <v>3.9831700000000012</v>
      </c>
      <c r="H47" s="98">
        <f>('[1]Summary Data'!$V37*POWER(H$40,3))+('[1]Summary Data'!$W37*POWER(H$40,2))+('[1]Summary Data'!$X37*H$40)+'[1]Summary Data'!$Y37</f>
        <v>1.9785500000000056</v>
      </c>
      <c r="I47" s="98">
        <f>('[1]Summary Data'!$V37*POWER(I$40,3))+('[1]Summary Data'!$W37*POWER(I$40,2))+('[1]Summary Data'!$X37*I$40)+'[1]Summary Data'!$Y37</f>
        <v>1.390180000000008</v>
      </c>
      <c r="J47" s="98">
        <f>('[1]Summary Data'!$V37*POWER(J$40,3))+('[1]Summary Data'!$W37*POWER(J$40,2))+('[1]Summary Data'!$X37*J$40)+'[1]Summary Data'!$Y37</f>
        <v>1.0033699999999968</v>
      </c>
      <c r="K47" s="98">
        <f>('[1]Summary Data'!$V37*POWER(K$40,3))+('[1]Summary Data'!$W37*POWER(K$40,2))+('[1]Summary Data'!$X37*K$40)+'[1]Summary Data'!$Y37</f>
        <v>0.76232000000000255</v>
      </c>
      <c r="L47" s="98">
        <f>('[1]Summary Data'!$V37*POWER(L$40,3))+('[1]Summary Data'!$W37*POWER(L$40,2))+('[1]Summary Data'!$X37*L$40)+'[1]Summary Data'!$Y37</f>
        <v>0.61122999999999905</v>
      </c>
      <c r="M47" s="98">
        <f>('[1]Summary Data'!$V37*POWER(M$40,3))+('[1]Summary Data'!$W37*POWER(M$40,2))+('[1]Summary Data'!$X37*M$40)+'[1]Summary Data'!$Y37</f>
        <v>0.49429999999999552</v>
      </c>
      <c r="N47" s="99">
        <f>('[1]Summary Data'!$V37*POWER(N$40,3))+('[1]Summary Data'!$W37*POWER(N$40,2))+('[1]Summary Data'!$X37*N$40)+'[1]Summary Data'!$Y37</f>
        <v>0.35573000000000121</v>
      </c>
      <c r="O47" s="187"/>
      <c r="Q47" s="197"/>
      <c r="R47" s="198"/>
      <c r="S47" s="198"/>
      <c r="T47" s="199"/>
      <c r="U47" s="56">
        <f t="shared" si="5"/>
        <v>5.5</v>
      </c>
      <c r="V47" s="97">
        <f>('[1]Summary Data'!$V37*POWER(V$40,3))+('[1]Summary Data'!$W37*POWER(V$40,2))+('[1]Summary Data'!$X37*V$40)+'[1]Summary Data'!$Y37</f>
        <v>3.9831700000000012</v>
      </c>
      <c r="W47" s="98">
        <f>('[1]Summary Data'!$V37*POWER(W$40,3))+('[1]Summary Data'!$W37*POWER(W$40,2))+('[1]Summary Data'!$X37*W$40)+'[1]Summary Data'!$Y37</f>
        <v>3.3610925000000016</v>
      </c>
      <c r="X47" s="98">
        <f>('[1]Summary Data'!$V37*POWER(X$40,3))+('[1]Summary Data'!$W37*POWER(X$40,2))+('[1]Summary Data'!$X37*X$40)+'[1]Summary Data'!$Y37</f>
        <v>2.8242799999999946</v>
      </c>
      <c r="Y47" s="98">
        <f>('[1]Summary Data'!$V37*POWER(Y$40,3))+('[1]Summary Data'!$W37*POWER(Y$40,2))+('[1]Summary Data'!$X37*Y$40)+'[1]Summary Data'!$Y37</f>
        <v>2.3657575000000008</v>
      </c>
      <c r="Z47" s="98">
        <f>('[1]Summary Data'!$V37*POWER(Z$40,3))+('[1]Summary Data'!$W37*POWER(Z$40,2))+('[1]Summary Data'!$X37*Z$40)+'[1]Summary Data'!$Y37</f>
        <v>1.9785500000000056</v>
      </c>
      <c r="AA47" s="98">
        <f>('[1]Summary Data'!$V37*POWER(AA$40,3))+('[1]Summary Data'!$W37*POWER(AA$40,2))+('[1]Summary Data'!$X37*AA$40)+'[1]Summary Data'!$Y37</f>
        <v>1.6556824999999975</v>
      </c>
      <c r="AB47" s="98">
        <f>('[1]Summary Data'!$V37*POWER(AB$40,3))+('[1]Summary Data'!$W37*POWER(AB$40,2))+('[1]Summary Data'!$X37*AB$40)+'[1]Summary Data'!$Y37</f>
        <v>1.390180000000008</v>
      </c>
      <c r="AC47" s="98">
        <f>('[1]Summary Data'!$V37*POWER(AC$40,3))+('[1]Summary Data'!$W37*POWER(AC$40,2))+('[1]Summary Data'!$X37*AC$40)+'[1]Summary Data'!$Y37</f>
        <v>1.1750674999999902</v>
      </c>
      <c r="AD47" s="100">
        <f>('[1]Summary Data'!$V37*POWER(AD$40,3))+('[1]Summary Data'!$W37*POWER(AD$40,2))+('[1]Summary Data'!$X37*AD$40)+'[1]Summary Data'!$Y37</f>
        <v>1.0033699999999968</v>
      </c>
      <c r="AE47" s="98">
        <f>('[1]Summary Data'!$V37*POWER(AE$40,3))+('[1]Summary Data'!$W37*POWER(AE$40,2))+('[1]Summary Data'!$X37*AE$40)+'[1]Summary Data'!$Y37</f>
        <v>0.86811249999999518</v>
      </c>
      <c r="AF47" s="98">
        <f>('[1]Summary Data'!$V37*POWER(AF$40,3))+('[1]Summary Data'!$W37*POWER(AF$40,2))+('[1]Summary Data'!$X37*AF$40)+'[1]Summary Data'!$Y37</f>
        <v>0.76232000000000255</v>
      </c>
      <c r="AG47" s="98">
        <f>('[1]Summary Data'!$V37*POWER(AG$40,3))+('[1]Summary Data'!$W37*POWER(AG$40,2))+('[1]Summary Data'!$X37*AG$40)+'[1]Summary Data'!$Y37</f>
        <v>0.6790175000000005</v>
      </c>
      <c r="AH47" s="98">
        <f>('[1]Summary Data'!$V37*POWER(AH$40,3))+('[1]Summary Data'!$W37*POWER(AH$40,2))+('[1]Summary Data'!$X37*AH$40)+'[1]Summary Data'!$Y37</f>
        <v>0.61122999999999905</v>
      </c>
      <c r="AI47" s="98">
        <f>('[1]Summary Data'!$V37*POWER(AI$40,3))+('[1]Summary Data'!$W37*POWER(AI$40,2))+('[1]Summary Data'!$X37*AI$40)+'[1]Summary Data'!$Y37</f>
        <v>0.55198250000000115</v>
      </c>
      <c r="AJ47" s="98">
        <f>('[1]Summary Data'!$V37*POWER(AJ$40,3))+('[1]Summary Data'!$W37*POWER(AJ$40,2))+('[1]Summary Data'!$X37*AJ$40)+'[1]Summary Data'!$Y37</f>
        <v>0.49429999999999552</v>
      </c>
      <c r="AK47" s="98">
        <f>('[1]Summary Data'!$V37*POWER(AK$40,3))+('[1]Summary Data'!$W37*POWER(AK$40,2))+('[1]Summary Data'!$X37*AK$40)+'[1]Summary Data'!$Y37</f>
        <v>0.43120750000000641</v>
      </c>
      <c r="AL47" s="101">
        <f>('[1]Summary Data'!$V37*POWER(AL$40,3))+('[1]Summary Data'!$W37*POWER(AL$40,2))+('[1]Summary Data'!$X37*AL$40)+'[1]Summary Data'!$Y37</f>
        <v>0.35573000000000121</v>
      </c>
      <c r="AM47" s="187"/>
    </row>
    <row r="48" spans="2:40" ht="15.75" thickBot="1" x14ac:dyDescent="0.3">
      <c r="B48" s="200"/>
      <c r="C48" s="201"/>
      <c r="D48" s="201"/>
      <c r="E48" s="202"/>
      <c r="F48" s="58">
        <f t="shared" si="4"/>
        <v>6</v>
      </c>
      <c r="G48" s="102">
        <f>('[1]Summary Data'!$V36*POWER(G$40,3))+('[1]Summary Data'!$W36*POWER(G$40,2))+('[1]Summary Data'!$X36*G$40)+'[1]Summary Data'!$Y36</f>
        <v>4.4930999999999983</v>
      </c>
      <c r="H48" s="103">
        <f>('[1]Summary Data'!$V36*POWER(H$40,3))+('[1]Summary Data'!$W36*POWER(H$40,2))+('[1]Summary Data'!$X36*H$40)+'[1]Summary Data'!$Y36</f>
        <v>2.0024999999999977</v>
      </c>
      <c r="I48" s="103">
        <f>('[1]Summary Data'!$V36*POWER(I$40,3))+('[1]Summary Data'!$W36*POWER(I$40,2))+('[1]Summary Data'!$X36*I$40)+'[1]Summary Data'!$Y36</f>
        <v>1.3820399999999893</v>
      </c>
      <c r="J48" s="103">
        <f>('[1]Summary Data'!$V36*POWER(J$40,3))+('[1]Summary Data'!$W36*POWER(J$40,2))+('[1]Summary Data'!$X36*J$40)+'[1]Summary Data'!$Y36</f>
        <v>1.0424600000000126</v>
      </c>
      <c r="K48" s="103">
        <f>('[1]Summary Data'!$V36*POWER(K$40,3))+('[1]Summary Data'!$W36*POWER(K$40,2))+('[1]Summary Data'!$X36*K$40)+'[1]Summary Data'!$Y36</f>
        <v>0.8819999999999979</v>
      </c>
      <c r="L48" s="103">
        <f>('[1]Summary Data'!$V36*POWER(L$40,3))+('[1]Summary Data'!$W36*POWER(L$40,2))+('[1]Summary Data'!$X36*L$40)+'[1]Summary Data'!$Y36</f>
        <v>0.79889999999998196</v>
      </c>
      <c r="M48" s="103">
        <f>('[1]Summary Data'!$V36*POWER(M$40,3))+('[1]Summary Data'!$W36*POWER(M$40,2))+('[1]Summary Data'!$X36*M$40)+'[1]Summary Data'!$Y36</f>
        <v>0.69139999999998025</v>
      </c>
      <c r="N48" s="104">
        <f>('[1]Summary Data'!$V36*POWER(N$40,3))+('[1]Summary Data'!$W36*POWER(N$40,2))+('[1]Summary Data'!$X36*N$40)+'[1]Summary Data'!$Y36</f>
        <v>0.45773999999999404</v>
      </c>
      <c r="O48" s="188"/>
      <c r="Q48" s="200"/>
      <c r="R48" s="201"/>
      <c r="S48" s="201"/>
      <c r="T48" s="202"/>
      <c r="U48" s="58">
        <f t="shared" si="5"/>
        <v>6</v>
      </c>
      <c r="V48" s="102">
        <f>('[1]Summary Data'!$V36*POWER(V$40,3))+('[1]Summary Data'!$W36*POWER(V$40,2))+('[1]Summary Data'!$X36*V$40)+'[1]Summary Data'!$Y36</f>
        <v>4.4930999999999983</v>
      </c>
      <c r="W48" s="103">
        <f>('[1]Summary Data'!$V36*POWER(W$40,3))+('[1]Summary Data'!$W36*POWER(W$40,2))+('[1]Summary Data'!$X36*W$40)+'[1]Summary Data'!$Y36</f>
        <v>3.6824400000000068</v>
      </c>
      <c r="X48" s="103">
        <f>('[1]Summary Data'!$V36*POWER(X$40,3))+('[1]Summary Data'!$W36*POWER(X$40,2))+('[1]Summary Data'!$X36*X$40)+'[1]Summary Data'!$Y36</f>
        <v>3.0055999999999941</v>
      </c>
      <c r="Y48" s="103">
        <f>('[1]Summary Data'!$V36*POWER(Y$40,3))+('[1]Summary Data'!$W36*POWER(Y$40,2))+('[1]Summary Data'!$X36*Y$40)+'[1]Summary Data'!$Y36</f>
        <v>2.449860000000001</v>
      </c>
      <c r="Z48" s="103">
        <f>('[1]Summary Data'!$V36*POWER(Z$40,3))+('[1]Summary Data'!$W36*POWER(Z$40,2))+('[1]Summary Data'!$X36*Z$40)+'[1]Summary Data'!$Y36</f>
        <v>2.0024999999999977</v>
      </c>
      <c r="AA48" s="103">
        <f>('[1]Summary Data'!$V36*POWER(AA$40,3))+('[1]Summary Data'!$W36*POWER(AA$40,2))+('[1]Summary Data'!$X36*AA$40)+'[1]Summary Data'!$Y36</f>
        <v>1.6507999999999967</v>
      </c>
      <c r="AB48" s="103">
        <f>('[1]Summary Data'!$V36*POWER(AB$40,3))+('[1]Summary Data'!$W36*POWER(AB$40,2))+('[1]Summary Data'!$X36*AB$40)+'[1]Summary Data'!$Y36</f>
        <v>1.3820399999999893</v>
      </c>
      <c r="AC48" s="103">
        <f>('[1]Summary Data'!$V36*POWER(AC$40,3))+('[1]Summary Data'!$W36*POWER(AC$40,2))+('[1]Summary Data'!$X36*AC$40)+'[1]Summary Data'!$Y36</f>
        <v>1.1835000000000022</v>
      </c>
      <c r="AD48" s="105">
        <f>('[1]Summary Data'!$V36*POWER(AD$40,3))+('[1]Summary Data'!$W36*POWER(AD$40,2))+('[1]Summary Data'!$X36*AD$40)+'[1]Summary Data'!$Y36</f>
        <v>1.0424600000000126</v>
      </c>
      <c r="AE48" s="103">
        <f>('[1]Summary Data'!$V36*POWER(AE$40,3))+('[1]Summary Data'!$W36*POWER(AE$40,2))+('[1]Summary Data'!$X36*AE$40)+'[1]Summary Data'!$Y36</f>
        <v>0.94619999999999749</v>
      </c>
      <c r="AF48" s="103">
        <f>('[1]Summary Data'!$V36*POWER(AF$40,3))+('[1]Summary Data'!$W36*POWER(AF$40,2))+('[1]Summary Data'!$X36*AF$40)+'[1]Summary Data'!$Y36</f>
        <v>0.8819999999999979</v>
      </c>
      <c r="AG48" s="103">
        <f>('[1]Summary Data'!$V36*POWER(AG$40,3))+('[1]Summary Data'!$W36*POWER(AG$40,2))+('[1]Summary Data'!$X36*AG$40)+'[1]Summary Data'!$Y36</f>
        <v>0.83714000000001221</v>
      </c>
      <c r="AH48" s="103">
        <f>('[1]Summary Data'!$V36*POWER(AH$40,3))+('[1]Summary Data'!$W36*POWER(AH$40,2))+('[1]Summary Data'!$X36*AH$40)+'[1]Summary Data'!$Y36</f>
        <v>0.79889999999998196</v>
      </c>
      <c r="AI48" s="103">
        <f>('[1]Summary Data'!$V36*POWER(AI$40,3))+('[1]Summary Data'!$W36*POWER(AI$40,2))+('[1]Summary Data'!$X36*AI$40)+'[1]Summary Data'!$Y36</f>
        <v>0.754560000000005</v>
      </c>
      <c r="AJ48" s="103">
        <f>('[1]Summary Data'!$V36*POWER(AJ$40,3))+('[1]Summary Data'!$W36*POWER(AJ$40,2))+('[1]Summary Data'!$X36*AJ$40)+'[1]Summary Data'!$Y36</f>
        <v>0.69139999999998025</v>
      </c>
      <c r="AK48" s="103">
        <f>('[1]Summary Data'!$V36*POWER(AK$40,3))+('[1]Summary Data'!$W36*POWER(AK$40,2))+('[1]Summary Data'!$X36*AK$40)+'[1]Summary Data'!$Y36</f>
        <v>0.59669999999999135</v>
      </c>
      <c r="AL48" s="106">
        <f>('[1]Summary Data'!$V36*POWER(AL$40,3))+('[1]Summary Data'!$W36*POWER(AL$40,2))+('[1]Summary Data'!$X36*AL$40)+'[1]Summary Data'!$Y36</f>
        <v>0.45773999999999404</v>
      </c>
      <c r="AM48" s="188"/>
    </row>
    <row r="49" spans="2:96" ht="15.75" thickBot="1" x14ac:dyDescent="0.3">
      <c r="CA49" s="43" t="s">
        <v>59</v>
      </c>
    </row>
    <row r="50" spans="2:96" ht="15.75" thickBot="1" x14ac:dyDescent="0.3">
      <c r="B50" s="203" t="s">
        <v>60</v>
      </c>
      <c r="C50" s="204"/>
      <c r="D50" s="204"/>
      <c r="E50" s="204"/>
      <c r="F50" s="169"/>
      <c r="G50" s="174" t="s">
        <v>61</v>
      </c>
      <c r="H50" s="175"/>
      <c r="I50" s="175"/>
      <c r="J50" s="175"/>
      <c r="K50" s="175"/>
      <c r="L50" s="175"/>
      <c r="M50" s="175"/>
      <c r="N50" s="175"/>
      <c r="O50" s="175"/>
      <c r="P50" s="175"/>
      <c r="Q50" s="175"/>
      <c r="R50" s="175"/>
      <c r="S50" s="175"/>
      <c r="T50" s="175"/>
      <c r="U50" s="175"/>
      <c r="V50" s="176"/>
      <c r="W50" s="37"/>
      <c r="CA50" s="107"/>
      <c r="CB50" s="174" t="s">
        <v>61</v>
      </c>
      <c r="CC50" s="175"/>
      <c r="CD50" s="175"/>
      <c r="CE50" s="175"/>
      <c r="CF50" s="175"/>
      <c r="CG50" s="175"/>
      <c r="CH50" s="175"/>
      <c r="CI50" s="175"/>
      <c r="CJ50" s="175"/>
      <c r="CK50" s="175"/>
      <c r="CL50" s="175"/>
      <c r="CM50" s="175"/>
      <c r="CN50" s="175"/>
      <c r="CO50" s="175"/>
      <c r="CP50" s="175"/>
      <c r="CQ50" s="176"/>
    </row>
    <row r="51" spans="2:96" ht="15.75" customHeight="1" thickBot="1" x14ac:dyDescent="0.3">
      <c r="B51" s="177" t="s">
        <v>43</v>
      </c>
      <c r="C51" s="178"/>
      <c r="D51" s="178"/>
      <c r="E51" s="179"/>
      <c r="F51" s="47" t="str">
        <f>$E$5</f>
        <v>bar</v>
      </c>
      <c r="G51" s="108">
        <f>'[1]Summary Data'!$C$149</f>
        <v>0.16</v>
      </c>
      <c r="H51" s="109">
        <f>'[1]Summary Data'!$C$148</f>
        <v>0.22</v>
      </c>
      <c r="I51" s="109">
        <f>'[1]Summary Data'!$C$147</f>
        <v>0.28000000000000003</v>
      </c>
      <c r="J51" s="109">
        <f>'[1]Summary Data'!$C$146</f>
        <v>0.34</v>
      </c>
      <c r="K51" s="109">
        <f>'[1]Summary Data'!$C$145</f>
        <v>0.4</v>
      </c>
      <c r="L51" s="109">
        <f>'[1]Summary Data'!$C$144</f>
        <v>0.46</v>
      </c>
      <c r="M51" s="109">
        <f>'[1]Summary Data'!$C$143</f>
        <v>0.52</v>
      </c>
      <c r="N51" s="109">
        <f>'[1]Summary Data'!$C$142</f>
        <v>0.57999999999999996</v>
      </c>
      <c r="O51" s="109">
        <f>'[1]Summary Data'!$C$141</f>
        <v>0.64</v>
      </c>
      <c r="P51" s="109">
        <f>'[1]Summary Data'!$C$140</f>
        <v>0.7</v>
      </c>
      <c r="Q51" s="109">
        <f>'[1]Summary Data'!$C$139</f>
        <v>0.76</v>
      </c>
      <c r="R51" s="109">
        <f>'[1]Summary Data'!$C$138</f>
        <v>0.82</v>
      </c>
      <c r="S51" s="109">
        <f>'[1]Summary Data'!$C$137</f>
        <v>0.88</v>
      </c>
      <c r="T51" s="109">
        <f>'[1]Summary Data'!$C$136</f>
        <v>0.94</v>
      </c>
      <c r="U51" s="109">
        <f>'[1]Summary Data'!$C$135</f>
        <v>1</v>
      </c>
      <c r="V51" s="110">
        <f>'[1]Summary Data'!$C$134</f>
        <v>2</v>
      </c>
      <c r="W51" s="37"/>
      <c r="CA51" s="111" t="str">
        <f t="shared" ref="CA51:CQ51" si="6">F51</f>
        <v>bar</v>
      </c>
      <c r="CB51" s="108">
        <f t="shared" si="6"/>
        <v>0.16</v>
      </c>
      <c r="CC51" s="109">
        <f t="shared" si="6"/>
        <v>0.22</v>
      </c>
      <c r="CD51" s="109">
        <f t="shared" si="6"/>
        <v>0.28000000000000003</v>
      </c>
      <c r="CE51" s="109">
        <f t="shared" si="6"/>
        <v>0.34</v>
      </c>
      <c r="CF51" s="109">
        <f t="shared" si="6"/>
        <v>0.4</v>
      </c>
      <c r="CG51" s="109">
        <f t="shared" si="6"/>
        <v>0.46</v>
      </c>
      <c r="CH51" s="109">
        <f t="shared" si="6"/>
        <v>0.52</v>
      </c>
      <c r="CI51" s="109">
        <f t="shared" si="6"/>
        <v>0.57999999999999996</v>
      </c>
      <c r="CJ51" s="109">
        <f t="shared" si="6"/>
        <v>0.64</v>
      </c>
      <c r="CK51" s="109">
        <f t="shared" si="6"/>
        <v>0.7</v>
      </c>
      <c r="CL51" s="109">
        <f t="shared" si="6"/>
        <v>0.76</v>
      </c>
      <c r="CM51" s="109">
        <f t="shared" si="6"/>
        <v>0.82</v>
      </c>
      <c r="CN51" s="109">
        <f t="shared" si="6"/>
        <v>0.88</v>
      </c>
      <c r="CO51" s="109">
        <f t="shared" si="6"/>
        <v>0.94</v>
      </c>
      <c r="CP51" s="109">
        <f t="shared" si="6"/>
        <v>1</v>
      </c>
      <c r="CQ51" s="110">
        <f t="shared" si="6"/>
        <v>2</v>
      </c>
      <c r="CR51" s="112"/>
    </row>
    <row r="52" spans="2:96" ht="15.75" thickBot="1" x14ac:dyDescent="0.3">
      <c r="B52" s="180"/>
      <c r="C52" s="181"/>
      <c r="D52" s="181"/>
      <c r="E52" s="182"/>
      <c r="F52" s="49">
        <f t="shared" ref="F52:F59" si="7">F15</f>
        <v>2.5</v>
      </c>
      <c r="G52" s="113">
        <f t="shared" ref="G52:U59" si="8">IF(CB52&gt;H52,MAX(CB52,0),H52)</f>
        <v>0.32111637055999998</v>
      </c>
      <c r="H52" s="114">
        <f t="shared" si="8"/>
        <v>0.30967794727999998</v>
      </c>
      <c r="I52" s="114">
        <f t="shared" si="8"/>
        <v>0.29357588671999996</v>
      </c>
      <c r="J52" s="114">
        <f t="shared" si="8"/>
        <v>0.27350563544000001</v>
      </c>
      <c r="K52" s="114">
        <f t="shared" si="8"/>
        <v>0.25016263999999999</v>
      </c>
      <c r="L52" s="114">
        <f t="shared" si="8"/>
        <v>0.22424234695999998</v>
      </c>
      <c r="M52" s="114">
        <f t="shared" si="8"/>
        <v>0.19644020287999994</v>
      </c>
      <c r="N52" s="114">
        <f t="shared" si="8"/>
        <v>0.16745165432000003</v>
      </c>
      <c r="O52" s="114">
        <f t="shared" si="8"/>
        <v>0.13797214784000003</v>
      </c>
      <c r="P52" s="114">
        <f t="shared" si="8"/>
        <v>0.10869713000000003</v>
      </c>
      <c r="Q52" s="114">
        <f t="shared" si="8"/>
        <v>8.0322047360000121E-2</v>
      </c>
      <c r="R52" s="114">
        <f t="shared" si="8"/>
        <v>5.3542346480000058E-2</v>
      </c>
      <c r="S52" s="114">
        <f t="shared" si="8"/>
        <v>2.9053473920000017E-2</v>
      </c>
      <c r="T52" s="114">
        <f t="shared" si="8"/>
        <v>7.5508762400000595E-3</v>
      </c>
      <c r="U52" s="114">
        <f t="shared" si="8"/>
        <v>0</v>
      </c>
      <c r="V52" s="115">
        <v>0</v>
      </c>
      <c r="W52" s="179" t="s">
        <v>40</v>
      </c>
      <c r="CA52" s="116">
        <f>F52</f>
        <v>2.5</v>
      </c>
      <c r="CB52" s="113">
        <f>('[1]Summary Data'!$V119*POWER(CB$51,3))+('[1]Summary Data'!$W119*POWER(CB$51,2))+('[1]Summary Data'!$X119*CB$51)+'[1]Summary Data'!$Y119</f>
        <v>0.32111637055999998</v>
      </c>
      <c r="CC52" s="114">
        <f>('[1]Summary Data'!$V119*POWER(CC$51,3))+('[1]Summary Data'!$W119*POWER(CC$51,2))+('[1]Summary Data'!$X119*CC$51)+'[1]Summary Data'!$Y119</f>
        <v>0.30967794727999998</v>
      </c>
      <c r="CD52" s="114">
        <f>('[1]Summary Data'!$V119*POWER(CD$51,3))+('[1]Summary Data'!$W119*POWER(CD$51,2))+('[1]Summary Data'!$X119*CD$51)+'[1]Summary Data'!$Y119</f>
        <v>0.29357588671999996</v>
      </c>
      <c r="CE52" s="114">
        <f>('[1]Summary Data'!$V119*POWER(CE$51,3))+('[1]Summary Data'!$W119*POWER(CE$51,2))+('[1]Summary Data'!$X119*CE$51)+'[1]Summary Data'!$Y119</f>
        <v>0.27350563544000001</v>
      </c>
      <c r="CF52" s="114">
        <f>('[1]Summary Data'!$V119*POWER(CF$51,3))+('[1]Summary Data'!$W119*POWER(CF$51,2))+('[1]Summary Data'!$X119*CF$51)+'[1]Summary Data'!$Y119</f>
        <v>0.25016263999999999</v>
      </c>
      <c r="CG52" s="114">
        <f>('[1]Summary Data'!$V119*POWER(CG$51,3))+('[1]Summary Data'!$W119*POWER(CG$51,2))+('[1]Summary Data'!$X119*CG$51)+'[1]Summary Data'!$Y119</f>
        <v>0.22424234695999998</v>
      </c>
      <c r="CH52" s="114">
        <f>('[1]Summary Data'!$V119*POWER(CH$51,3))+('[1]Summary Data'!$W119*POWER(CH$51,2))+('[1]Summary Data'!$X119*CH$51)+'[1]Summary Data'!$Y119</f>
        <v>0.19644020287999994</v>
      </c>
      <c r="CI52" s="114">
        <f>('[1]Summary Data'!$V119*POWER(CI$51,3))+('[1]Summary Data'!$W119*POWER(CI$51,2))+('[1]Summary Data'!$X119*CI$51)+'[1]Summary Data'!$Y119</f>
        <v>0.16745165432000003</v>
      </c>
      <c r="CJ52" s="114">
        <f>('[1]Summary Data'!$V119*POWER(CJ$51,3))+('[1]Summary Data'!$W119*POWER(CJ$51,2))+('[1]Summary Data'!$X119*CJ$51)+'[1]Summary Data'!$Y119</f>
        <v>0.13797214784000003</v>
      </c>
      <c r="CK52" s="114">
        <f>('[1]Summary Data'!$V119*POWER(CK$51,3))+('[1]Summary Data'!$W119*POWER(CK$51,2))+('[1]Summary Data'!$X119*CK$51)+'[1]Summary Data'!$Y119</f>
        <v>0.10869713000000003</v>
      </c>
      <c r="CL52" s="114">
        <f>('[1]Summary Data'!$V119*POWER(CL$51,3))+('[1]Summary Data'!$W119*POWER(CL$51,2))+('[1]Summary Data'!$X119*CL$51)+'[1]Summary Data'!$Y119</f>
        <v>8.0322047360000121E-2</v>
      </c>
      <c r="CM52" s="114">
        <f>('[1]Summary Data'!$V119*POWER(CM$51,3))+('[1]Summary Data'!$W119*POWER(CM$51,2))+('[1]Summary Data'!$X119*CM$51)+'[1]Summary Data'!$Y119</f>
        <v>5.3542346480000058E-2</v>
      </c>
      <c r="CN52" s="114">
        <f>('[1]Summary Data'!$V119*POWER(CN$51,3))+('[1]Summary Data'!$W119*POWER(CN$51,2))+('[1]Summary Data'!$X119*CN$51)+'[1]Summary Data'!$Y119</f>
        <v>2.9053473920000017E-2</v>
      </c>
      <c r="CO52" s="114">
        <f>('[1]Summary Data'!$V119*POWER(CO$51,3))+('[1]Summary Data'!$W119*POWER(CO$51,2))+('[1]Summary Data'!$X119*CO$51)+'[1]Summary Data'!$Y119</f>
        <v>7.5508762400000595E-3</v>
      </c>
      <c r="CP52" s="114">
        <f>('[1]Summary Data'!$V119*POWER(CP$51,3))+('[1]Summary Data'!$W119*POWER(CP$51,2))+('[1]Summary Data'!$X119*CP$51)+'[1]Summary Data'!$Y119</f>
        <v>-1.026999999999989E-2</v>
      </c>
      <c r="CQ52" s="115">
        <f>('[1]Summary Data'!$V119*POWER(CQ$51,3))+('[1]Summary Data'!$W119*POWER(CQ$51,2))+('[1]Summary Data'!$X119*CQ$51)+'[1]Summary Data'!$Y119</f>
        <v>0.87181000000000053</v>
      </c>
    </row>
    <row r="53" spans="2:96" ht="15.75" thickBot="1" x14ac:dyDescent="0.3">
      <c r="B53" s="180"/>
      <c r="C53" s="181"/>
      <c r="D53" s="181"/>
      <c r="E53" s="182"/>
      <c r="F53" s="51">
        <f t="shared" si="7"/>
        <v>3</v>
      </c>
      <c r="G53" s="92">
        <f t="shared" si="8"/>
        <v>0.31477686784000003</v>
      </c>
      <c r="H53" s="93">
        <f t="shared" si="8"/>
        <v>0.30372158392000004</v>
      </c>
      <c r="I53" s="93">
        <f t="shared" si="8"/>
        <v>0.28791063808</v>
      </c>
      <c r="J53" s="93">
        <f t="shared" si="8"/>
        <v>0.26806563016000001</v>
      </c>
      <c r="K53" s="93">
        <f t="shared" si="8"/>
        <v>0.24490816000000001</v>
      </c>
      <c r="L53" s="93">
        <f t="shared" si="8"/>
        <v>0.21915982744000001</v>
      </c>
      <c r="M53" s="93">
        <f t="shared" si="8"/>
        <v>0.19154223232000001</v>
      </c>
      <c r="N53" s="93">
        <f t="shared" si="8"/>
        <v>0.16277697448</v>
      </c>
      <c r="O53" s="93">
        <f t="shared" si="8"/>
        <v>0.13358565376000003</v>
      </c>
      <c r="P53" s="93">
        <f t="shared" si="8"/>
        <v>0.10468987000000013</v>
      </c>
      <c r="Q53" s="93">
        <f t="shared" si="8"/>
        <v>7.6811223039999987E-2</v>
      </c>
      <c r="R53" s="93">
        <f t="shared" si="8"/>
        <v>5.0671312720000139E-2</v>
      </c>
      <c r="S53" s="93">
        <f t="shared" si="8"/>
        <v>2.699173888000006E-2</v>
      </c>
      <c r="T53" s="93">
        <f t="shared" si="8"/>
        <v>6.4941013599999486E-3</v>
      </c>
      <c r="U53" s="93">
        <f t="shared" si="8"/>
        <v>0</v>
      </c>
      <c r="V53" s="94">
        <v>0</v>
      </c>
      <c r="W53" s="182"/>
      <c r="X53" s="53" t="s">
        <v>46</v>
      </c>
      <c r="CA53" s="117">
        <f t="shared" ref="CA53:CA59" si="9">F53</f>
        <v>3</v>
      </c>
      <c r="CB53" s="92">
        <f>('[1]Summary Data'!$V118*POWER(CB$51,3))+('[1]Summary Data'!$W118*POWER(CB$51,2))+('[1]Summary Data'!$X118*CB$51)+'[1]Summary Data'!$Y118</f>
        <v>0.31477686784000003</v>
      </c>
      <c r="CC53" s="93">
        <f>('[1]Summary Data'!$V118*POWER(CC$51,3))+('[1]Summary Data'!$W118*POWER(CC$51,2))+('[1]Summary Data'!$X118*CC$51)+'[1]Summary Data'!$Y118</f>
        <v>0.30372158392000004</v>
      </c>
      <c r="CD53" s="93">
        <f>('[1]Summary Data'!$V118*POWER(CD$51,3))+('[1]Summary Data'!$W118*POWER(CD$51,2))+('[1]Summary Data'!$X118*CD$51)+'[1]Summary Data'!$Y118</f>
        <v>0.28791063808</v>
      </c>
      <c r="CE53" s="93">
        <f>('[1]Summary Data'!$V118*POWER(CE$51,3))+('[1]Summary Data'!$W118*POWER(CE$51,2))+('[1]Summary Data'!$X118*CE$51)+'[1]Summary Data'!$Y118</f>
        <v>0.26806563016000001</v>
      </c>
      <c r="CF53" s="93">
        <f>('[1]Summary Data'!$V118*POWER(CF$51,3))+('[1]Summary Data'!$W118*POWER(CF$51,2))+('[1]Summary Data'!$X118*CF$51)+'[1]Summary Data'!$Y118</f>
        <v>0.24490816000000001</v>
      </c>
      <c r="CG53" s="93">
        <f>('[1]Summary Data'!$V118*POWER(CG$51,3))+('[1]Summary Data'!$W118*POWER(CG$51,2))+('[1]Summary Data'!$X118*CG$51)+'[1]Summary Data'!$Y118</f>
        <v>0.21915982744000001</v>
      </c>
      <c r="CH53" s="93">
        <f>('[1]Summary Data'!$V118*POWER(CH$51,3))+('[1]Summary Data'!$W118*POWER(CH$51,2))+('[1]Summary Data'!$X118*CH$51)+'[1]Summary Data'!$Y118</f>
        <v>0.19154223232000001</v>
      </c>
      <c r="CI53" s="93">
        <f>('[1]Summary Data'!$V118*POWER(CI$51,3))+('[1]Summary Data'!$W118*POWER(CI$51,2))+('[1]Summary Data'!$X118*CI$51)+'[1]Summary Data'!$Y118</f>
        <v>0.16277697448</v>
      </c>
      <c r="CJ53" s="93">
        <f>('[1]Summary Data'!$V118*POWER(CJ$51,3))+('[1]Summary Data'!$W118*POWER(CJ$51,2))+('[1]Summary Data'!$X118*CJ$51)+'[1]Summary Data'!$Y118</f>
        <v>0.13358565376000003</v>
      </c>
      <c r="CK53" s="93">
        <f>('[1]Summary Data'!$V118*POWER(CK$51,3))+('[1]Summary Data'!$W118*POWER(CK$51,2))+('[1]Summary Data'!$X118*CK$51)+'[1]Summary Data'!$Y118</f>
        <v>0.10468987000000013</v>
      </c>
      <c r="CL53" s="93">
        <f>('[1]Summary Data'!$V118*POWER(CL$51,3))+('[1]Summary Data'!$W118*POWER(CL$51,2))+('[1]Summary Data'!$X118*CL$51)+'[1]Summary Data'!$Y118</f>
        <v>7.6811223039999987E-2</v>
      </c>
      <c r="CM53" s="93">
        <f>('[1]Summary Data'!$V118*POWER(CM$51,3))+('[1]Summary Data'!$W118*POWER(CM$51,2))+('[1]Summary Data'!$X118*CM$51)+'[1]Summary Data'!$Y118</f>
        <v>5.0671312720000139E-2</v>
      </c>
      <c r="CN53" s="93">
        <f>('[1]Summary Data'!$V118*POWER(CN$51,3))+('[1]Summary Data'!$W118*POWER(CN$51,2))+('[1]Summary Data'!$X118*CN$51)+'[1]Summary Data'!$Y118</f>
        <v>2.699173888000006E-2</v>
      </c>
      <c r="CO53" s="93">
        <f>('[1]Summary Data'!$V118*POWER(CO$51,3))+('[1]Summary Data'!$W118*POWER(CO$51,2))+('[1]Summary Data'!$X118*CO$51)+'[1]Summary Data'!$Y118</f>
        <v>6.4941013599999486E-3</v>
      </c>
      <c r="CP53" s="93">
        <f>('[1]Summary Data'!$V118*POWER(CP$51,3))+('[1]Summary Data'!$W118*POWER(CP$51,2))+('[1]Summary Data'!$X118*CP$51)+'[1]Summary Data'!$Y118</f>
        <v>-1.0099999999999942E-2</v>
      </c>
      <c r="CQ53" s="94">
        <f>('[1]Summary Data'!$V118*POWER(CQ$51,3))+('[1]Summary Data'!$W118*POWER(CQ$51,2))+('[1]Summary Data'!$X118*CQ$51)+'[1]Summary Data'!$Y118</f>
        <v>0.94904000000000022</v>
      </c>
      <c r="CR53" s="43" t="s">
        <v>62</v>
      </c>
    </row>
    <row r="54" spans="2:96" x14ac:dyDescent="0.25">
      <c r="B54" s="180"/>
      <c r="C54" s="181"/>
      <c r="D54" s="181"/>
      <c r="E54" s="182"/>
      <c r="F54" s="54">
        <f t="shared" si="7"/>
        <v>3.5</v>
      </c>
      <c r="G54" s="97">
        <f t="shared" si="8"/>
        <v>0.31333096320000003</v>
      </c>
      <c r="H54" s="98">
        <f t="shared" si="8"/>
        <v>0.30064547159999999</v>
      </c>
      <c r="I54" s="98">
        <f t="shared" si="8"/>
        <v>0.28312155840000003</v>
      </c>
      <c r="J54" s="98">
        <f t="shared" si="8"/>
        <v>0.26156980679999997</v>
      </c>
      <c r="K54" s="98">
        <f t="shared" si="8"/>
        <v>0.23680079999999998</v>
      </c>
      <c r="L54" s="98">
        <f t="shared" si="8"/>
        <v>0.20962512120000001</v>
      </c>
      <c r="M54" s="98">
        <f t="shared" si="8"/>
        <v>0.18085335359999999</v>
      </c>
      <c r="N54" s="98">
        <f t="shared" si="8"/>
        <v>0.1512960804</v>
      </c>
      <c r="O54" s="98">
        <f t="shared" si="8"/>
        <v>0.1217638848</v>
      </c>
      <c r="P54" s="98">
        <f t="shared" si="8"/>
        <v>9.3067350000000049E-2</v>
      </c>
      <c r="Q54" s="98">
        <f t="shared" si="8"/>
        <v>6.6017059200000006E-2</v>
      </c>
      <c r="R54" s="98">
        <f t="shared" si="8"/>
        <v>4.1423595600000029E-2</v>
      </c>
      <c r="S54" s="98">
        <f t="shared" si="8"/>
        <v>2.0097542400000001E-2</v>
      </c>
      <c r="T54" s="98">
        <f t="shared" si="8"/>
        <v>2.8494827999999695E-3</v>
      </c>
      <c r="U54" s="98">
        <f t="shared" si="8"/>
        <v>0</v>
      </c>
      <c r="V54" s="99">
        <v>0</v>
      </c>
      <c r="W54" s="182"/>
      <c r="CA54" s="118">
        <f t="shared" si="9"/>
        <v>3.5</v>
      </c>
      <c r="CB54" s="97">
        <f>('[1]Summary Data'!$V117*POWER(CB$51,3))+('[1]Summary Data'!$W117*POWER(CB$51,2))+('[1]Summary Data'!$X117*CB$51)+'[1]Summary Data'!$Y117</f>
        <v>0.31333096320000003</v>
      </c>
      <c r="CC54" s="98">
        <f>('[1]Summary Data'!$V117*POWER(CC$51,3))+('[1]Summary Data'!$W117*POWER(CC$51,2))+('[1]Summary Data'!$X117*CC$51)+'[1]Summary Data'!$Y117</f>
        <v>0.30064547159999999</v>
      </c>
      <c r="CD54" s="98">
        <f>('[1]Summary Data'!$V117*POWER(CD$51,3))+('[1]Summary Data'!$W117*POWER(CD$51,2))+('[1]Summary Data'!$X117*CD$51)+'[1]Summary Data'!$Y117</f>
        <v>0.28312155840000003</v>
      </c>
      <c r="CE54" s="98">
        <f>('[1]Summary Data'!$V117*POWER(CE$51,3))+('[1]Summary Data'!$W117*POWER(CE$51,2))+('[1]Summary Data'!$X117*CE$51)+'[1]Summary Data'!$Y117</f>
        <v>0.26156980679999997</v>
      </c>
      <c r="CF54" s="98">
        <f>('[1]Summary Data'!$V117*POWER(CF$51,3))+('[1]Summary Data'!$W117*POWER(CF$51,2))+('[1]Summary Data'!$X117*CF$51)+'[1]Summary Data'!$Y117</f>
        <v>0.23680079999999998</v>
      </c>
      <c r="CG54" s="98">
        <f>('[1]Summary Data'!$V117*POWER(CG$51,3))+('[1]Summary Data'!$W117*POWER(CG$51,2))+('[1]Summary Data'!$X117*CG$51)+'[1]Summary Data'!$Y117</f>
        <v>0.20962512120000001</v>
      </c>
      <c r="CH54" s="98">
        <f>('[1]Summary Data'!$V117*POWER(CH$51,3))+('[1]Summary Data'!$W117*POWER(CH$51,2))+('[1]Summary Data'!$X117*CH$51)+'[1]Summary Data'!$Y117</f>
        <v>0.18085335359999999</v>
      </c>
      <c r="CI54" s="98">
        <f>('[1]Summary Data'!$V117*POWER(CI$51,3))+('[1]Summary Data'!$W117*POWER(CI$51,2))+('[1]Summary Data'!$X117*CI$51)+'[1]Summary Data'!$Y117</f>
        <v>0.1512960804</v>
      </c>
      <c r="CJ54" s="98">
        <f>('[1]Summary Data'!$V117*POWER(CJ$51,3))+('[1]Summary Data'!$W117*POWER(CJ$51,2))+('[1]Summary Data'!$X117*CJ$51)+'[1]Summary Data'!$Y117</f>
        <v>0.1217638848</v>
      </c>
      <c r="CK54" s="98">
        <f>('[1]Summary Data'!$V117*POWER(CK$51,3))+('[1]Summary Data'!$W117*POWER(CK$51,2))+('[1]Summary Data'!$X117*CK$51)+'[1]Summary Data'!$Y117</f>
        <v>9.3067350000000049E-2</v>
      </c>
      <c r="CL54" s="98">
        <f>('[1]Summary Data'!$V117*POWER(CL$51,3))+('[1]Summary Data'!$W117*POWER(CL$51,2))+('[1]Summary Data'!$X117*CL$51)+'[1]Summary Data'!$Y117</f>
        <v>6.6017059200000006E-2</v>
      </c>
      <c r="CM54" s="98">
        <f>('[1]Summary Data'!$V117*POWER(CM$51,3))+('[1]Summary Data'!$W117*POWER(CM$51,2))+('[1]Summary Data'!$X117*CM$51)+'[1]Summary Data'!$Y117</f>
        <v>4.1423595600000029E-2</v>
      </c>
      <c r="CN54" s="98">
        <f>('[1]Summary Data'!$V117*POWER(CN$51,3))+('[1]Summary Data'!$W117*POWER(CN$51,2))+('[1]Summary Data'!$X117*CN$51)+'[1]Summary Data'!$Y117</f>
        <v>2.0097542400000001E-2</v>
      </c>
      <c r="CO54" s="98">
        <f>('[1]Summary Data'!$V117*POWER(CO$51,3))+('[1]Summary Data'!$W117*POWER(CO$51,2))+('[1]Summary Data'!$X117*CO$51)+'[1]Summary Data'!$Y117</f>
        <v>2.8494827999999695E-3</v>
      </c>
      <c r="CP54" s="98">
        <f>('[1]Summary Data'!$V117*POWER(CP$51,3))+('[1]Summary Data'!$W117*POWER(CP$51,2))+('[1]Summary Data'!$X117*CP$51)+'[1]Summary Data'!$Y117</f>
        <v>-9.5100000000000184E-3</v>
      </c>
      <c r="CQ54" s="99">
        <f>('[1]Summary Data'!$V117*POWER(CQ$51,3))+('[1]Summary Data'!$W117*POWER(CQ$51,2))+('[1]Summary Data'!$X117*CQ$51)+'[1]Summary Data'!$Y117</f>
        <v>1.2467399999999997</v>
      </c>
    </row>
    <row r="55" spans="2:96" x14ac:dyDescent="0.25">
      <c r="B55" s="180"/>
      <c r="C55" s="181"/>
      <c r="D55" s="181"/>
      <c r="E55" s="182"/>
      <c r="F55" s="56">
        <f t="shared" si="7"/>
        <v>4</v>
      </c>
      <c r="G55" s="97">
        <f t="shared" si="8"/>
        <v>0.37006675008000001</v>
      </c>
      <c r="H55" s="98">
        <f t="shared" si="8"/>
        <v>0.35576358504</v>
      </c>
      <c r="I55" s="98">
        <f t="shared" si="8"/>
        <v>0.33645520895999997</v>
      </c>
      <c r="J55" s="98">
        <f t="shared" si="8"/>
        <v>0.31289489591999997</v>
      </c>
      <c r="K55" s="98">
        <f t="shared" si="8"/>
        <v>0.28583591999999997</v>
      </c>
      <c r="L55" s="98">
        <f t="shared" si="8"/>
        <v>0.25603155527999999</v>
      </c>
      <c r="M55" s="98">
        <f t="shared" si="8"/>
        <v>0.22423507583999994</v>
      </c>
      <c r="N55" s="98">
        <f t="shared" si="8"/>
        <v>0.19119975575999998</v>
      </c>
      <c r="O55" s="98">
        <f t="shared" si="8"/>
        <v>0.15767886912000001</v>
      </c>
      <c r="P55" s="98">
        <f t="shared" si="8"/>
        <v>0.12442569000000003</v>
      </c>
      <c r="Q55" s="98">
        <f t="shared" si="8"/>
        <v>9.2193492480000028E-2</v>
      </c>
      <c r="R55" s="98">
        <f t="shared" si="8"/>
        <v>6.173555063999997E-2</v>
      </c>
      <c r="S55" s="98">
        <f t="shared" si="8"/>
        <v>3.3805138560000003E-2</v>
      </c>
      <c r="T55" s="98">
        <f t="shared" si="8"/>
        <v>9.1555303199999383E-3</v>
      </c>
      <c r="U55" s="98">
        <f t="shared" si="8"/>
        <v>0</v>
      </c>
      <c r="V55" s="99">
        <v>0</v>
      </c>
      <c r="W55" s="182"/>
      <c r="CA55" s="119">
        <f t="shared" si="9"/>
        <v>4</v>
      </c>
      <c r="CB55" s="97">
        <f>('[1]Summary Data'!$V116*POWER(CB$51,3))+('[1]Summary Data'!$W116*POWER(CB$51,2))+('[1]Summary Data'!$X116*CB$51)+'[1]Summary Data'!$Y116</f>
        <v>0.37006675008000001</v>
      </c>
      <c r="CC55" s="98">
        <f>('[1]Summary Data'!$V116*POWER(CC$51,3))+('[1]Summary Data'!$W116*POWER(CC$51,2))+('[1]Summary Data'!$X116*CC$51)+'[1]Summary Data'!$Y116</f>
        <v>0.35576358504</v>
      </c>
      <c r="CD55" s="98">
        <f>('[1]Summary Data'!$V116*POWER(CD$51,3))+('[1]Summary Data'!$W116*POWER(CD$51,2))+('[1]Summary Data'!$X116*CD$51)+'[1]Summary Data'!$Y116</f>
        <v>0.33645520895999997</v>
      </c>
      <c r="CE55" s="98">
        <f>('[1]Summary Data'!$V116*POWER(CE$51,3))+('[1]Summary Data'!$W116*POWER(CE$51,2))+('[1]Summary Data'!$X116*CE$51)+'[1]Summary Data'!$Y116</f>
        <v>0.31289489591999997</v>
      </c>
      <c r="CF55" s="98">
        <f>('[1]Summary Data'!$V116*POWER(CF$51,3))+('[1]Summary Data'!$W116*POWER(CF$51,2))+('[1]Summary Data'!$X116*CF$51)+'[1]Summary Data'!$Y116</f>
        <v>0.28583591999999997</v>
      </c>
      <c r="CG55" s="98">
        <f>('[1]Summary Data'!$V116*POWER(CG$51,3))+('[1]Summary Data'!$W116*POWER(CG$51,2))+('[1]Summary Data'!$X116*CG$51)+'[1]Summary Data'!$Y116</f>
        <v>0.25603155527999999</v>
      </c>
      <c r="CH55" s="98">
        <f>('[1]Summary Data'!$V116*POWER(CH$51,3))+('[1]Summary Data'!$W116*POWER(CH$51,2))+('[1]Summary Data'!$X116*CH$51)+'[1]Summary Data'!$Y116</f>
        <v>0.22423507583999994</v>
      </c>
      <c r="CI55" s="98">
        <f>('[1]Summary Data'!$V116*POWER(CI$51,3))+('[1]Summary Data'!$W116*POWER(CI$51,2))+('[1]Summary Data'!$X116*CI$51)+'[1]Summary Data'!$Y116</f>
        <v>0.19119975575999998</v>
      </c>
      <c r="CJ55" s="98">
        <f>('[1]Summary Data'!$V116*POWER(CJ$51,3))+('[1]Summary Data'!$W116*POWER(CJ$51,2))+('[1]Summary Data'!$X116*CJ$51)+'[1]Summary Data'!$Y116</f>
        <v>0.15767886912000001</v>
      </c>
      <c r="CK55" s="98">
        <f>('[1]Summary Data'!$V116*POWER(CK$51,3))+('[1]Summary Data'!$W116*POWER(CK$51,2))+('[1]Summary Data'!$X116*CK$51)+'[1]Summary Data'!$Y116</f>
        <v>0.12442569000000003</v>
      </c>
      <c r="CL55" s="98">
        <f>('[1]Summary Data'!$V116*POWER(CL$51,3))+('[1]Summary Data'!$W116*POWER(CL$51,2))+('[1]Summary Data'!$X116*CL$51)+'[1]Summary Data'!$Y116</f>
        <v>9.2193492480000028E-2</v>
      </c>
      <c r="CM55" s="98">
        <f>('[1]Summary Data'!$V116*POWER(CM$51,3))+('[1]Summary Data'!$W116*POWER(CM$51,2))+('[1]Summary Data'!$X116*CM$51)+'[1]Summary Data'!$Y116</f>
        <v>6.173555063999997E-2</v>
      </c>
      <c r="CN55" s="98">
        <f>('[1]Summary Data'!$V116*POWER(CN$51,3))+('[1]Summary Data'!$W116*POWER(CN$51,2))+('[1]Summary Data'!$X116*CN$51)+'[1]Summary Data'!$Y116</f>
        <v>3.3805138560000003E-2</v>
      </c>
      <c r="CO55" s="98">
        <f>('[1]Summary Data'!$V116*POWER(CO$51,3))+('[1]Summary Data'!$W116*POWER(CO$51,2))+('[1]Summary Data'!$X116*CO$51)+'[1]Summary Data'!$Y116</f>
        <v>9.1555303199999383E-3</v>
      </c>
      <c r="CP55" s="98">
        <f>('[1]Summary Data'!$V116*POWER(CP$51,3))+('[1]Summary Data'!$W116*POWER(CP$51,2))+('[1]Summary Data'!$X116*CP$51)+'[1]Summary Data'!$Y116</f>
        <v>-1.1460000000000026E-2</v>
      </c>
      <c r="CQ55" s="99">
        <f>('[1]Summary Data'!$V116*POWER(CQ$51,3))+('[1]Summary Data'!$W116*POWER(CQ$51,2))+('[1]Summary Data'!$X116*CQ$51)+'[1]Summary Data'!$Y116</f>
        <v>0.92888999999999999</v>
      </c>
    </row>
    <row r="56" spans="2:96" x14ac:dyDescent="0.25">
      <c r="B56" s="180"/>
      <c r="C56" s="181"/>
      <c r="D56" s="181"/>
      <c r="E56" s="182"/>
      <c r="F56" s="56">
        <f t="shared" si="7"/>
        <v>4.5</v>
      </c>
      <c r="G56" s="97">
        <f t="shared" si="8"/>
        <v>0.30178050448000004</v>
      </c>
      <c r="H56" s="98">
        <f t="shared" si="8"/>
        <v>0.30178050448000004</v>
      </c>
      <c r="I56" s="98">
        <f t="shared" si="8"/>
        <v>0.29760391551999998</v>
      </c>
      <c r="J56" s="98">
        <f t="shared" si="8"/>
        <v>0.28834173904000004</v>
      </c>
      <c r="K56" s="98">
        <f t="shared" si="8"/>
        <v>0.27448744000000003</v>
      </c>
      <c r="L56" s="98">
        <f t="shared" si="8"/>
        <v>0.25653448336000001</v>
      </c>
      <c r="M56" s="98">
        <f t="shared" si="8"/>
        <v>0.23497633408000002</v>
      </c>
      <c r="N56" s="98">
        <f t="shared" si="8"/>
        <v>0.21030645712000001</v>
      </c>
      <c r="O56" s="98">
        <f t="shared" si="8"/>
        <v>0.18301831743999997</v>
      </c>
      <c r="P56" s="98">
        <f t="shared" si="8"/>
        <v>0.15360538000000001</v>
      </c>
      <c r="Q56" s="98">
        <f t="shared" si="8"/>
        <v>0.12256110976000001</v>
      </c>
      <c r="R56" s="98">
        <f t="shared" si="8"/>
        <v>9.0378971680000031E-2</v>
      </c>
      <c r="S56" s="98">
        <f t="shared" si="8"/>
        <v>5.7552430720000103E-2</v>
      </c>
      <c r="T56" s="98">
        <f t="shared" si="8"/>
        <v>2.4574951840000081E-2</v>
      </c>
      <c r="U56" s="98">
        <f t="shared" si="8"/>
        <v>0</v>
      </c>
      <c r="V56" s="99">
        <v>0</v>
      </c>
      <c r="W56" s="182"/>
      <c r="CA56" s="119">
        <f t="shared" si="9"/>
        <v>4.5</v>
      </c>
      <c r="CB56" s="97">
        <f>('[1]Summary Data'!$V115*POWER(CB$51,3))+('[1]Summary Data'!$W115*POWER(CB$51,2))+('[1]Summary Data'!$X115*CB$51)+'[1]Summary Data'!$Y115</f>
        <v>0.30037804095999998</v>
      </c>
      <c r="CC56" s="98">
        <f>('[1]Summary Data'!$V115*POWER(CC$51,3))+('[1]Summary Data'!$W115*POWER(CC$51,2))+('[1]Summary Data'!$X115*CC$51)+'[1]Summary Data'!$Y115</f>
        <v>0.30178050448000004</v>
      </c>
      <c r="CD56" s="98">
        <f>('[1]Summary Data'!$V115*POWER(CD$51,3))+('[1]Summary Data'!$W115*POWER(CD$51,2))+('[1]Summary Data'!$X115*CD$51)+'[1]Summary Data'!$Y115</f>
        <v>0.29760391551999998</v>
      </c>
      <c r="CE56" s="98">
        <f>('[1]Summary Data'!$V115*POWER(CE$51,3))+('[1]Summary Data'!$W115*POWER(CE$51,2))+('[1]Summary Data'!$X115*CE$51)+'[1]Summary Data'!$Y115</f>
        <v>0.28834173904000004</v>
      </c>
      <c r="CF56" s="98">
        <f>('[1]Summary Data'!$V115*POWER(CF$51,3))+('[1]Summary Data'!$W115*POWER(CF$51,2))+('[1]Summary Data'!$X115*CF$51)+'[1]Summary Data'!$Y115</f>
        <v>0.27448744000000003</v>
      </c>
      <c r="CG56" s="98">
        <f>('[1]Summary Data'!$V115*POWER(CG$51,3))+('[1]Summary Data'!$W115*POWER(CG$51,2))+('[1]Summary Data'!$X115*CG$51)+'[1]Summary Data'!$Y115</f>
        <v>0.25653448336000001</v>
      </c>
      <c r="CH56" s="98">
        <f>('[1]Summary Data'!$V115*POWER(CH$51,3))+('[1]Summary Data'!$W115*POWER(CH$51,2))+('[1]Summary Data'!$X115*CH$51)+'[1]Summary Data'!$Y115</f>
        <v>0.23497633408000002</v>
      </c>
      <c r="CI56" s="98">
        <f>('[1]Summary Data'!$V115*POWER(CI$51,3))+('[1]Summary Data'!$W115*POWER(CI$51,2))+('[1]Summary Data'!$X115*CI$51)+'[1]Summary Data'!$Y115</f>
        <v>0.21030645712000001</v>
      </c>
      <c r="CJ56" s="98">
        <f>('[1]Summary Data'!$V115*POWER(CJ$51,3))+('[1]Summary Data'!$W115*POWER(CJ$51,2))+('[1]Summary Data'!$X115*CJ$51)+'[1]Summary Data'!$Y115</f>
        <v>0.18301831743999997</v>
      </c>
      <c r="CK56" s="98">
        <f>('[1]Summary Data'!$V115*POWER(CK$51,3))+('[1]Summary Data'!$W115*POWER(CK$51,2))+('[1]Summary Data'!$X115*CK$51)+'[1]Summary Data'!$Y115</f>
        <v>0.15360538000000001</v>
      </c>
      <c r="CL56" s="98">
        <f>('[1]Summary Data'!$V115*POWER(CL$51,3))+('[1]Summary Data'!$W115*POWER(CL$51,2))+('[1]Summary Data'!$X115*CL$51)+'[1]Summary Data'!$Y115</f>
        <v>0.12256110976000001</v>
      </c>
      <c r="CM56" s="98">
        <f>('[1]Summary Data'!$V115*POWER(CM$51,3))+('[1]Summary Data'!$W115*POWER(CM$51,2))+('[1]Summary Data'!$X115*CM$51)+'[1]Summary Data'!$Y115</f>
        <v>9.0378971680000031E-2</v>
      </c>
      <c r="CN56" s="98">
        <f>('[1]Summary Data'!$V115*POWER(CN$51,3))+('[1]Summary Data'!$W115*POWER(CN$51,2))+('[1]Summary Data'!$X115*CN$51)+'[1]Summary Data'!$Y115</f>
        <v>5.7552430720000103E-2</v>
      </c>
      <c r="CO56" s="98">
        <f>('[1]Summary Data'!$V115*POWER(CO$51,3))+('[1]Summary Data'!$W115*POWER(CO$51,2))+('[1]Summary Data'!$X115*CO$51)+'[1]Summary Data'!$Y115</f>
        <v>2.4574951840000081E-2</v>
      </c>
      <c r="CP56" s="98">
        <f>('[1]Summary Data'!$V115*POWER(CP$51,3))+('[1]Summary Data'!$W115*POWER(CP$51,2))+('[1]Summary Data'!$X115*CP$51)+'[1]Summary Data'!$Y115</f>
        <v>-8.0600000000000116E-3</v>
      </c>
      <c r="CQ56" s="99">
        <f>('[1]Summary Data'!$V115*POWER(CQ$51,3))+('[1]Summary Data'!$W115*POWER(CQ$51,2))+('[1]Summary Data'!$X115*CQ$51)+'[1]Summary Data'!$Y115</f>
        <v>-4.9510000000000165E-2</v>
      </c>
    </row>
    <row r="57" spans="2:96" x14ac:dyDescent="0.25">
      <c r="B57" s="180"/>
      <c r="C57" s="181"/>
      <c r="D57" s="181"/>
      <c r="E57" s="182"/>
      <c r="F57" s="56">
        <f t="shared" si="7"/>
        <v>5</v>
      </c>
      <c r="G57" s="97">
        <f t="shared" si="8"/>
        <v>0.36450583872000003</v>
      </c>
      <c r="H57" s="98">
        <f t="shared" si="8"/>
        <v>0.36152938536000001</v>
      </c>
      <c r="I57" s="98">
        <f t="shared" si="8"/>
        <v>0.35327148864000002</v>
      </c>
      <c r="J57" s="98">
        <f t="shared" si="8"/>
        <v>0.34025452728</v>
      </c>
      <c r="K57" s="98">
        <f t="shared" si="8"/>
        <v>0.32300087999999999</v>
      </c>
      <c r="L57" s="98">
        <f t="shared" si="8"/>
        <v>0.30203292552000005</v>
      </c>
      <c r="M57" s="98">
        <f t="shared" si="8"/>
        <v>0.27787304256000001</v>
      </c>
      <c r="N57" s="98">
        <f t="shared" si="8"/>
        <v>0.25104360983999996</v>
      </c>
      <c r="O57" s="98">
        <f t="shared" si="8"/>
        <v>0.22206700608000002</v>
      </c>
      <c r="P57" s="98">
        <f t="shared" si="8"/>
        <v>0.19146561000000001</v>
      </c>
      <c r="Q57" s="98">
        <f t="shared" si="8"/>
        <v>0.15976180032000006</v>
      </c>
      <c r="R57" s="98">
        <f t="shared" si="8"/>
        <v>0.12747795576000007</v>
      </c>
      <c r="S57" s="98">
        <f t="shared" si="8"/>
        <v>9.5136455039999956E-2</v>
      </c>
      <c r="T57" s="98">
        <f t="shared" si="8"/>
        <v>6.3259676879999893E-2</v>
      </c>
      <c r="U57" s="98">
        <f t="shared" si="8"/>
        <v>3.2370000000000065E-2</v>
      </c>
      <c r="V57" s="99">
        <v>0</v>
      </c>
      <c r="W57" s="182"/>
      <c r="CA57" s="119">
        <f t="shared" si="9"/>
        <v>5</v>
      </c>
      <c r="CB57" s="97">
        <f>('[1]Summary Data'!$V114*POWER(CB$51,3))+('[1]Summary Data'!$W114*POWER(CB$51,2))+('[1]Summary Data'!$X114*CB$51)+'[1]Summary Data'!$Y114</f>
        <v>0.36450583872000003</v>
      </c>
      <c r="CC57" s="98">
        <f>('[1]Summary Data'!$V114*POWER(CC$51,3))+('[1]Summary Data'!$W114*POWER(CC$51,2))+('[1]Summary Data'!$X114*CC$51)+'[1]Summary Data'!$Y114</f>
        <v>0.36152938536000001</v>
      </c>
      <c r="CD57" s="98">
        <f>('[1]Summary Data'!$V114*POWER(CD$51,3))+('[1]Summary Data'!$W114*POWER(CD$51,2))+('[1]Summary Data'!$X114*CD$51)+'[1]Summary Data'!$Y114</f>
        <v>0.35327148864000002</v>
      </c>
      <c r="CE57" s="98">
        <f>('[1]Summary Data'!$V114*POWER(CE$51,3))+('[1]Summary Data'!$W114*POWER(CE$51,2))+('[1]Summary Data'!$X114*CE$51)+'[1]Summary Data'!$Y114</f>
        <v>0.34025452728</v>
      </c>
      <c r="CF57" s="98">
        <f>('[1]Summary Data'!$V114*POWER(CF$51,3))+('[1]Summary Data'!$W114*POWER(CF$51,2))+('[1]Summary Data'!$X114*CF$51)+'[1]Summary Data'!$Y114</f>
        <v>0.32300087999999999</v>
      </c>
      <c r="CG57" s="98">
        <f>('[1]Summary Data'!$V114*POWER(CG$51,3))+('[1]Summary Data'!$W114*POWER(CG$51,2))+('[1]Summary Data'!$X114*CG$51)+'[1]Summary Data'!$Y114</f>
        <v>0.30203292552000005</v>
      </c>
      <c r="CH57" s="98">
        <f>('[1]Summary Data'!$V114*POWER(CH$51,3))+('[1]Summary Data'!$W114*POWER(CH$51,2))+('[1]Summary Data'!$X114*CH$51)+'[1]Summary Data'!$Y114</f>
        <v>0.27787304256000001</v>
      </c>
      <c r="CI57" s="98">
        <f>('[1]Summary Data'!$V114*POWER(CI$51,3))+('[1]Summary Data'!$W114*POWER(CI$51,2))+('[1]Summary Data'!$X114*CI$51)+'[1]Summary Data'!$Y114</f>
        <v>0.25104360983999996</v>
      </c>
      <c r="CJ57" s="98">
        <f>('[1]Summary Data'!$V114*POWER(CJ$51,3))+('[1]Summary Data'!$W114*POWER(CJ$51,2))+('[1]Summary Data'!$X114*CJ$51)+'[1]Summary Data'!$Y114</f>
        <v>0.22206700608000002</v>
      </c>
      <c r="CK57" s="98">
        <f>('[1]Summary Data'!$V114*POWER(CK$51,3))+('[1]Summary Data'!$W114*POWER(CK$51,2))+('[1]Summary Data'!$X114*CK$51)+'[1]Summary Data'!$Y114</f>
        <v>0.19146561000000001</v>
      </c>
      <c r="CL57" s="98">
        <f>('[1]Summary Data'!$V114*POWER(CL$51,3))+('[1]Summary Data'!$W114*POWER(CL$51,2))+('[1]Summary Data'!$X114*CL$51)+'[1]Summary Data'!$Y114</f>
        <v>0.15976180032000006</v>
      </c>
      <c r="CM57" s="98">
        <f>('[1]Summary Data'!$V114*POWER(CM$51,3))+('[1]Summary Data'!$W114*POWER(CM$51,2))+('[1]Summary Data'!$X114*CM$51)+'[1]Summary Data'!$Y114</f>
        <v>0.12747795576000007</v>
      </c>
      <c r="CN57" s="98">
        <f>('[1]Summary Data'!$V114*POWER(CN$51,3))+('[1]Summary Data'!$W114*POWER(CN$51,2))+('[1]Summary Data'!$X114*CN$51)+'[1]Summary Data'!$Y114</f>
        <v>9.5136455039999956E-2</v>
      </c>
      <c r="CO57" s="98">
        <f>('[1]Summary Data'!$V114*POWER(CO$51,3))+('[1]Summary Data'!$W114*POWER(CO$51,2))+('[1]Summary Data'!$X114*CO$51)+'[1]Summary Data'!$Y114</f>
        <v>6.3259676879999893E-2</v>
      </c>
      <c r="CP57" s="98">
        <f>('[1]Summary Data'!$V114*POWER(CP$51,3))+('[1]Summary Data'!$W114*POWER(CP$51,2))+('[1]Summary Data'!$X114*CP$51)+'[1]Summary Data'!$Y114</f>
        <v>3.2370000000000065E-2</v>
      </c>
      <c r="CQ57" s="99">
        <f>('[1]Summary Data'!$V114*POWER(CQ$51,3))+('[1]Summary Data'!$W114*POWER(CQ$51,2))+('[1]Summary Data'!$X114*CQ$51)+'[1]Summary Data'!$Y114</f>
        <v>0.1413899999999999</v>
      </c>
    </row>
    <row r="58" spans="2:96" x14ac:dyDescent="0.25">
      <c r="B58" s="180"/>
      <c r="C58" s="181"/>
      <c r="D58" s="181"/>
      <c r="E58" s="182"/>
      <c r="F58" s="56">
        <f t="shared" si="7"/>
        <v>5.5</v>
      </c>
      <c r="G58" s="97">
        <f t="shared" si="8"/>
        <v>0.34452715448000004</v>
      </c>
      <c r="H58" s="98">
        <f t="shared" si="8"/>
        <v>0.34452715448000004</v>
      </c>
      <c r="I58" s="98">
        <f t="shared" si="8"/>
        <v>0.33997434752</v>
      </c>
      <c r="J58" s="98">
        <f t="shared" si="8"/>
        <v>0.32827286503999997</v>
      </c>
      <c r="K58" s="98">
        <f t="shared" si="8"/>
        <v>0.31035583999999999</v>
      </c>
      <c r="L58" s="98">
        <f t="shared" si="8"/>
        <v>0.28715640536000003</v>
      </c>
      <c r="M58" s="98">
        <f t="shared" si="8"/>
        <v>0.25960769407999995</v>
      </c>
      <c r="N58" s="98">
        <f t="shared" si="8"/>
        <v>0.22864283912000005</v>
      </c>
      <c r="O58" s="98">
        <f t="shared" si="8"/>
        <v>0.19519497343999997</v>
      </c>
      <c r="P58" s="98">
        <f t="shared" si="8"/>
        <v>0.16019723000000008</v>
      </c>
      <c r="Q58" s="98">
        <f t="shared" si="8"/>
        <v>0.12458274176000012</v>
      </c>
      <c r="R58" s="98">
        <f t="shared" si="8"/>
        <v>8.9284641679999943E-2</v>
      </c>
      <c r="S58" s="98">
        <f t="shared" si="8"/>
        <v>5.5236062720000145E-2</v>
      </c>
      <c r="T58" s="98">
        <f t="shared" si="8"/>
        <v>2.3370137839999972E-2</v>
      </c>
      <c r="U58" s="98">
        <f t="shared" si="8"/>
        <v>0</v>
      </c>
      <c r="V58" s="99">
        <v>0</v>
      </c>
      <c r="W58" s="182"/>
      <c r="CA58" s="119">
        <f t="shared" si="9"/>
        <v>5.5</v>
      </c>
      <c r="CB58" s="97">
        <f>('[1]Summary Data'!$V113*POWER(CB$51,3))+('[1]Summary Data'!$W113*POWER(CB$51,2))+('[1]Summary Data'!$X113*CB$51)+'[1]Summary Data'!$Y113</f>
        <v>0.34099815296000002</v>
      </c>
      <c r="CC58" s="98">
        <f>('[1]Summary Data'!$V113*POWER(CC$51,3))+('[1]Summary Data'!$W113*POWER(CC$51,2))+('[1]Summary Data'!$X113*CC$51)+'[1]Summary Data'!$Y113</f>
        <v>0.34452715448000004</v>
      </c>
      <c r="CD58" s="98">
        <f>('[1]Summary Data'!$V113*POWER(CD$51,3))+('[1]Summary Data'!$W113*POWER(CD$51,2))+('[1]Summary Data'!$X113*CD$51)+'[1]Summary Data'!$Y113</f>
        <v>0.33997434752</v>
      </c>
      <c r="CE58" s="98">
        <f>('[1]Summary Data'!$V113*POWER(CE$51,3))+('[1]Summary Data'!$W113*POWER(CE$51,2))+('[1]Summary Data'!$X113*CE$51)+'[1]Summary Data'!$Y113</f>
        <v>0.32827286503999997</v>
      </c>
      <c r="CF58" s="98">
        <f>('[1]Summary Data'!$V113*POWER(CF$51,3))+('[1]Summary Data'!$W113*POWER(CF$51,2))+('[1]Summary Data'!$X113*CF$51)+'[1]Summary Data'!$Y113</f>
        <v>0.31035583999999999</v>
      </c>
      <c r="CG58" s="98">
        <f>('[1]Summary Data'!$V113*POWER(CG$51,3))+('[1]Summary Data'!$W113*POWER(CG$51,2))+('[1]Summary Data'!$X113*CG$51)+'[1]Summary Data'!$Y113</f>
        <v>0.28715640536000003</v>
      </c>
      <c r="CH58" s="98">
        <f>('[1]Summary Data'!$V113*POWER(CH$51,3))+('[1]Summary Data'!$W113*POWER(CH$51,2))+('[1]Summary Data'!$X113*CH$51)+'[1]Summary Data'!$Y113</f>
        <v>0.25960769407999995</v>
      </c>
      <c r="CI58" s="98">
        <f>('[1]Summary Data'!$V113*POWER(CI$51,3))+('[1]Summary Data'!$W113*POWER(CI$51,2))+('[1]Summary Data'!$X113*CI$51)+'[1]Summary Data'!$Y113</f>
        <v>0.22864283912000005</v>
      </c>
      <c r="CJ58" s="98">
        <f>('[1]Summary Data'!$V113*POWER(CJ$51,3))+('[1]Summary Data'!$W113*POWER(CJ$51,2))+('[1]Summary Data'!$X113*CJ$51)+'[1]Summary Data'!$Y113</f>
        <v>0.19519497343999997</v>
      </c>
      <c r="CK58" s="98">
        <f>('[1]Summary Data'!$V113*POWER(CK$51,3))+('[1]Summary Data'!$W113*POWER(CK$51,2))+('[1]Summary Data'!$X113*CK$51)+'[1]Summary Data'!$Y113</f>
        <v>0.16019723000000008</v>
      </c>
      <c r="CL58" s="98">
        <f>('[1]Summary Data'!$V113*POWER(CL$51,3))+('[1]Summary Data'!$W113*POWER(CL$51,2))+('[1]Summary Data'!$X113*CL$51)+'[1]Summary Data'!$Y113</f>
        <v>0.12458274176000012</v>
      </c>
      <c r="CM58" s="98">
        <f>('[1]Summary Data'!$V113*POWER(CM$51,3))+('[1]Summary Data'!$W113*POWER(CM$51,2))+('[1]Summary Data'!$X113*CM$51)+'[1]Summary Data'!$Y113</f>
        <v>8.9284641679999943E-2</v>
      </c>
      <c r="CN58" s="98">
        <f>('[1]Summary Data'!$V113*POWER(CN$51,3))+('[1]Summary Data'!$W113*POWER(CN$51,2))+('[1]Summary Data'!$X113*CN$51)+'[1]Summary Data'!$Y113</f>
        <v>5.5236062720000145E-2</v>
      </c>
      <c r="CO58" s="98">
        <f>('[1]Summary Data'!$V113*POWER(CO$51,3))+('[1]Summary Data'!$W113*POWER(CO$51,2))+('[1]Summary Data'!$X113*CO$51)+'[1]Summary Data'!$Y113</f>
        <v>2.3370137839999972E-2</v>
      </c>
      <c r="CP58" s="98">
        <f>('[1]Summary Data'!$V113*POWER(CP$51,3))+('[1]Summary Data'!$W113*POWER(CP$51,2))+('[1]Summary Data'!$X113*CP$51)+'[1]Summary Data'!$Y113</f>
        <v>-5.3799999999999404E-3</v>
      </c>
      <c r="CQ58" s="99">
        <f>('[1]Summary Data'!$V113*POWER(CQ$51,3))+('[1]Summary Data'!$W113*POWER(CQ$51,2))+('[1]Summary Data'!$X113*CQ$51)+'[1]Summary Data'!$Y113</f>
        <v>0.82896000000000036</v>
      </c>
    </row>
    <row r="59" spans="2:96" ht="15.75" thickBot="1" x14ac:dyDescent="0.3">
      <c r="B59" s="183"/>
      <c r="C59" s="184"/>
      <c r="D59" s="184"/>
      <c r="E59" s="185"/>
      <c r="F59" s="58">
        <f t="shared" si="7"/>
        <v>6</v>
      </c>
      <c r="G59" s="102">
        <f t="shared" si="8"/>
        <v>0.31676749488</v>
      </c>
      <c r="H59" s="103">
        <f t="shared" si="8"/>
        <v>0.31676749488</v>
      </c>
      <c r="I59" s="103">
        <f t="shared" si="8"/>
        <v>0.31404803712000001</v>
      </c>
      <c r="J59" s="103">
        <f t="shared" si="8"/>
        <v>0.30457361424000001</v>
      </c>
      <c r="K59" s="103">
        <f t="shared" si="8"/>
        <v>0.28917503999999994</v>
      </c>
      <c r="L59" s="103">
        <f t="shared" si="8"/>
        <v>0.26868312816000001</v>
      </c>
      <c r="M59" s="103">
        <f t="shared" si="8"/>
        <v>0.24392869247999999</v>
      </c>
      <c r="N59" s="103">
        <f t="shared" si="8"/>
        <v>0.21574254671999998</v>
      </c>
      <c r="O59" s="103">
        <f t="shared" si="8"/>
        <v>0.18495550464000005</v>
      </c>
      <c r="P59" s="103">
        <f t="shared" si="8"/>
        <v>0.15239838000000006</v>
      </c>
      <c r="Q59" s="103">
        <f t="shared" si="8"/>
        <v>0.11890198655999995</v>
      </c>
      <c r="R59" s="103">
        <f t="shared" si="8"/>
        <v>8.5297138080000057E-2</v>
      </c>
      <c r="S59" s="103">
        <f t="shared" si="8"/>
        <v>5.2414648320000035E-2</v>
      </c>
      <c r="T59" s="103">
        <f t="shared" si="8"/>
        <v>2.1085331039999933E-2</v>
      </c>
      <c r="U59" s="103">
        <f t="shared" si="8"/>
        <v>0</v>
      </c>
      <c r="V59" s="104">
        <v>0</v>
      </c>
      <c r="W59" s="185"/>
      <c r="CA59" s="120">
        <f t="shared" si="9"/>
        <v>6</v>
      </c>
      <c r="CB59" s="102">
        <f>('[1]Summary Data'!$V112*POWER(CB$51,3))+('[1]Summary Data'!$W112*POWER(CB$51,2))+('[1]Summary Data'!$X112*CB$51)+'[1]Summary Data'!$Y112</f>
        <v>0.31190117376000004</v>
      </c>
      <c r="CC59" s="103">
        <f>('[1]Summary Data'!$V112*POWER(CC$51,3))+('[1]Summary Data'!$W112*POWER(CC$51,2))+('[1]Summary Data'!$X112*CC$51)+'[1]Summary Data'!$Y112</f>
        <v>0.31676749488</v>
      </c>
      <c r="CD59" s="103">
        <f>('[1]Summary Data'!$V112*POWER(CD$51,3))+('[1]Summary Data'!$W112*POWER(CD$51,2))+('[1]Summary Data'!$X112*CD$51)+'[1]Summary Data'!$Y112</f>
        <v>0.31404803712000001</v>
      </c>
      <c r="CE59" s="103">
        <f>('[1]Summary Data'!$V112*POWER(CE$51,3))+('[1]Summary Data'!$W112*POWER(CE$51,2))+('[1]Summary Data'!$X112*CE$51)+'[1]Summary Data'!$Y112</f>
        <v>0.30457361424000001</v>
      </c>
      <c r="CF59" s="103">
        <f>('[1]Summary Data'!$V112*POWER(CF$51,3))+('[1]Summary Data'!$W112*POWER(CF$51,2))+('[1]Summary Data'!$X112*CF$51)+'[1]Summary Data'!$Y112</f>
        <v>0.28917503999999994</v>
      </c>
      <c r="CG59" s="103">
        <f>('[1]Summary Data'!$V112*POWER(CG$51,3))+('[1]Summary Data'!$W112*POWER(CG$51,2))+('[1]Summary Data'!$X112*CG$51)+'[1]Summary Data'!$Y112</f>
        <v>0.26868312816000001</v>
      </c>
      <c r="CH59" s="103">
        <f>('[1]Summary Data'!$V112*POWER(CH$51,3))+('[1]Summary Data'!$W112*POWER(CH$51,2))+('[1]Summary Data'!$X112*CH$51)+'[1]Summary Data'!$Y112</f>
        <v>0.24392869247999999</v>
      </c>
      <c r="CI59" s="103">
        <f>('[1]Summary Data'!$V112*POWER(CI$51,3))+('[1]Summary Data'!$W112*POWER(CI$51,2))+('[1]Summary Data'!$X112*CI$51)+'[1]Summary Data'!$Y112</f>
        <v>0.21574254671999998</v>
      </c>
      <c r="CJ59" s="103">
        <f>('[1]Summary Data'!$V112*POWER(CJ$51,3))+('[1]Summary Data'!$W112*POWER(CJ$51,2))+('[1]Summary Data'!$X112*CJ$51)+'[1]Summary Data'!$Y112</f>
        <v>0.18495550464000005</v>
      </c>
      <c r="CK59" s="103">
        <f>('[1]Summary Data'!$V112*POWER(CK$51,3))+('[1]Summary Data'!$W112*POWER(CK$51,2))+('[1]Summary Data'!$X112*CK$51)+'[1]Summary Data'!$Y112</f>
        <v>0.15239838000000006</v>
      </c>
      <c r="CL59" s="103">
        <f>('[1]Summary Data'!$V112*POWER(CL$51,3))+('[1]Summary Data'!$W112*POWER(CL$51,2))+('[1]Summary Data'!$X112*CL$51)+'[1]Summary Data'!$Y112</f>
        <v>0.11890198655999995</v>
      </c>
      <c r="CM59" s="103">
        <f>('[1]Summary Data'!$V112*POWER(CM$51,3))+('[1]Summary Data'!$W112*POWER(CM$51,2))+('[1]Summary Data'!$X112*CM$51)+'[1]Summary Data'!$Y112</f>
        <v>8.5297138080000057E-2</v>
      </c>
      <c r="CN59" s="103">
        <f>('[1]Summary Data'!$V112*POWER(CN$51,3))+('[1]Summary Data'!$W112*POWER(CN$51,2))+('[1]Summary Data'!$X112*CN$51)+'[1]Summary Data'!$Y112</f>
        <v>5.2414648320000035E-2</v>
      </c>
      <c r="CO59" s="103">
        <f>('[1]Summary Data'!$V112*POWER(CO$51,3))+('[1]Summary Data'!$W112*POWER(CO$51,2))+('[1]Summary Data'!$X112*CO$51)+'[1]Summary Data'!$Y112</f>
        <v>2.1085331039999933E-2</v>
      </c>
      <c r="CP59" s="103">
        <f>('[1]Summary Data'!$V112*POWER(CP$51,3))+('[1]Summary Data'!$W112*POWER(CP$51,2))+('[1]Summary Data'!$X112*CP$51)+'[1]Summary Data'!$Y112</f>
        <v>-7.8600000000000336E-3</v>
      </c>
      <c r="CQ59" s="104">
        <f>('[1]Summary Data'!$V112*POWER(CQ$51,3))+('[1]Summary Data'!$W112*POWER(CQ$51,2))+('[1]Summary Data'!$X112*CQ$51)+'[1]Summary Data'!$Y112</f>
        <v>0.62175999999999965</v>
      </c>
    </row>
    <row r="60" spans="2:96" ht="15.75" thickBot="1" x14ac:dyDescent="0.3">
      <c r="CA60" s="43" t="s">
        <v>59</v>
      </c>
    </row>
    <row r="61" spans="2:96" ht="15.75" thickBot="1" x14ac:dyDescent="0.3">
      <c r="B61" s="203" t="s">
        <v>63</v>
      </c>
      <c r="C61" s="204"/>
      <c r="D61" s="204"/>
      <c r="E61" s="204"/>
      <c r="F61" s="169"/>
      <c r="G61" s="174" t="s">
        <v>61</v>
      </c>
      <c r="H61" s="175"/>
      <c r="I61" s="175"/>
      <c r="J61" s="175"/>
      <c r="K61" s="175"/>
      <c r="L61" s="175"/>
      <c r="M61" s="175"/>
      <c r="N61" s="175"/>
      <c r="O61" s="175"/>
      <c r="P61" s="175"/>
      <c r="Q61" s="175"/>
      <c r="R61" s="175"/>
      <c r="S61" s="175"/>
      <c r="T61" s="175"/>
      <c r="U61" s="175"/>
      <c r="V61" s="176"/>
      <c r="CA61" s="107"/>
      <c r="CB61" s="174" t="s">
        <v>61</v>
      </c>
      <c r="CC61" s="175"/>
      <c r="CD61" s="175"/>
      <c r="CE61" s="175"/>
      <c r="CF61" s="175"/>
      <c r="CG61" s="175"/>
      <c r="CH61" s="175"/>
      <c r="CI61" s="175"/>
      <c r="CJ61" s="175"/>
      <c r="CK61" s="175"/>
      <c r="CL61" s="175"/>
      <c r="CM61" s="175"/>
      <c r="CN61" s="175"/>
      <c r="CO61" s="175"/>
      <c r="CP61" s="175"/>
      <c r="CQ61" s="176"/>
    </row>
    <row r="62" spans="2:96" ht="15.75" customHeight="1" thickBot="1" x14ac:dyDescent="0.3">
      <c r="B62" s="177" t="s">
        <v>43</v>
      </c>
      <c r="C62" s="178"/>
      <c r="D62" s="178"/>
      <c r="E62" s="179"/>
      <c r="F62" s="47" t="str">
        <f>$E$5</f>
        <v>bar</v>
      </c>
      <c r="G62" s="121">
        <f>'[1]Summary Data'!$C$149</f>
        <v>0.16</v>
      </c>
      <c r="H62" s="122">
        <f>'[1]Summary Data'!$C$148</f>
        <v>0.22</v>
      </c>
      <c r="I62" s="122">
        <f>'[1]Summary Data'!$C$147</f>
        <v>0.28000000000000003</v>
      </c>
      <c r="J62" s="122">
        <f>'[1]Summary Data'!$C$146</f>
        <v>0.34</v>
      </c>
      <c r="K62" s="122">
        <f>'[1]Summary Data'!$C$145</f>
        <v>0.4</v>
      </c>
      <c r="L62" s="122">
        <f>'[1]Summary Data'!$C$144</f>
        <v>0.46</v>
      </c>
      <c r="M62" s="122">
        <f>'[1]Summary Data'!$C$143</f>
        <v>0.52</v>
      </c>
      <c r="N62" s="122">
        <f>'[1]Summary Data'!$C$142</f>
        <v>0.57999999999999996</v>
      </c>
      <c r="O62" s="122">
        <f>'[1]Summary Data'!$C$141</f>
        <v>0.64</v>
      </c>
      <c r="P62" s="122">
        <f>'[1]Summary Data'!$C$140</f>
        <v>0.7</v>
      </c>
      <c r="Q62" s="122">
        <f>'[1]Summary Data'!$C$139</f>
        <v>0.76</v>
      </c>
      <c r="R62" s="122">
        <f>'[1]Summary Data'!$C$138</f>
        <v>0.82</v>
      </c>
      <c r="S62" s="122">
        <f>'[1]Summary Data'!$C$137</f>
        <v>0.88</v>
      </c>
      <c r="T62" s="122">
        <f>'[1]Summary Data'!$C$136</f>
        <v>0.94</v>
      </c>
      <c r="U62" s="122">
        <f>'[1]Summary Data'!$C$135</f>
        <v>1</v>
      </c>
      <c r="V62" s="123">
        <f>'[1]Summary Data'!$C$134</f>
        <v>2</v>
      </c>
      <c r="CA62" s="111" t="str">
        <f t="shared" ref="CA62:CQ62" si="10">F62</f>
        <v>bar</v>
      </c>
      <c r="CB62" s="108">
        <f t="shared" si="10"/>
        <v>0.16</v>
      </c>
      <c r="CC62" s="109">
        <f t="shared" si="10"/>
        <v>0.22</v>
      </c>
      <c r="CD62" s="109">
        <f t="shared" si="10"/>
        <v>0.28000000000000003</v>
      </c>
      <c r="CE62" s="109">
        <f t="shared" si="10"/>
        <v>0.34</v>
      </c>
      <c r="CF62" s="109">
        <f t="shared" si="10"/>
        <v>0.4</v>
      </c>
      <c r="CG62" s="109">
        <f t="shared" si="10"/>
        <v>0.46</v>
      </c>
      <c r="CH62" s="109">
        <f t="shared" si="10"/>
        <v>0.52</v>
      </c>
      <c r="CI62" s="109">
        <f t="shared" si="10"/>
        <v>0.57999999999999996</v>
      </c>
      <c r="CJ62" s="109">
        <f t="shared" si="10"/>
        <v>0.64</v>
      </c>
      <c r="CK62" s="109">
        <f t="shared" si="10"/>
        <v>0.7</v>
      </c>
      <c r="CL62" s="109">
        <f t="shared" si="10"/>
        <v>0.76</v>
      </c>
      <c r="CM62" s="109">
        <f t="shared" si="10"/>
        <v>0.82</v>
      </c>
      <c r="CN62" s="109">
        <f t="shared" si="10"/>
        <v>0.88</v>
      </c>
      <c r="CO62" s="109">
        <f t="shared" si="10"/>
        <v>0.94</v>
      </c>
      <c r="CP62" s="109">
        <f t="shared" si="10"/>
        <v>1</v>
      </c>
      <c r="CQ62" s="110">
        <f t="shared" si="10"/>
        <v>2</v>
      </c>
    </row>
    <row r="63" spans="2:96" ht="15" customHeight="1" thickBot="1" x14ac:dyDescent="0.3">
      <c r="B63" s="180"/>
      <c r="C63" s="181"/>
      <c r="D63" s="181"/>
      <c r="E63" s="182"/>
      <c r="F63" s="49">
        <f t="shared" ref="F63:F70" si="11">F15</f>
        <v>2.5</v>
      </c>
      <c r="G63" s="124">
        <f t="shared" ref="G63:U70" si="12">IF(CB63&gt;H63,MAX(CB63,0),H63)</f>
        <v>274.19803653375999</v>
      </c>
      <c r="H63" s="125">
        <f t="shared" si="12"/>
        <v>237.94383462087998</v>
      </c>
      <c r="I63" s="125">
        <f t="shared" si="12"/>
        <v>207.76348534912</v>
      </c>
      <c r="J63" s="125">
        <f t="shared" si="12"/>
        <v>183.04462069623997</v>
      </c>
      <c r="K63" s="125">
        <f t="shared" si="12"/>
        <v>163.17487263999999</v>
      </c>
      <c r="L63" s="125">
        <f t="shared" si="12"/>
        <v>147.54187315816</v>
      </c>
      <c r="M63" s="125">
        <f t="shared" si="12"/>
        <v>135.53325422848008</v>
      </c>
      <c r="N63" s="125">
        <f t="shared" si="12"/>
        <v>126.53664782871999</v>
      </c>
      <c r="O63" s="125">
        <f t="shared" si="12"/>
        <v>119.93968593663993</v>
      </c>
      <c r="P63" s="125">
        <f t="shared" si="12"/>
        <v>115.1300005299999</v>
      </c>
      <c r="Q63" s="125">
        <f t="shared" si="12"/>
        <v>111.49522358655992</v>
      </c>
      <c r="R63" s="125">
        <f t="shared" si="12"/>
        <v>108.42298708407992</v>
      </c>
      <c r="S63" s="125">
        <f t="shared" si="12"/>
        <v>105.30092300031987</v>
      </c>
      <c r="T63" s="125">
        <f t="shared" si="12"/>
        <v>101.51666331303994</v>
      </c>
      <c r="U63" s="125">
        <f t="shared" si="12"/>
        <v>100</v>
      </c>
      <c r="V63" s="126">
        <v>100</v>
      </c>
      <c r="W63" s="186" t="s">
        <v>64</v>
      </c>
      <c r="CA63" s="116">
        <f>F63</f>
        <v>2.5</v>
      </c>
      <c r="CB63" s="124">
        <f>('[1]Summary Data'!$V163*POWER(CB$62,3))+('[1]Summary Data'!$W163*POWER(CB$62,2))+('[1]Summary Data'!$X163*CB$62)+'[1]Summary Data'!$Y163</f>
        <v>274.19803653375999</v>
      </c>
      <c r="CC63" s="125">
        <f>('[1]Summary Data'!$V163*POWER(CC$62,3))+('[1]Summary Data'!$W163*POWER(CC$62,2))+('[1]Summary Data'!$X163*CC$62)+'[1]Summary Data'!$Y163</f>
        <v>237.94383462087998</v>
      </c>
      <c r="CD63" s="125">
        <f>('[1]Summary Data'!$V163*POWER(CD$62,3))+('[1]Summary Data'!$W163*POWER(CD$62,2))+('[1]Summary Data'!$X163*CD$62)+'[1]Summary Data'!$Y163</f>
        <v>207.76348534912</v>
      </c>
      <c r="CE63" s="125">
        <f>('[1]Summary Data'!$V163*POWER(CE$62,3))+('[1]Summary Data'!$W163*POWER(CE$62,2))+('[1]Summary Data'!$X163*CE$62)+'[1]Summary Data'!$Y163</f>
        <v>183.04462069623997</v>
      </c>
      <c r="CF63" s="125">
        <f>('[1]Summary Data'!$V163*POWER(CF$62,3))+('[1]Summary Data'!$W163*POWER(CF$62,2))+('[1]Summary Data'!$X163*CF$62)+'[1]Summary Data'!$Y163</f>
        <v>163.17487263999999</v>
      </c>
      <c r="CG63" s="125">
        <f>('[1]Summary Data'!$V163*POWER(CG$62,3))+('[1]Summary Data'!$W163*POWER(CG$62,2))+('[1]Summary Data'!$X163*CG$62)+'[1]Summary Data'!$Y163</f>
        <v>147.54187315816</v>
      </c>
      <c r="CH63" s="125">
        <f>('[1]Summary Data'!$V163*POWER(CH$62,3))+('[1]Summary Data'!$W163*POWER(CH$62,2))+('[1]Summary Data'!$X163*CH$62)+'[1]Summary Data'!$Y163</f>
        <v>135.53325422848008</v>
      </c>
      <c r="CI63" s="125">
        <f>('[1]Summary Data'!$V163*POWER(CI$62,3))+('[1]Summary Data'!$W163*POWER(CI$62,2))+('[1]Summary Data'!$X163*CI$62)+'[1]Summary Data'!$Y163</f>
        <v>126.53664782871999</v>
      </c>
      <c r="CJ63" s="125">
        <f>('[1]Summary Data'!$V163*POWER(CJ$62,3))+('[1]Summary Data'!$W163*POWER(CJ$62,2))+('[1]Summary Data'!$X163*CJ$62)+'[1]Summary Data'!$Y163</f>
        <v>119.93968593663993</v>
      </c>
      <c r="CK63" s="125">
        <f>('[1]Summary Data'!$V163*POWER(CK$62,3))+('[1]Summary Data'!$W163*POWER(CK$62,2))+('[1]Summary Data'!$X163*CK$62)+'[1]Summary Data'!$Y163</f>
        <v>115.1300005299999</v>
      </c>
      <c r="CL63" s="125">
        <f>('[1]Summary Data'!$V163*POWER(CL$62,3))+('[1]Summary Data'!$W163*POWER(CL$62,2))+('[1]Summary Data'!$X163*CL$62)+'[1]Summary Data'!$Y163</f>
        <v>111.49522358655992</v>
      </c>
      <c r="CM63" s="125">
        <f>('[1]Summary Data'!$V163*POWER(CM$62,3))+('[1]Summary Data'!$W163*POWER(CM$62,2))+('[1]Summary Data'!$X163*CM$62)+'[1]Summary Data'!$Y163</f>
        <v>108.42298708407992</v>
      </c>
      <c r="CN63" s="125">
        <f>('[1]Summary Data'!$V163*POWER(CN$62,3))+('[1]Summary Data'!$W163*POWER(CN$62,2))+('[1]Summary Data'!$X163*CN$62)+'[1]Summary Data'!$Y163</f>
        <v>105.30092300031987</v>
      </c>
      <c r="CO63" s="125">
        <f>('[1]Summary Data'!$V163*POWER(CO$62,3))+('[1]Summary Data'!$W163*POWER(CO$62,2))+('[1]Summary Data'!$X163*CO$62)+'[1]Summary Data'!$Y163</f>
        <v>101.51666331303994</v>
      </c>
      <c r="CP63" s="125">
        <f>('[1]Summary Data'!$V163*POWER(CP$62,3))+('[1]Summary Data'!$W163*POWER(CP$62,2))+('[1]Summary Data'!$X163*CP$62)+'[1]Summary Data'!$Y163</f>
        <v>96.457839999999862</v>
      </c>
      <c r="CQ63" s="126">
        <f>('[1]Summary Data'!$V163*POWER(CQ$62,3))+('[1]Summary Data'!$W163*POWER(CQ$62,2))+('[1]Summary Data'!$X163*CQ$62)+'[1]Summary Data'!$Y163</f>
        <v>-736.45932000000039</v>
      </c>
    </row>
    <row r="64" spans="2:96" ht="15.75" thickBot="1" x14ac:dyDescent="0.3">
      <c r="B64" s="180"/>
      <c r="C64" s="181"/>
      <c r="D64" s="181"/>
      <c r="E64" s="182"/>
      <c r="F64" s="51">
        <f t="shared" si="11"/>
        <v>3</v>
      </c>
      <c r="G64" s="127">
        <f t="shared" si="12"/>
        <v>270.78104550143996</v>
      </c>
      <c r="H64" s="128">
        <f t="shared" si="12"/>
        <v>235.22712372671998</v>
      </c>
      <c r="I64" s="128">
        <f t="shared" si="12"/>
        <v>205.63980395327994</v>
      </c>
      <c r="J64" s="128">
        <f t="shared" si="12"/>
        <v>181.41589361855995</v>
      </c>
      <c r="K64" s="128">
        <f t="shared" si="12"/>
        <v>161.95220015999996</v>
      </c>
      <c r="L64" s="128">
        <f t="shared" si="12"/>
        <v>146.64553101503998</v>
      </c>
      <c r="M64" s="128">
        <f t="shared" si="12"/>
        <v>134.89269362111997</v>
      </c>
      <c r="N64" s="128">
        <f t="shared" si="12"/>
        <v>126.09049541567992</v>
      </c>
      <c r="O64" s="128">
        <f t="shared" si="12"/>
        <v>119.63574383615992</v>
      </c>
      <c r="P64" s="128">
        <f t="shared" si="12"/>
        <v>114.92524631999993</v>
      </c>
      <c r="Q64" s="128">
        <f t="shared" si="12"/>
        <v>111.35581030463987</v>
      </c>
      <c r="R64" s="128">
        <f t="shared" si="12"/>
        <v>108.32424322751984</v>
      </c>
      <c r="S64" s="128">
        <f t="shared" si="12"/>
        <v>105.22735252607993</v>
      </c>
      <c r="T64" s="128">
        <f t="shared" si="12"/>
        <v>101.46194563775998</v>
      </c>
      <c r="U64" s="128">
        <f t="shared" si="12"/>
        <v>100</v>
      </c>
      <c r="V64" s="129">
        <v>100</v>
      </c>
      <c r="W64" s="187"/>
      <c r="X64" s="53" t="s">
        <v>46</v>
      </c>
      <c r="CA64" s="117">
        <f t="shared" ref="CA64:CA70" si="13">F64</f>
        <v>3</v>
      </c>
      <c r="CB64" s="127">
        <f>('[1]Summary Data'!$V162*POWER(CB$62,3))+('[1]Summary Data'!$W162*POWER(CB$62,2))+('[1]Summary Data'!$X162*CB$62)+'[1]Summary Data'!$Y162</f>
        <v>270.78104550143996</v>
      </c>
      <c r="CC64" s="128">
        <f>('[1]Summary Data'!$V162*POWER(CC$62,3))+('[1]Summary Data'!$W162*POWER(CC$62,2))+('[1]Summary Data'!$X162*CC$62)+'[1]Summary Data'!$Y162</f>
        <v>235.22712372671998</v>
      </c>
      <c r="CD64" s="128">
        <f>('[1]Summary Data'!$V162*POWER(CD$62,3))+('[1]Summary Data'!$W162*POWER(CD$62,2))+('[1]Summary Data'!$X162*CD$62)+'[1]Summary Data'!$Y162</f>
        <v>205.63980395327994</v>
      </c>
      <c r="CE64" s="128">
        <f>('[1]Summary Data'!$V162*POWER(CE$62,3))+('[1]Summary Data'!$W162*POWER(CE$62,2))+('[1]Summary Data'!$X162*CE$62)+'[1]Summary Data'!$Y162</f>
        <v>181.41589361855995</v>
      </c>
      <c r="CF64" s="128">
        <f>('[1]Summary Data'!$V162*POWER(CF$62,3))+('[1]Summary Data'!$W162*POWER(CF$62,2))+('[1]Summary Data'!$X162*CF$62)+'[1]Summary Data'!$Y162</f>
        <v>161.95220015999996</v>
      </c>
      <c r="CG64" s="128">
        <f>('[1]Summary Data'!$V162*POWER(CG$62,3))+('[1]Summary Data'!$W162*POWER(CG$62,2))+('[1]Summary Data'!$X162*CG$62)+'[1]Summary Data'!$Y162</f>
        <v>146.64553101503998</v>
      </c>
      <c r="CH64" s="128">
        <f>('[1]Summary Data'!$V162*POWER(CH$62,3))+('[1]Summary Data'!$W162*POWER(CH$62,2))+('[1]Summary Data'!$X162*CH$62)+'[1]Summary Data'!$Y162</f>
        <v>134.89269362111997</v>
      </c>
      <c r="CI64" s="128">
        <f>('[1]Summary Data'!$V162*POWER(CI$62,3))+('[1]Summary Data'!$W162*POWER(CI$62,2))+('[1]Summary Data'!$X162*CI$62)+'[1]Summary Data'!$Y162</f>
        <v>126.09049541567992</v>
      </c>
      <c r="CJ64" s="128">
        <f>('[1]Summary Data'!$V162*POWER(CJ$62,3))+('[1]Summary Data'!$W162*POWER(CJ$62,2))+('[1]Summary Data'!$X162*CJ$62)+'[1]Summary Data'!$Y162</f>
        <v>119.63574383615992</v>
      </c>
      <c r="CK64" s="128">
        <f>('[1]Summary Data'!$V162*POWER(CK$62,3))+('[1]Summary Data'!$W162*POWER(CK$62,2))+('[1]Summary Data'!$X162*CK$62)+'[1]Summary Data'!$Y162</f>
        <v>114.92524631999993</v>
      </c>
      <c r="CL64" s="128">
        <f>('[1]Summary Data'!$V162*POWER(CL$62,3))+('[1]Summary Data'!$W162*POWER(CL$62,2))+('[1]Summary Data'!$X162*CL$62)+'[1]Summary Data'!$Y162</f>
        <v>111.35581030463987</v>
      </c>
      <c r="CM64" s="128">
        <f>('[1]Summary Data'!$V162*POWER(CM$62,3))+('[1]Summary Data'!$W162*POWER(CM$62,2))+('[1]Summary Data'!$X162*CM$62)+'[1]Summary Data'!$Y162</f>
        <v>108.32424322751984</v>
      </c>
      <c r="CN64" s="128">
        <f>('[1]Summary Data'!$V162*POWER(CN$62,3))+('[1]Summary Data'!$W162*POWER(CN$62,2))+('[1]Summary Data'!$X162*CN$62)+'[1]Summary Data'!$Y162</f>
        <v>105.22735252607993</v>
      </c>
      <c r="CO64" s="128">
        <f>('[1]Summary Data'!$V162*POWER(CO$62,3))+('[1]Summary Data'!$W162*POWER(CO$62,2))+('[1]Summary Data'!$X162*CO$62)+'[1]Summary Data'!$Y162</f>
        <v>101.46194563775998</v>
      </c>
      <c r="CP64" s="128">
        <f>('[1]Summary Data'!$V162*POWER(CP$62,3))+('[1]Summary Data'!$W162*POWER(CP$62,2))+('[1]Summary Data'!$X162*CP$62)+'[1]Summary Data'!$Y162</f>
        <v>96.424829999999929</v>
      </c>
      <c r="CQ64" s="129">
        <f>('[1]Summary Data'!$V162*POWER(CQ$62,3))+('[1]Summary Data'!$W162*POWER(CQ$62,2))+('[1]Summary Data'!$X162*CQ$62)+'[1]Summary Data'!$Y162</f>
        <v>-727.30506000000037</v>
      </c>
      <c r="CR64" s="43" t="s">
        <v>62</v>
      </c>
    </row>
    <row r="65" spans="2:95" x14ac:dyDescent="0.25">
      <c r="B65" s="180"/>
      <c r="C65" s="181"/>
      <c r="D65" s="181"/>
      <c r="E65" s="182"/>
      <c r="F65" s="54">
        <f t="shared" si="11"/>
        <v>3.5</v>
      </c>
      <c r="G65" s="130">
        <f t="shared" si="12"/>
        <v>270.13921916736001</v>
      </c>
      <c r="H65" s="131">
        <f t="shared" si="12"/>
        <v>234.04047948768002</v>
      </c>
      <c r="I65" s="131">
        <f t="shared" si="12"/>
        <v>204.03320711231999</v>
      </c>
      <c r="J65" s="131">
        <f t="shared" si="12"/>
        <v>179.50616523264</v>
      </c>
      <c r="K65" s="131">
        <f t="shared" si="12"/>
        <v>159.84811704000003</v>
      </c>
      <c r="L65" s="131">
        <f t="shared" si="12"/>
        <v>144.44782572576003</v>
      </c>
      <c r="M65" s="131">
        <f t="shared" si="12"/>
        <v>132.69405448127998</v>
      </c>
      <c r="N65" s="131">
        <f t="shared" si="12"/>
        <v>123.97556649792</v>
      </c>
      <c r="O65" s="131">
        <f t="shared" si="12"/>
        <v>117.68112496703998</v>
      </c>
      <c r="P65" s="131">
        <f t="shared" si="12"/>
        <v>113.19949308000002</v>
      </c>
      <c r="Q65" s="131">
        <f t="shared" si="12"/>
        <v>109.91943402816008</v>
      </c>
      <c r="R65" s="131">
        <f t="shared" si="12"/>
        <v>107.22971100287998</v>
      </c>
      <c r="S65" s="131">
        <f t="shared" si="12"/>
        <v>104.51908719552</v>
      </c>
      <c r="T65" s="131">
        <f t="shared" si="12"/>
        <v>101.17632579744009</v>
      </c>
      <c r="U65" s="131">
        <f t="shared" si="12"/>
        <v>100</v>
      </c>
      <c r="V65" s="132">
        <v>100</v>
      </c>
      <c r="W65" s="187"/>
      <c r="CA65" s="118">
        <f t="shared" si="13"/>
        <v>3.5</v>
      </c>
      <c r="CB65" s="130">
        <f>('[1]Summary Data'!$V161*POWER(CB$62,3))+('[1]Summary Data'!$W161*POWER(CB$62,2))+('[1]Summary Data'!$X161*CB$62)+'[1]Summary Data'!$Y161</f>
        <v>270.13921916736001</v>
      </c>
      <c r="CC65" s="131">
        <f>('[1]Summary Data'!$V161*POWER(CC$62,3))+('[1]Summary Data'!$W161*POWER(CC$62,2))+('[1]Summary Data'!$X161*CC$62)+'[1]Summary Data'!$Y161</f>
        <v>234.04047948768002</v>
      </c>
      <c r="CD65" s="131">
        <f>('[1]Summary Data'!$V161*POWER(CD$62,3))+('[1]Summary Data'!$W161*POWER(CD$62,2))+('[1]Summary Data'!$X161*CD$62)+'[1]Summary Data'!$Y161</f>
        <v>204.03320711231999</v>
      </c>
      <c r="CE65" s="131">
        <f>('[1]Summary Data'!$V161*POWER(CE$62,3))+('[1]Summary Data'!$W161*POWER(CE$62,2))+('[1]Summary Data'!$X161*CE$62)+'[1]Summary Data'!$Y161</f>
        <v>179.50616523264</v>
      </c>
      <c r="CF65" s="131">
        <f>('[1]Summary Data'!$V161*POWER(CF$62,3))+('[1]Summary Data'!$W161*POWER(CF$62,2))+('[1]Summary Data'!$X161*CF$62)+'[1]Summary Data'!$Y161</f>
        <v>159.84811704000003</v>
      </c>
      <c r="CG65" s="131">
        <f>('[1]Summary Data'!$V161*POWER(CG$62,3))+('[1]Summary Data'!$W161*POWER(CG$62,2))+('[1]Summary Data'!$X161*CG$62)+'[1]Summary Data'!$Y161</f>
        <v>144.44782572576003</v>
      </c>
      <c r="CH65" s="131">
        <f>('[1]Summary Data'!$V161*POWER(CH$62,3))+('[1]Summary Data'!$W161*POWER(CH$62,2))+('[1]Summary Data'!$X161*CH$62)+'[1]Summary Data'!$Y161</f>
        <v>132.69405448127998</v>
      </c>
      <c r="CI65" s="131">
        <f>('[1]Summary Data'!$V161*POWER(CI$62,3))+('[1]Summary Data'!$W161*POWER(CI$62,2))+('[1]Summary Data'!$X161*CI$62)+'[1]Summary Data'!$Y161</f>
        <v>123.97556649792</v>
      </c>
      <c r="CJ65" s="131">
        <f>('[1]Summary Data'!$V161*POWER(CJ$62,3))+('[1]Summary Data'!$W161*POWER(CJ$62,2))+('[1]Summary Data'!$X161*CJ$62)+'[1]Summary Data'!$Y161</f>
        <v>117.68112496703998</v>
      </c>
      <c r="CK65" s="131">
        <f>('[1]Summary Data'!$V161*POWER(CK$62,3))+('[1]Summary Data'!$W161*POWER(CK$62,2))+('[1]Summary Data'!$X161*CK$62)+'[1]Summary Data'!$Y161</f>
        <v>113.19949308000002</v>
      </c>
      <c r="CL65" s="131">
        <f>('[1]Summary Data'!$V161*POWER(CL$62,3))+('[1]Summary Data'!$W161*POWER(CL$62,2))+('[1]Summary Data'!$X161*CL$62)+'[1]Summary Data'!$Y161</f>
        <v>109.91943402816008</v>
      </c>
      <c r="CM65" s="131">
        <f>('[1]Summary Data'!$V161*POWER(CM$62,3))+('[1]Summary Data'!$W161*POWER(CM$62,2))+('[1]Summary Data'!$X161*CM$62)+'[1]Summary Data'!$Y161</f>
        <v>107.22971100287998</v>
      </c>
      <c r="CN65" s="131">
        <f>('[1]Summary Data'!$V161*POWER(CN$62,3))+('[1]Summary Data'!$W161*POWER(CN$62,2))+('[1]Summary Data'!$X161*CN$62)+'[1]Summary Data'!$Y161</f>
        <v>104.51908719552</v>
      </c>
      <c r="CO65" s="131">
        <f>('[1]Summary Data'!$V161*POWER(CO$62,3))+('[1]Summary Data'!$W161*POWER(CO$62,2))+('[1]Summary Data'!$X161*CO$62)+'[1]Summary Data'!$Y161</f>
        <v>101.17632579744009</v>
      </c>
      <c r="CP65" s="131">
        <f>('[1]Summary Data'!$V161*POWER(CP$62,3))+('[1]Summary Data'!$W161*POWER(CP$62,2))+('[1]Summary Data'!$X161*CP$62)+'[1]Summary Data'!$Y161</f>
        <v>96.590190000000007</v>
      </c>
      <c r="CQ65" s="132">
        <f>('[1]Summary Data'!$V161*POWER(CQ$62,3))+('[1]Summary Data'!$W161*POWER(CQ$62,2))+('[1]Summary Data'!$X161*CQ$62)+'[1]Summary Data'!$Y161</f>
        <v>-722.82084999999995</v>
      </c>
    </row>
    <row r="66" spans="2:95" x14ac:dyDescent="0.25">
      <c r="B66" s="180"/>
      <c r="C66" s="181"/>
      <c r="D66" s="181"/>
      <c r="E66" s="182"/>
      <c r="F66" s="56">
        <f t="shared" si="11"/>
        <v>4</v>
      </c>
      <c r="G66" s="130">
        <f t="shared" si="12"/>
        <v>300.89934363968001</v>
      </c>
      <c r="H66" s="131">
        <f t="shared" si="12"/>
        <v>258.69486170384005</v>
      </c>
      <c r="I66" s="131">
        <f t="shared" si="12"/>
        <v>223.64546489215996</v>
      </c>
      <c r="J66" s="131">
        <f t="shared" si="12"/>
        <v>195.02252072432003</v>
      </c>
      <c r="K66" s="131">
        <f t="shared" si="12"/>
        <v>172.09739672000006</v>
      </c>
      <c r="L66" s="131">
        <f t="shared" si="12"/>
        <v>154.14146039887999</v>
      </c>
      <c r="M66" s="131">
        <f t="shared" si="12"/>
        <v>140.42607928064001</v>
      </c>
      <c r="N66" s="131">
        <f t="shared" si="12"/>
        <v>130.22262088496007</v>
      </c>
      <c r="O66" s="131">
        <f t="shared" si="12"/>
        <v>122.80245273152008</v>
      </c>
      <c r="P66" s="131">
        <f t="shared" si="12"/>
        <v>117.43694234000003</v>
      </c>
      <c r="Q66" s="131">
        <f t="shared" si="12"/>
        <v>113.39745723008008</v>
      </c>
      <c r="R66" s="131">
        <f t="shared" si="12"/>
        <v>109.95536492143998</v>
      </c>
      <c r="S66" s="131">
        <f t="shared" si="12"/>
        <v>106.38203293376017</v>
      </c>
      <c r="T66" s="131">
        <f t="shared" si="12"/>
        <v>101.94882878672007</v>
      </c>
      <c r="U66" s="131">
        <f t="shared" si="12"/>
        <v>100</v>
      </c>
      <c r="V66" s="132">
        <v>100</v>
      </c>
      <c r="W66" s="187"/>
      <c r="CA66" s="119">
        <f t="shared" si="13"/>
        <v>4</v>
      </c>
      <c r="CB66" s="130">
        <f>('[1]Summary Data'!$V160*POWER(CB$62,3))+('[1]Summary Data'!$W160*POWER(CB$62,2))+('[1]Summary Data'!$X160*CB$62)+'[1]Summary Data'!$Y160</f>
        <v>300.89934363968001</v>
      </c>
      <c r="CC66" s="131">
        <f>('[1]Summary Data'!$V160*POWER(CC$62,3))+('[1]Summary Data'!$W160*POWER(CC$62,2))+('[1]Summary Data'!$X160*CC$62)+'[1]Summary Data'!$Y160</f>
        <v>258.69486170384005</v>
      </c>
      <c r="CD66" s="131">
        <f>('[1]Summary Data'!$V160*POWER(CD$62,3))+('[1]Summary Data'!$W160*POWER(CD$62,2))+('[1]Summary Data'!$X160*CD$62)+'[1]Summary Data'!$Y160</f>
        <v>223.64546489215996</v>
      </c>
      <c r="CE66" s="131">
        <f>('[1]Summary Data'!$V160*POWER(CE$62,3))+('[1]Summary Data'!$W160*POWER(CE$62,2))+('[1]Summary Data'!$X160*CE$62)+'[1]Summary Data'!$Y160</f>
        <v>195.02252072432003</v>
      </c>
      <c r="CF66" s="131">
        <f>('[1]Summary Data'!$V160*POWER(CF$62,3))+('[1]Summary Data'!$W160*POWER(CF$62,2))+('[1]Summary Data'!$X160*CF$62)+'[1]Summary Data'!$Y160</f>
        <v>172.09739672000006</v>
      </c>
      <c r="CG66" s="131">
        <f>('[1]Summary Data'!$V160*POWER(CG$62,3))+('[1]Summary Data'!$W160*POWER(CG$62,2))+('[1]Summary Data'!$X160*CG$62)+'[1]Summary Data'!$Y160</f>
        <v>154.14146039887999</v>
      </c>
      <c r="CH66" s="131">
        <f>('[1]Summary Data'!$V160*POWER(CH$62,3))+('[1]Summary Data'!$W160*POWER(CH$62,2))+('[1]Summary Data'!$X160*CH$62)+'[1]Summary Data'!$Y160</f>
        <v>140.42607928064001</v>
      </c>
      <c r="CI66" s="131">
        <f>('[1]Summary Data'!$V160*POWER(CI$62,3))+('[1]Summary Data'!$W160*POWER(CI$62,2))+('[1]Summary Data'!$X160*CI$62)+'[1]Summary Data'!$Y160</f>
        <v>130.22262088496007</v>
      </c>
      <c r="CJ66" s="131">
        <f>('[1]Summary Data'!$V160*POWER(CJ$62,3))+('[1]Summary Data'!$W160*POWER(CJ$62,2))+('[1]Summary Data'!$X160*CJ$62)+'[1]Summary Data'!$Y160</f>
        <v>122.80245273152008</v>
      </c>
      <c r="CK66" s="131">
        <f>('[1]Summary Data'!$V160*POWER(CK$62,3))+('[1]Summary Data'!$W160*POWER(CK$62,2))+('[1]Summary Data'!$X160*CK$62)+'[1]Summary Data'!$Y160</f>
        <v>117.43694234000003</v>
      </c>
      <c r="CL66" s="131">
        <f>('[1]Summary Data'!$V160*POWER(CL$62,3))+('[1]Summary Data'!$W160*POWER(CL$62,2))+('[1]Summary Data'!$X160*CL$62)+'[1]Summary Data'!$Y160</f>
        <v>113.39745723008008</v>
      </c>
      <c r="CM66" s="131">
        <f>('[1]Summary Data'!$V160*POWER(CM$62,3))+('[1]Summary Data'!$W160*POWER(CM$62,2))+('[1]Summary Data'!$X160*CM$62)+'[1]Summary Data'!$Y160</f>
        <v>109.95536492143998</v>
      </c>
      <c r="CN66" s="131">
        <f>('[1]Summary Data'!$V160*POWER(CN$62,3))+('[1]Summary Data'!$W160*POWER(CN$62,2))+('[1]Summary Data'!$X160*CN$62)+'[1]Summary Data'!$Y160</f>
        <v>106.38203293376017</v>
      </c>
      <c r="CO66" s="131">
        <f>('[1]Summary Data'!$V160*POWER(CO$62,3))+('[1]Summary Data'!$W160*POWER(CO$62,2))+('[1]Summary Data'!$X160*CO$62)+'[1]Summary Data'!$Y160</f>
        <v>101.94882878672007</v>
      </c>
      <c r="CP66" s="131">
        <f>('[1]Summary Data'!$V160*POWER(CP$62,3))+('[1]Summary Data'!$W160*POWER(CP$62,2))+('[1]Summary Data'!$X160*CP$62)+'[1]Summary Data'!$Y160</f>
        <v>95.927120000000116</v>
      </c>
      <c r="CQ66" s="132">
        <f>('[1]Summary Data'!$V160*POWER(CQ$62,3))+('[1]Summary Data'!$W160*POWER(CQ$62,2))+('[1]Summary Data'!$X160*CQ$62)+'[1]Summary Data'!$Y160</f>
        <v>-905.76120999999966</v>
      </c>
    </row>
    <row r="67" spans="2:95" x14ac:dyDescent="0.25">
      <c r="B67" s="180"/>
      <c r="C67" s="181"/>
      <c r="D67" s="181"/>
      <c r="E67" s="182"/>
      <c r="F67" s="56">
        <f t="shared" si="11"/>
        <v>4.5</v>
      </c>
      <c r="G67" s="130">
        <f t="shared" si="12"/>
        <v>226.25784672447998</v>
      </c>
      <c r="H67" s="131">
        <f t="shared" si="12"/>
        <v>210.42381298623997</v>
      </c>
      <c r="I67" s="131">
        <f t="shared" si="12"/>
        <v>195.65312766975998</v>
      </c>
      <c r="J67" s="131">
        <f t="shared" si="12"/>
        <v>181.94277417951997</v>
      </c>
      <c r="K67" s="131">
        <f t="shared" si="12"/>
        <v>169.28973592</v>
      </c>
      <c r="L67" s="131">
        <f t="shared" si="12"/>
        <v>157.69099629567998</v>
      </c>
      <c r="M67" s="131">
        <f t="shared" si="12"/>
        <v>147.14353871103998</v>
      </c>
      <c r="N67" s="131">
        <f t="shared" si="12"/>
        <v>137.64434657056</v>
      </c>
      <c r="O67" s="131">
        <f t="shared" si="12"/>
        <v>129.19040327872</v>
      </c>
      <c r="P67" s="131">
        <f t="shared" si="12"/>
        <v>121.77869224</v>
      </c>
      <c r="Q67" s="131">
        <f t="shared" si="12"/>
        <v>115.40619685887998</v>
      </c>
      <c r="R67" s="131">
        <f t="shared" si="12"/>
        <v>110.06990053983998</v>
      </c>
      <c r="S67" s="131">
        <f t="shared" si="12"/>
        <v>105.76678668735997</v>
      </c>
      <c r="T67" s="131">
        <f t="shared" si="12"/>
        <v>102.49383870592001</v>
      </c>
      <c r="U67" s="131">
        <f t="shared" si="12"/>
        <v>100.24804</v>
      </c>
      <c r="V67" s="132">
        <v>100</v>
      </c>
      <c r="W67" s="187"/>
      <c r="CA67" s="119">
        <f t="shared" si="13"/>
        <v>4.5</v>
      </c>
      <c r="CB67" s="130">
        <f>('[1]Summary Data'!$V159*POWER(CB$62,3))+('[1]Summary Data'!$W159*POWER(CB$62,2))+('[1]Summary Data'!$X159*CB$62)+'[1]Summary Data'!$Y159</f>
        <v>226.25784672447998</v>
      </c>
      <c r="CC67" s="131">
        <f>('[1]Summary Data'!$V159*POWER(CC$62,3))+('[1]Summary Data'!$W159*POWER(CC$62,2))+('[1]Summary Data'!$X159*CC$62)+'[1]Summary Data'!$Y159</f>
        <v>210.42381298623997</v>
      </c>
      <c r="CD67" s="131">
        <f>('[1]Summary Data'!$V159*POWER(CD$62,3))+('[1]Summary Data'!$W159*POWER(CD$62,2))+('[1]Summary Data'!$X159*CD$62)+'[1]Summary Data'!$Y159</f>
        <v>195.65312766975998</v>
      </c>
      <c r="CE67" s="131">
        <f>('[1]Summary Data'!$V159*POWER(CE$62,3))+('[1]Summary Data'!$W159*POWER(CE$62,2))+('[1]Summary Data'!$X159*CE$62)+'[1]Summary Data'!$Y159</f>
        <v>181.94277417951997</v>
      </c>
      <c r="CF67" s="131">
        <f>('[1]Summary Data'!$V159*POWER(CF$62,3))+('[1]Summary Data'!$W159*POWER(CF$62,2))+('[1]Summary Data'!$X159*CF$62)+'[1]Summary Data'!$Y159</f>
        <v>169.28973592</v>
      </c>
      <c r="CG67" s="131">
        <f>('[1]Summary Data'!$V159*POWER(CG$62,3))+('[1]Summary Data'!$W159*POWER(CG$62,2))+('[1]Summary Data'!$X159*CG$62)+'[1]Summary Data'!$Y159</f>
        <v>157.69099629567998</v>
      </c>
      <c r="CH67" s="131">
        <f>('[1]Summary Data'!$V159*POWER(CH$62,3))+('[1]Summary Data'!$W159*POWER(CH$62,2))+('[1]Summary Data'!$X159*CH$62)+'[1]Summary Data'!$Y159</f>
        <v>147.14353871103998</v>
      </c>
      <c r="CI67" s="131">
        <f>('[1]Summary Data'!$V159*POWER(CI$62,3))+('[1]Summary Data'!$W159*POWER(CI$62,2))+('[1]Summary Data'!$X159*CI$62)+'[1]Summary Data'!$Y159</f>
        <v>137.64434657056</v>
      </c>
      <c r="CJ67" s="131">
        <f>('[1]Summary Data'!$V159*POWER(CJ$62,3))+('[1]Summary Data'!$W159*POWER(CJ$62,2))+('[1]Summary Data'!$X159*CJ$62)+'[1]Summary Data'!$Y159</f>
        <v>129.19040327872</v>
      </c>
      <c r="CK67" s="131">
        <f>('[1]Summary Data'!$V159*POWER(CK$62,3))+('[1]Summary Data'!$W159*POWER(CK$62,2))+('[1]Summary Data'!$X159*CK$62)+'[1]Summary Data'!$Y159</f>
        <v>121.77869224</v>
      </c>
      <c r="CL67" s="131">
        <f>('[1]Summary Data'!$V159*POWER(CL$62,3))+('[1]Summary Data'!$W159*POWER(CL$62,2))+('[1]Summary Data'!$X159*CL$62)+'[1]Summary Data'!$Y159</f>
        <v>115.40619685887998</v>
      </c>
      <c r="CM67" s="131">
        <f>('[1]Summary Data'!$V159*POWER(CM$62,3))+('[1]Summary Data'!$W159*POWER(CM$62,2))+('[1]Summary Data'!$X159*CM$62)+'[1]Summary Data'!$Y159</f>
        <v>110.06990053983998</v>
      </c>
      <c r="CN67" s="131">
        <f>('[1]Summary Data'!$V159*POWER(CN$62,3))+('[1]Summary Data'!$W159*POWER(CN$62,2))+('[1]Summary Data'!$X159*CN$62)+'[1]Summary Data'!$Y159</f>
        <v>105.76678668735997</v>
      </c>
      <c r="CO67" s="131">
        <f>('[1]Summary Data'!$V159*POWER(CO$62,3))+('[1]Summary Data'!$W159*POWER(CO$62,2))+('[1]Summary Data'!$X159*CO$62)+'[1]Summary Data'!$Y159</f>
        <v>102.49383870592001</v>
      </c>
      <c r="CP67" s="131">
        <f>('[1]Summary Data'!$V159*POWER(CP$62,3))+('[1]Summary Data'!$W159*POWER(CP$62,2))+('[1]Summary Data'!$X159*CP$62)+'[1]Summary Data'!$Y159</f>
        <v>100.24804</v>
      </c>
      <c r="CQ67" s="132">
        <f>('[1]Summary Data'!$V159*POWER(CQ$62,3))+('[1]Summary Data'!$W159*POWER(CQ$62,2))+('[1]Summary Data'!$X159*CQ$62)+'[1]Summary Data'!$Y159</f>
        <v>211.27391000000006</v>
      </c>
    </row>
    <row r="68" spans="2:95" x14ac:dyDescent="0.25">
      <c r="B68" s="180"/>
      <c r="C68" s="181"/>
      <c r="D68" s="181"/>
      <c r="E68" s="182"/>
      <c r="F68" s="56">
        <f t="shared" si="11"/>
        <v>5</v>
      </c>
      <c r="G68" s="130">
        <f t="shared" si="12"/>
        <v>257.36633645887997</v>
      </c>
      <c r="H68" s="131">
        <f t="shared" si="12"/>
        <v>235.60863348343997</v>
      </c>
      <c r="I68" s="131">
        <f t="shared" si="12"/>
        <v>215.87716408255997</v>
      </c>
      <c r="J68" s="131">
        <f t="shared" si="12"/>
        <v>198.08117913511998</v>
      </c>
      <c r="K68" s="131">
        <f t="shared" si="12"/>
        <v>182.12992951999999</v>
      </c>
      <c r="L68" s="131">
        <f t="shared" si="12"/>
        <v>167.93266611607999</v>
      </c>
      <c r="M68" s="131">
        <f t="shared" si="12"/>
        <v>155.39863980223998</v>
      </c>
      <c r="N68" s="131">
        <f t="shared" si="12"/>
        <v>144.43710145735997</v>
      </c>
      <c r="O68" s="131">
        <f t="shared" si="12"/>
        <v>134.95730196031997</v>
      </c>
      <c r="P68" s="131">
        <f t="shared" si="12"/>
        <v>126.86849218999996</v>
      </c>
      <c r="Q68" s="131">
        <f t="shared" si="12"/>
        <v>120.07992302527998</v>
      </c>
      <c r="R68" s="131">
        <f t="shared" si="12"/>
        <v>114.50084534503998</v>
      </c>
      <c r="S68" s="131">
        <f t="shared" si="12"/>
        <v>110.04051002815999</v>
      </c>
      <c r="T68" s="131">
        <f t="shared" si="12"/>
        <v>106.60816795352</v>
      </c>
      <c r="U68" s="131">
        <f t="shared" si="12"/>
        <v>104.11306999999999</v>
      </c>
      <c r="V68" s="132">
        <v>100</v>
      </c>
      <c r="W68" s="187"/>
      <c r="CA68" s="119">
        <f t="shared" si="13"/>
        <v>5</v>
      </c>
      <c r="CB68" s="130">
        <f>('[1]Summary Data'!$V158*POWER(CB$62,3))+('[1]Summary Data'!$W158*POWER(CB$62,2))+('[1]Summary Data'!$X158*CB$62)+'[1]Summary Data'!$Y158</f>
        <v>257.36633645887997</v>
      </c>
      <c r="CC68" s="131">
        <f>('[1]Summary Data'!$V158*POWER(CC$62,3))+('[1]Summary Data'!$W158*POWER(CC$62,2))+('[1]Summary Data'!$X158*CC$62)+'[1]Summary Data'!$Y158</f>
        <v>235.60863348343997</v>
      </c>
      <c r="CD68" s="131">
        <f>('[1]Summary Data'!$V158*POWER(CD$62,3))+('[1]Summary Data'!$W158*POWER(CD$62,2))+('[1]Summary Data'!$X158*CD$62)+'[1]Summary Data'!$Y158</f>
        <v>215.87716408255997</v>
      </c>
      <c r="CE68" s="131">
        <f>('[1]Summary Data'!$V158*POWER(CE$62,3))+('[1]Summary Data'!$W158*POWER(CE$62,2))+('[1]Summary Data'!$X158*CE$62)+'[1]Summary Data'!$Y158</f>
        <v>198.08117913511998</v>
      </c>
      <c r="CF68" s="131">
        <f>('[1]Summary Data'!$V158*POWER(CF$62,3))+('[1]Summary Data'!$W158*POWER(CF$62,2))+('[1]Summary Data'!$X158*CF$62)+'[1]Summary Data'!$Y158</f>
        <v>182.12992951999999</v>
      </c>
      <c r="CG68" s="131">
        <f>('[1]Summary Data'!$V158*POWER(CG$62,3))+('[1]Summary Data'!$W158*POWER(CG$62,2))+('[1]Summary Data'!$X158*CG$62)+'[1]Summary Data'!$Y158</f>
        <v>167.93266611607999</v>
      </c>
      <c r="CH68" s="131">
        <f>('[1]Summary Data'!$V158*POWER(CH$62,3))+('[1]Summary Data'!$W158*POWER(CH$62,2))+('[1]Summary Data'!$X158*CH$62)+'[1]Summary Data'!$Y158</f>
        <v>155.39863980223998</v>
      </c>
      <c r="CI68" s="131">
        <f>('[1]Summary Data'!$V158*POWER(CI$62,3))+('[1]Summary Data'!$W158*POWER(CI$62,2))+('[1]Summary Data'!$X158*CI$62)+'[1]Summary Data'!$Y158</f>
        <v>144.43710145735997</v>
      </c>
      <c r="CJ68" s="131">
        <f>('[1]Summary Data'!$V158*POWER(CJ$62,3))+('[1]Summary Data'!$W158*POWER(CJ$62,2))+('[1]Summary Data'!$X158*CJ$62)+'[1]Summary Data'!$Y158</f>
        <v>134.95730196031997</v>
      </c>
      <c r="CK68" s="131">
        <f>('[1]Summary Data'!$V158*POWER(CK$62,3))+('[1]Summary Data'!$W158*POWER(CK$62,2))+('[1]Summary Data'!$X158*CK$62)+'[1]Summary Data'!$Y158</f>
        <v>126.86849218999996</v>
      </c>
      <c r="CL68" s="131">
        <f>('[1]Summary Data'!$V158*POWER(CL$62,3))+('[1]Summary Data'!$W158*POWER(CL$62,2))+('[1]Summary Data'!$X158*CL$62)+'[1]Summary Data'!$Y158</f>
        <v>120.07992302527998</v>
      </c>
      <c r="CM68" s="131">
        <f>('[1]Summary Data'!$V158*POWER(CM$62,3))+('[1]Summary Data'!$W158*POWER(CM$62,2))+('[1]Summary Data'!$X158*CM$62)+'[1]Summary Data'!$Y158</f>
        <v>114.50084534503998</v>
      </c>
      <c r="CN68" s="131">
        <f>('[1]Summary Data'!$V158*POWER(CN$62,3))+('[1]Summary Data'!$W158*POWER(CN$62,2))+('[1]Summary Data'!$X158*CN$62)+'[1]Summary Data'!$Y158</f>
        <v>110.04051002815999</v>
      </c>
      <c r="CO68" s="131">
        <f>('[1]Summary Data'!$V158*POWER(CO$62,3))+('[1]Summary Data'!$W158*POWER(CO$62,2))+('[1]Summary Data'!$X158*CO$62)+'[1]Summary Data'!$Y158</f>
        <v>106.60816795352</v>
      </c>
      <c r="CP68" s="131">
        <f>('[1]Summary Data'!$V158*POWER(CP$62,3))+('[1]Summary Data'!$W158*POWER(CP$62,2))+('[1]Summary Data'!$X158*CP$62)+'[1]Summary Data'!$Y158</f>
        <v>104.11306999999999</v>
      </c>
      <c r="CQ68" s="132">
        <f>('[1]Summary Data'!$V158*POWER(CQ$62,3))+('[1]Summary Data'!$W158*POWER(CQ$62,2))+('[1]Summary Data'!$X158*CQ$62)+'[1]Summary Data'!$Y158</f>
        <v>117.38059000000004</v>
      </c>
    </row>
    <row r="69" spans="2:95" x14ac:dyDescent="0.25">
      <c r="B69" s="180"/>
      <c r="C69" s="181"/>
      <c r="D69" s="181"/>
      <c r="E69" s="182"/>
      <c r="F69" s="56">
        <f t="shared" si="11"/>
        <v>5.5</v>
      </c>
      <c r="G69" s="130">
        <f t="shared" si="12"/>
        <v>287.60424903359996</v>
      </c>
      <c r="H69" s="131">
        <f t="shared" si="12"/>
        <v>253.10354882279995</v>
      </c>
      <c r="I69" s="131">
        <f t="shared" si="12"/>
        <v>223.78815347519995</v>
      </c>
      <c r="J69" s="131">
        <f t="shared" si="12"/>
        <v>199.16736414839994</v>
      </c>
      <c r="K69" s="131">
        <f t="shared" si="12"/>
        <v>178.75048199999995</v>
      </c>
      <c r="L69" s="131">
        <f t="shared" si="12"/>
        <v>162.04680818759991</v>
      </c>
      <c r="M69" s="131">
        <f t="shared" si="12"/>
        <v>148.56564386879995</v>
      </c>
      <c r="N69" s="131">
        <f t="shared" si="12"/>
        <v>137.81629020120005</v>
      </c>
      <c r="O69" s="131">
        <f t="shared" si="12"/>
        <v>129.3080483423999</v>
      </c>
      <c r="P69" s="131">
        <f t="shared" si="12"/>
        <v>122.55021944999999</v>
      </c>
      <c r="Q69" s="131">
        <f t="shared" si="12"/>
        <v>117.05210468159993</v>
      </c>
      <c r="R69" s="131">
        <f t="shared" si="12"/>
        <v>112.32300519479998</v>
      </c>
      <c r="S69" s="131">
        <f t="shared" si="12"/>
        <v>107.87222214719992</v>
      </c>
      <c r="T69" s="131">
        <f t="shared" si="12"/>
        <v>103.2090566963999</v>
      </c>
      <c r="U69" s="131">
        <f t="shared" si="12"/>
        <v>100</v>
      </c>
      <c r="V69" s="132">
        <v>100</v>
      </c>
      <c r="W69" s="187"/>
      <c r="CA69" s="119">
        <f t="shared" si="13"/>
        <v>5.5</v>
      </c>
      <c r="CB69" s="130">
        <f>('[1]Summary Data'!$V157*POWER(CB$62,3))+('[1]Summary Data'!$W157*POWER(CB$62,2))+('[1]Summary Data'!$X157*CB$62)+'[1]Summary Data'!$Y157</f>
        <v>287.60424903359996</v>
      </c>
      <c r="CC69" s="131">
        <f>('[1]Summary Data'!$V157*POWER(CC$62,3))+('[1]Summary Data'!$W157*POWER(CC$62,2))+('[1]Summary Data'!$X157*CC$62)+'[1]Summary Data'!$Y157</f>
        <v>253.10354882279995</v>
      </c>
      <c r="CD69" s="131">
        <f>('[1]Summary Data'!$V157*POWER(CD$62,3))+('[1]Summary Data'!$W157*POWER(CD$62,2))+('[1]Summary Data'!$X157*CD$62)+'[1]Summary Data'!$Y157</f>
        <v>223.78815347519995</v>
      </c>
      <c r="CE69" s="131">
        <f>('[1]Summary Data'!$V157*POWER(CE$62,3))+('[1]Summary Data'!$W157*POWER(CE$62,2))+('[1]Summary Data'!$X157*CE$62)+'[1]Summary Data'!$Y157</f>
        <v>199.16736414839994</v>
      </c>
      <c r="CF69" s="131">
        <f>('[1]Summary Data'!$V157*POWER(CF$62,3))+('[1]Summary Data'!$W157*POWER(CF$62,2))+('[1]Summary Data'!$X157*CF$62)+'[1]Summary Data'!$Y157</f>
        <v>178.75048199999995</v>
      </c>
      <c r="CG69" s="131">
        <f>('[1]Summary Data'!$V157*POWER(CG$62,3))+('[1]Summary Data'!$W157*POWER(CG$62,2))+('[1]Summary Data'!$X157*CG$62)+'[1]Summary Data'!$Y157</f>
        <v>162.04680818759991</v>
      </c>
      <c r="CH69" s="131">
        <f>('[1]Summary Data'!$V157*POWER(CH$62,3))+('[1]Summary Data'!$W157*POWER(CH$62,2))+('[1]Summary Data'!$X157*CH$62)+'[1]Summary Data'!$Y157</f>
        <v>148.56564386879995</v>
      </c>
      <c r="CI69" s="131">
        <f>('[1]Summary Data'!$V157*POWER(CI$62,3))+('[1]Summary Data'!$W157*POWER(CI$62,2))+('[1]Summary Data'!$X157*CI$62)+'[1]Summary Data'!$Y157</f>
        <v>137.81629020120005</v>
      </c>
      <c r="CJ69" s="131">
        <f>('[1]Summary Data'!$V157*POWER(CJ$62,3))+('[1]Summary Data'!$W157*POWER(CJ$62,2))+('[1]Summary Data'!$X157*CJ$62)+'[1]Summary Data'!$Y157</f>
        <v>129.3080483423999</v>
      </c>
      <c r="CK69" s="131">
        <f>('[1]Summary Data'!$V157*POWER(CK$62,3))+('[1]Summary Data'!$W157*POWER(CK$62,2))+('[1]Summary Data'!$X157*CK$62)+'[1]Summary Data'!$Y157</f>
        <v>122.55021944999999</v>
      </c>
      <c r="CL69" s="131">
        <f>('[1]Summary Data'!$V157*POWER(CL$62,3))+('[1]Summary Data'!$W157*POWER(CL$62,2))+('[1]Summary Data'!$X157*CL$62)+'[1]Summary Data'!$Y157</f>
        <v>117.05210468159993</v>
      </c>
      <c r="CM69" s="131">
        <f>('[1]Summary Data'!$V157*POWER(CM$62,3))+('[1]Summary Data'!$W157*POWER(CM$62,2))+('[1]Summary Data'!$X157*CM$62)+'[1]Summary Data'!$Y157</f>
        <v>112.32300519479998</v>
      </c>
      <c r="CN69" s="131">
        <f>('[1]Summary Data'!$V157*POWER(CN$62,3))+('[1]Summary Data'!$W157*POWER(CN$62,2))+('[1]Summary Data'!$X157*CN$62)+'[1]Summary Data'!$Y157</f>
        <v>107.87222214719992</v>
      </c>
      <c r="CO69" s="131">
        <f>('[1]Summary Data'!$V157*POWER(CO$62,3))+('[1]Summary Data'!$W157*POWER(CO$62,2))+('[1]Summary Data'!$X157*CO$62)+'[1]Summary Data'!$Y157</f>
        <v>103.2090566963999</v>
      </c>
      <c r="CP69" s="131">
        <f>('[1]Summary Data'!$V157*POWER(CP$62,3))+('[1]Summary Data'!$W157*POWER(CP$62,2))+('[1]Summary Data'!$X157*CP$62)+'[1]Summary Data'!$Y157</f>
        <v>97.842809999999872</v>
      </c>
      <c r="CQ69" s="132">
        <f>('[1]Summary Data'!$V157*POWER(CQ$62,3))+('[1]Summary Data'!$W157*POWER(CQ$62,2))+('[1]Summary Data'!$X157*CQ$62)+'[1]Summary Data'!$Y157</f>
        <v>-544.60819000000015</v>
      </c>
    </row>
    <row r="70" spans="2:95" ht="15.75" thickBot="1" x14ac:dyDescent="0.3">
      <c r="B70" s="183"/>
      <c r="C70" s="184"/>
      <c r="D70" s="184"/>
      <c r="E70" s="185"/>
      <c r="F70" s="58">
        <f t="shared" si="11"/>
        <v>6</v>
      </c>
      <c r="G70" s="133">
        <f t="shared" si="12"/>
        <v>253.4862793952</v>
      </c>
      <c r="H70" s="134">
        <f t="shared" si="12"/>
        <v>229.59972476960002</v>
      </c>
      <c r="I70" s="134">
        <f t="shared" si="12"/>
        <v>208.45541320640001</v>
      </c>
      <c r="J70" s="134">
        <f t="shared" si="12"/>
        <v>189.8629223888</v>
      </c>
      <c r="K70" s="134">
        <f t="shared" si="12"/>
        <v>173.63183000000001</v>
      </c>
      <c r="L70" s="134">
        <f t="shared" si="12"/>
        <v>159.57171372319999</v>
      </c>
      <c r="M70" s="134">
        <f t="shared" si="12"/>
        <v>147.49215124160003</v>
      </c>
      <c r="N70" s="134">
        <f t="shared" si="12"/>
        <v>137.20272023840005</v>
      </c>
      <c r="O70" s="134">
        <f t="shared" si="12"/>
        <v>128.51299839680001</v>
      </c>
      <c r="P70" s="134">
        <f t="shared" si="12"/>
        <v>121.23256340000003</v>
      </c>
      <c r="Q70" s="134">
        <f t="shared" si="12"/>
        <v>115.17099293119998</v>
      </c>
      <c r="R70" s="134">
        <f t="shared" si="12"/>
        <v>110.13786467360003</v>
      </c>
      <c r="S70" s="134">
        <f t="shared" si="12"/>
        <v>105.9427563104</v>
      </c>
      <c r="T70" s="134">
        <f t="shared" si="12"/>
        <v>102.39524552480003</v>
      </c>
      <c r="U70" s="134">
        <f t="shared" si="12"/>
        <v>100</v>
      </c>
      <c r="V70" s="135">
        <v>100</v>
      </c>
      <c r="W70" s="188"/>
      <c r="CA70" s="120">
        <f t="shared" si="13"/>
        <v>6</v>
      </c>
      <c r="CB70" s="133">
        <f>('[1]Summary Data'!$V156*POWER(CB$62,3))+('[1]Summary Data'!$W156*POWER(CB$62,2))+('[1]Summary Data'!$X156*CB$62)+'[1]Summary Data'!$Y156</f>
        <v>253.4862793952</v>
      </c>
      <c r="CC70" s="134">
        <f>('[1]Summary Data'!$V156*POWER(CC$62,3))+('[1]Summary Data'!$W156*POWER(CC$62,2))+('[1]Summary Data'!$X156*CC$62)+'[1]Summary Data'!$Y156</f>
        <v>229.59972476960002</v>
      </c>
      <c r="CD70" s="134">
        <f>('[1]Summary Data'!$V156*POWER(CD$62,3))+('[1]Summary Data'!$W156*POWER(CD$62,2))+('[1]Summary Data'!$X156*CD$62)+'[1]Summary Data'!$Y156</f>
        <v>208.45541320640001</v>
      </c>
      <c r="CE70" s="134">
        <f>('[1]Summary Data'!$V156*POWER(CE$62,3))+('[1]Summary Data'!$W156*POWER(CE$62,2))+('[1]Summary Data'!$X156*CE$62)+'[1]Summary Data'!$Y156</f>
        <v>189.8629223888</v>
      </c>
      <c r="CF70" s="134">
        <f>('[1]Summary Data'!$V156*POWER(CF$62,3))+('[1]Summary Data'!$W156*POWER(CF$62,2))+('[1]Summary Data'!$X156*CF$62)+'[1]Summary Data'!$Y156</f>
        <v>173.63183000000001</v>
      </c>
      <c r="CG70" s="134">
        <f>('[1]Summary Data'!$V156*POWER(CG$62,3))+('[1]Summary Data'!$W156*POWER(CG$62,2))+('[1]Summary Data'!$X156*CG$62)+'[1]Summary Data'!$Y156</f>
        <v>159.57171372319999</v>
      </c>
      <c r="CH70" s="134">
        <f>('[1]Summary Data'!$V156*POWER(CH$62,3))+('[1]Summary Data'!$W156*POWER(CH$62,2))+('[1]Summary Data'!$X156*CH$62)+'[1]Summary Data'!$Y156</f>
        <v>147.49215124160003</v>
      </c>
      <c r="CI70" s="134">
        <f>('[1]Summary Data'!$V156*POWER(CI$62,3))+('[1]Summary Data'!$W156*POWER(CI$62,2))+('[1]Summary Data'!$X156*CI$62)+'[1]Summary Data'!$Y156</f>
        <v>137.20272023840005</v>
      </c>
      <c r="CJ70" s="134">
        <f>('[1]Summary Data'!$V156*POWER(CJ$62,3))+('[1]Summary Data'!$W156*POWER(CJ$62,2))+('[1]Summary Data'!$X156*CJ$62)+'[1]Summary Data'!$Y156</f>
        <v>128.51299839680001</v>
      </c>
      <c r="CK70" s="134">
        <f>('[1]Summary Data'!$V156*POWER(CK$62,3))+('[1]Summary Data'!$W156*POWER(CK$62,2))+('[1]Summary Data'!$X156*CK$62)+'[1]Summary Data'!$Y156</f>
        <v>121.23256340000003</v>
      </c>
      <c r="CL70" s="134">
        <f>('[1]Summary Data'!$V156*POWER(CL$62,3))+('[1]Summary Data'!$W156*POWER(CL$62,2))+('[1]Summary Data'!$X156*CL$62)+'[1]Summary Data'!$Y156</f>
        <v>115.17099293119998</v>
      </c>
      <c r="CM70" s="134">
        <f>('[1]Summary Data'!$V156*POWER(CM$62,3))+('[1]Summary Data'!$W156*POWER(CM$62,2))+('[1]Summary Data'!$X156*CM$62)+'[1]Summary Data'!$Y156</f>
        <v>110.13786467360003</v>
      </c>
      <c r="CN70" s="134">
        <f>('[1]Summary Data'!$V156*POWER(CN$62,3))+('[1]Summary Data'!$W156*POWER(CN$62,2))+('[1]Summary Data'!$X156*CN$62)+'[1]Summary Data'!$Y156</f>
        <v>105.9427563104</v>
      </c>
      <c r="CO70" s="134">
        <f>('[1]Summary Data'!$V156*POWER(CO$62,3))+('[1]Summary Data'!$W156*POWER(CO$62,2))+('[1]Summary Data'!$X156*CO$62)+'[1]Summary Data'!$Y156</f>
        <v>102.39524552480003</v>
      </c>
      <c r="CP70" s="134">
        <f>('[1]Summary Data'!$V156*POWER(CP$62,3))+('[1]Summary Data'!$W156*POWER(CP$62,2))+('[1]Summary Data'!$X156*CP$62)+'[1]Summary Data'!$Y156</f>
        <v>99.304910000000007</v>
      </c>
      <c r="CQ70" s="135">
        <f>('[1]Summary Data'!$V156*POWER(CQ$62,3))+('[1]Summary Data'!$W156*POWER(CQ$62,2))+('[1]Summary Data'!$X156*CQ$62)+'[1]Summary Data'!$Y156</f>
        <v>-59.330569999999909</v>
      </c>
    </row>
    <row r="71" spans="2:95" ht="15.75" thickBot="1" x14ac:dyDescent="0.3"/>
    <row r="72" spans="2:95" ht="15.75" thickBot="1" x14ac:dyDescent="0.3">
      <c r="B72" s="167" t="s">
        <v>65</v>
      </c>
      <c r="C72" s="168"/>
      <c r="D72" s="168"/>
      <c r="E72" s="168"/>
      <c r="F72" s="168"/>
      <c r="G72" s="168"/>
      <c r="H72" s="169"/>
    </row>
    <row r="73" spans="2:95" ht="15.75" thickBot="1" x14ac:dyDescent="0.3">
      <c r="B73" s="136">
        <v>4000</v>
      </c>
      <c r="C73" s="46" t="s">
        <v>66</v>
      </c>
    </row>
    <row r="74" spans="2:95" x14ac:dyDescent="0.25">
      <c r="I74" s="43"/>
    </row>
  </sheetData>
  <sheetProtection password="C163" sheet="1" objects="1" scenarios="1"/>
  <mergeCells count="33">
    <mergeCell ref="B62:E70"/>
    <mergeCell ref="W63:W70"/>
    <mergeCell ref="B72:H72"/>
    <mergeCell ref="CB50:CQ50"/>
    <mergeCell ref="B51:E59"/>
    <mergeCell ref="W52:W59"/>
    <mergeCell ref="B61:F61"/>
    <mergeCell ref="G61:V61"/>
    <mergeCell ref="CB61:CQ61"/>
    <mergeCell ref="B40:E48"/>
    <mergeCell ref="Q40:T48"/>
    <mergeCell ref="O41:O48"/>
    <mergeCell ref="AM41:AM48"/>
    <mergeCell ref="B50:F50"/>
    <mergeCell ref="G50:V50"/>
    <mergeCell ref="V39:AL39"/>
    <mergeCell ref="B13:G13"/>
    <mergeCell ref="B14:E22"/>
    <mergeCell ref="H15:H22"/>
    <mergeCell ref="B24:F24"/>
    <mergeCell ref="G24:N24"/>
    <mergeCell ref="B25:F26"/>
    <mergeCell ref="B28:F28"/>
    <mergeCell ref="B29:E37"/>
    <mergeCell ref="B39:F39"/>
    <mergeCell ref="G39:N39"/>
    <mergeCell ref="Q39:U39"/>
    <mergeCell ref="B10:H10"/>
    <mergeCell ref="A1:T1"/>
    <mergeCell ref="J2:R2"/>
    <mergeCell ref="B5:D5"/>
    <mergeCell ref="P5:S5"/>
    <mergeCell ref="B7:D7"/>
  </mergeCells>
  <dataValidations count="1">
    <dataValidation type="list" allowBlank="1" showInputMessage="1" showErrorMessage="1" sqref="E5" xr:uid="{00000000-0002-0000-0100-000000000000}">
      <formula1>PressureUnits</formula1>
    </dataValidation>
  </dataValidations>
  <pageMargins left="0.70866141732283472" right="0.70866141732283472" top="0.74803149606299213" bottom="0.74803149606299213" header="0.31496062992125984" footer="0.31496062992125984"/>
  <pageSetup paperSize="9" scale="33" fitToHeight="2" orientation="landscape" horizontalDpi="300" vertic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DI74"/>
  <sheetViews>
    <sheetView showGridLines="0" workbookViewId="0">
      <selection sqref="A1:T1"/>
    </sheetView>
  </sheetViews>
  <sheetFormatPr defaultRowHeight="15" x14ac:dyDescent="0.25"/>
  <cols>
    <col min="1" max="2" width="9.140625" style="7"/>
    <col min="3" max="3" width="13.140625" style="7" customWidth="1"/>
    <col min="4" max="6" width="9.140625" style="7"/>
    <col min="7" max="8" width="9.140625" style="7" customWidth="1"/>
    <col min="9" max="18" width="9.140625" style="7"/>
    <col min="19" max="19" width="9.28515625" style="7" bestFit="1" customWidth="1"/>
    <col min="20" max="78" width="9.140625" style="7"/>
    <col min="79" max="113" width="9.140625" style="7" hidden="1" customWidth="1"/>
    <col min="114" max="16384" width="9.140625" style="7"/>
  </cols>
  <sheetData>
    <row r="1" spans="1:27" ht="27" thickBot="1" x14ac:dyDescent="0.4">
      <c r="A1" s="161" t="str">
        <f ca="1">MID(CELL("filename",A1),FIND("]",CELL("filename",A1))+1,255)</f>
        <v>LINK</v>
      </c>
      <c r="B1" s="162"/>
      <c r="C1" s="162"/>
      <c r="D1" s="162"/>
      <c r="E1" s="162"/>
      <c r="F1" s="162"/>
      <c r="G1" s="162"/>
      <c r="H1" s="162"/>
      <c r="I1" s="162"/>
      <c r="J1" s="162" t="s">
        <v>67</v>
      </c>
      <c r="K1" s="162"/>
      <c r="L1" s="162"/>
      <c r="M1" s="162"/>
      <c r="N1" s="162"/>
      <c r="O1" s="162"/>
      <c r="P1" s="162"/>
      <c r="Q1" s="162"/>
      <c r="R1" s="162"/>
      <c r="S1" s="162">
        <f>'[1]Summary Data'!$D$69</f>
        <v>1082.32</v>
      </c>
      <c r="T1" s="163" t="s">
        <v>28</v>
      </c>
      <c r="U1" s="38"/>
      <c r="V1" s="38"/>
      <c r="W1" s="38"/>
      <c r="X1" s="38"/>
      <c r="Y1" s="39"/>
      <c r="Z1" s="38"/>
      <c r="AA1" s="38"/>
    </row>
    <row r="2" spans="1:27" ht="15.75" thickBot="1" x14ac:dyDescent="0.3">
      <c r="A2" s="6" t="s">
        <v>0</v>
      </c>
      <c r="J2" s="170" t="s">
        <v>35</v>
      </c>
      <c r="K2" s="171"/>
      <c r="L2" s="171"/>
      <c r="M2" s="171"/>
      <c r="N2" s="171"/>
      <c r="O2" s="171"/>
      <c r="P2" s="171"/>
      <c r="Q2" s="171"/>
      <c r="R2" s="172"/>
      <c r="S2" s="40">
        <f>'[1]Summary Data'!$D$69</f>
        <v>1082.32</v>
      </c>
      <c r="T2" s="41" t="s">
        <v>28</v>
      </c>
    </row>
    <row r="3" spans="1:27" x14ac:dyDescent="0.25">
      <c r="A3" s="8" t="s">
        <v>1</v>
      </c>
      <c r="B3" s="7" t="str">
        <f>[1]Versions!C4</f>
        <v>19.02.28</v>
      </c>
    </row>
    <row r="4" spans="1:27" ht="15.75" thickBot="1" x14ac:dyDescent="0.3"/>
    <row r="5" spans="1:27" ht="15.75" thickBot="1" x14ac:dyDescent="0.3">
      <c r="B5" s="167" t="s">
        <v>36</v>
      </c>
      <c r="C5" s="168"/>
      <c r="D5" s="169"/>
      <c r="E5" s="42" t="s">
        <v>32</v>
      </c>
      <c r="F5" s="43" t="s">
        <v>37</v>
      </c>
      <c r="P5" s="173" t="s">
        <v>38</v>
      </c>
      <c r="Q5" s="173"/>
      <c r="R5" s="173"/>
      <c r="S5" s="173"/>
      <c r="T5" s="44">
        <v>1</v>
      </c>
    </row>
    <row r="6" spans="1:27" ht="15.75" thickBot="1" x14ac:dyDescent="0.3"/>
    <row r="7" spans="1:27" ht="15.75" thickBot="1" x14ac:dyDescent="0.3">
      <c r="B7" s="167" t="s">
        <v>39</v>
      </c>
      <c r="C7" s="168"/>
      <c r="D7" s="169"/>
    </row>
    <row r="8" spans="1:27" ht="15.75" thickBot="1" x14ac:dyDescent="0.3">
      <c r="B8" s="45">
        <f>MIN(G51:V51)</f>
        <v>0</v>
      </c>
      <c r="C8" s="46" t="s">
        <v>40</v>
      </c>
    </row>
    <row r="9" spans="1:27" ht="15.75" thickBot="1" x14ac:dyDescent="0.3"/>
    <row r="10" spans="1:27" ht="15.75" thickBot="1" x14ac:dyDescent="0.3">
      <c r="B10" s="167" t="s">
        <v>41</v>
      </c>
      <c r="C10" s="168"/>
      <c r="D10" s="168"/>
      <c r="E10" s="168"/>
      <c r="F10" s="168"/>
      <c r="G10" s="168"/>
      <c r="H10" s="169"/>
    </row>
    <row r="11" spans="1:27" ht="15.75" thickBot="1" x14ac:dyDescent="0.3">
      <c r="B11" s="45">
        <f>MAX(G51:V51)</f>
        <v>1.875</v>
      </c>
      <c r="C11" s="46" t="s">
        <v>40</v>
      </c>
    </row>
    <row r="12" spans="1:27" ht="15.75" thickBot="1" x14ac:dyDescent="0.3">
      <c r="I12" s="43"/>
    </row>
    <row r="13" spans="1:27" ht="15.75" thickBot="1" x14ac:dyDescent="0.3">
      <c r="B13" s="167" t="s">
        <v>42</v>
      </c>
      <c r="C13" s="168"/>
      <c r="D13" s="168"/>
      <c r="E13" s="168"/>
      <c r="F13" s="168"/>
      <c r="G13" s="169"/>
      <c r="H13" s="43"/>
      <c r="I13" s="43"/>
    </row>
    <row r="14" spans="1:27" ht="15.75" thickBot="1" x14ac:dyDescent="0.3">
      <c r="B14" s="177" t="s">
        <v>43</v>
      </c>
      <c r="C14" s="178"/>
      <c r="D14" s="178"/>
      <c r="E14" s="179"/>
      <c r="F14" s="47" t="str">
        <f>$E$5</f>
        <v>bar</v>
      </c>
      <c r="G14" s="48" t="s">
        <v>44</v>
      </c>
    </row>
    <row r="15" spans="1:27" ht="15.75" customHeight="1" thickBot="1" x14ac:dyDescent="0.3">
      <c r="B15" s="180"/>
      <c r="C15" s="181"/>
      <c r="D15" s="181"/>
      <c r="E15" s="182"/>
      <c r="F15" s="49">
        <f>'[1]Summary Data'!$C$16*VLOOKUP($E$5,PressureFactors,2,FALSE)</f>
        <v>2.5</v>
      </c>
      <c r="G15" s="50">
        <f>'[1]Summary Data'!$D$70*IF('[1]Summary Data'!$D$69&gt;1250,1,Help!$AE$5)*$T$5</f>
        <v>1137.925</v>
      </c>
      <c r="H15" s="186" t="s">
        <v>45</v>
      </c>
      <c r="I15" s="37"/>
      <c r="K15" s="37"/>
    </row>
    <row r="16" spans="1:27" ht="15.75" thickBot="1" x14ac:dyDescent="0.3">
      <c r="B16" s="180"/>
      <c r="C16" s="181"/>
      <c r="D16" s="181"/>
      <c r="E16" s="182"/>
      <c r="F16" s="51">
        <f>'[1]Summary Data'!$C$15*VLOOKUP($E$5,PressureFactors,2,FALSE)</f>
        <v>3</v>
      </c>
      <c r="G16" s="52">
        <f>'[1]Summary Data'!$D$69*IF('[1]Summary Data'!$D$69&gt;1250,1,Help!$AE$5)*$T$5</f>
        <v>1244.6679999999999</v>
      </c>
      <c r="H16" s="187"/>
      <c r="I16" s="53" t="s">
        <v>46</v>
      </c>
    </row>
    <row r="17" spans="2:17" x14ac:dyDescent="0.25">
      <c r="B17" s="180"/>
      <c r="C17" s="181"/>
      <c r="D17" s="181"/>
      <c r="E17" s="182"/>
      <c r="F17" s="54">
        <f>'[1]Summary Data'!$C$14*VLOOKUP($E$5,PressureFactors,2,FALSE)</f>
        <v>3.5</v>
      </c>
      <c r="G17" s="55">
        <f>'[1]Summary Data'!$D$68*IF('[1]Summary Data'!$D$69&gt;1250,1,Help!$AE$5)*$T$5</f>
        <v>1404.1729999999998</v>
      </c>
      <c r="H17" s="187"/>
    </row>
    <row r="18" spans="2:17" x14ac:dyDescent="0.25">
      <c r="B18" s="180"/>
      <c r="C18" s="181"/>
      <c r="D18" s="181"/>
      <c r="E18" s="182"/>
      <c r="F18" s="56">
        <f>'[1]Summary Data'!$C$13*VLOOKUP($E$5,PressureFactors,2,FALSE)</f>
        <v>4</v>
      </c>
      <c r="G18" s="57">
        <f>'[1]Summary Data'!$D$67*IF('[1]Summary Data'!$D$69&gt;1250,1,Help!$AE$5)*$T$5</f>
        <v>1499.7149999999997</v>
      </c>
      <c r="H18" s="187"/>
    </row>
    <row r="19" spans="2:17" x14ac:dyDescent="0.25">
      <c r="B19" s="180"/>
      <c r="C19" s="181"/>
      <c r="D19" s="181"/>
      <c r="E19" s="182"/>
      <c r="F19" s="56">
        <f>'[1]Summary Data'!$C$12*VLOOKUP($E$5,PressureFactors,2,FALSE)</f>
        <v>4.5</v>
      </c>
      <c r="G19" s="57">
        <f>'[1]Summary Data'!$D$66*IF('[1]Summary Data'!$D$69&gt;1250,1,Help!$AE$5)*$T$5</f>
        <v>1443.8709999999999</v>
      </c>
      <c r="H19" s="187"/>
    </row>
    <row r="20" spans="2:17" x14ac:dyDescent="0.25">
      <c r="B20" s="180"/>
      <c r="C20" s="181"/>
      <c r="D20" s="181"/>
      <c r="E20" s="182"/>
      <c r="F20" s="56">
        <f>'[1]Summary Data'!$C$11*VLOOKUP($E$5,PressureFactors,2,FALSE)</f>
        <v>5</v>
      </c>
      <c r="G20" s="57">
        <f>'[1]Summary Data'!$D$65*IF('[1]Summary Data'!$D$69&gt;1250,1,Help!$AE$5)*$T$5</f>
        <v>1502.636</v>
      </c>
      <c r="H20" s="187"/>
    </row>
    <row r="21" spans="2:17" x14ac:dyDescent="0.25">
      <c r="B21" s="180"/>
      <c r="C21" s="181"/>
      <c r="D21" s="181"/>
      <c r="E21" s="182"/>
      <c r="F21" s="56">
        <f>'[1]Summary Data'!$C$10*VLOOKUP($E$5,PressureFactors,2,FALSE)</f>
        <v>5.5</v>
      </c>
      <c r="G21" s="57">
        <f>'[1]Summary Data'!$D$64*IF('[1]Summary Data'!$D$69&gt;1250,1,Help!$AE$5)*$T$5</f>
        <v>1602.0879999999997</v>
      </c>
      <c r="H21" s="187"/>
    </row>
    <row r="22" spans="2:17" ht="15.75" thickBot="1" x14ac:dyDescent="0.3">
      <c r="B22" s="183"/>
      <c r="C22" s="184"/>
      <c r="D22" s="184"/>
      <c r="E22" s="185"/>
      <c r="F22" s="58">
        <f>'[1]Summary Data'!$C$9*VLOOKUP($E$5,PressureFactors,2,FALSE)</f>
        <v>6</v>
      </c>
      <c r="G22" s="59">
        <f>'[1]Summary Data'!$D$63*IF('[1]Summary Data'!$D$69&gt;1250,1,Help!$AE$5)*$T$5</f>
        <v>1752.761</v>
      </c>
      <c r="H22" s="188"/>
    </row>
    <row r="23" spans="2:17" ht="15.75" thickBot="1" x14ac:dyDescent="0.3"/>
    <row r="24" spans="2:17" ht="15.75" thickBot="1" x14ac:dyDescent="0.3">
      <c r="B24" s="167" t="s">
        <v>47</v>
      </c>
      <c r="C24" s="168"/>
      <c r="D24" s="168"/>
      <c r="E24" s="168"/>
      <c r="F24" s="169"/>
      <c r="G24" s="174" t="s">
        <v>48</v>
      </c>
      <c r="H24" s="175"/>
      <c r="I24" s="175"/>
      <c r="J24" s="175"/>
      <c r="K24" s="175"/>
      <c r="L24" s="175"/>
      <c r="M24" s="175"/>
      <c r="N24" s="176"/>
    </row>
    <row r="25" spans="2:17" ht="15.75" customHeight="1" thickBot="1" x14ac:dyDescent="0.3">
      <c r="B25" s="189" t="s">
        <v>49</v>
      </c>
      <c r="C25" s="190"/>
      <c r="D25" s="190"/>
      <c r="E25" s="190"/>
      <c r="F25" s="191"/>
      <c r="G25" s="60">
        <v>-40</v>
      </c>
      <c r="H25" s="61">
        <v>-30</v>
      </c>
      <c r="I25" s="61">
        <v>-20</v>
      </c>
      <c r="J25" s="62">
        <v>-10</v>
      </c>
      <c r="K25" s="63">
        <f>'[1]Summary Data'!G31</f>
        <v>0</v>
      </c>
      <c r="L25" s="64">
        <v>10</v>
      </c>
      <c r="M25" s="61">
        <v>20</v>
      </c>
      <c r="N25" s="65">
        <v>30</v>
      </c>
      <c r="O25" s="37"/>
    </row>
    <row r="26" spans="2:17" ht="15.75" thickBot="1" x14ac:dyDescent="0.3">
      <c r="B26" s="192"/>
      <c r="C26" s="193"/>
      <c r="D26" s="193"/>
      <c r="E26" s="193"/>
      <c r="F26" s="193"/>
      <c r="G26" s="66">
        <f t="shared" ref="G26:J26" si="0">IF(G25=0,100,100*SQRT(1/(1+(G25*0.01))))</f>
        <v>129.09944487358055</v>
      </c>
      <c r="H26" s="67">
        <f t="shared" si="0"/>
        <v>119.52286093343936</v>
      </c>
      <c r="I26" s="67">
        <f t="shared" si="0"/>
        <v>111.80339887498948</v>
      </c>
      <c r="J26" s="68">
        <f t="shared" si="0"/>
        <v>105.40925533894598</v>
      </c>
      <c r="K26" s="69">
        <f>IF(K25=0,100,100*SQRT(1/(1+(K25*0.01))))</f>
        <v>100</v>
      </c>
      <c r="L26" s="70">
        <f t="shared" ref="L26:N26" si="1">IF(L25=0,100,100*SQRT(1/(1+(L25*0.01))))</f>
        <v>95.346258924559237</v>
      </c>
      <c r="M26" s="67">
        <f t="shared" si="1"/>
        <v>91.287092917527687</v>
      </c>
      <c r="N26" s="71">
        <f t="shared" si="1"/>
        <v>87.705801930702918</v>
      </c>
      <c r="O26" s="72" t="s">
        <v>50</v>
      </c>
      <c r="P26" s="37"/>
      <c r="Q26" s="73"/>
    </row>
    <row r="27" spans="2:17" ht="15.75" thickBot="1" x14ac:dyDescent="0.3">
      <c r="K27" s="74" t="s">
        <v>51</v>
      </c>
    </row>
    <row r="28" spans="2:17" ht="15.75" thickBot="1" x14ac:dyDescent="0.3">
      <c r="B28" s="167" t="s">
        <v>52</v>
      </c>
      <c r="C28" s="168"/>
      <c r="D28" s="168"/>
      <c r="E28" s="168"/>
      <c r="F28" s="169"/>
      <c r="G28" s="137">
        <f>'[1]Summary Data'!$C$15*VLOOKUP($E$5,PressureFactors,2,FALSE)</f>
        <v>3</v>
      </c>
      <c r="H28" s="53" t="s">
        <v>46</v>
      </c>
      <c r="I28" s="43"/>
    </row>
    <row r="29" spans="2:17" ht="15.75" thickBot="1" x14ac:dyDescent="0.3">
      <c r="B29" s="177" t="s">
        <v>53</v>
      </c>
      <c r="C29" s="178"/>
      <c r="D29" s="178"/>
      <c r="E29" s="179"/>
      <c r="F29" s="47" t="str">
        <f>$E$5</f>
        <v>bar</v>
      </c>
      <c r="G29" s="76" t="s">
        <v>54</v>
      </c>
    </row>
    <row r="30" spans="2:17" ht="15.75" customHeight="1" x14ac:dyDescent="0.25">
      <c r="B30" s="180"/>
      <c r="C30" s="181"/>
      <c r="D30" s="181"/>
      <c r="E30" s="182"/>
      <c r="F30" s="77">
        <f t="shared" ref="F30:F37" si="2">F15</f>
        <v>2.5</v>
      </c>
      <c r="G30" s="78">
        <f>SQRT(1+(($G$28-F30)/F30))</f>
        <v>1.0954451150103321</v>
      </c>
      <c r="H30" s="37"/>
      <c r="I30" s="37"/>
      <c r="K30" s="37"/>
    </row>
    <row r="31" spans="2:17" x14ac:dyDescent="0.25">
      <c r="B31" s="180"/>
      <c r="C31" s="181"/>
      <c r="D31" s="181"/>
      <c r="E31" s="182"/>
      <c r="F31" s="79">
        <f t="shared" si="2"/>
        <v>3</v>
      </c>
      <c r="G31" s="80">
        <f t="shared" ref="G31:G37" si="3">SQRT(1+(($G$28-F31)/F31))</f>
        <v>1</v>
      </c>
      <c r="H31" s="43"/>
      <c r="I31" s="43"/>
    </row>
    <row r="32" spans="2:17" x14ac:dyDescent="0.25">
      <c r="B32" s="180"/>
      <c r="C32" s="181"/>
      <c r="D32" s="181"/>
      <c r="E32" s="182"/>
      <c r="F32" s="81">
        <f t="shared" si="2"/>
        <v>3.5</v>
      </c>
      <c r="G32" s="80">
        <f t="shared" si="3"/>
        <v>0.92582009977255153</v>
      </c>
    </row>
    <row r="33" spans="2:18" x14ac:dyDescent="0.25">
      <c r="B33" s="180"/>
      <c r="C33" s="181"/>
      <c r="D33" s="181"/>
      <c r="E33" s="182"/>
      <c r="F33" s="79">
        <f t="shared" si="2"/>
        <v>4</v>
      </c>
      <c r="G33" s="80">
        <f t="shared" si="3"/>
        <v>0.8660254037844386</v>
      </c>
    </row>
    <row r="34" spans="2:18" x14ac:dyDescent="0.25">
      <c r="B34" s="180"/>
      <c r="C34" s="181"/>
      <c r="D34" s="181"/>
      <c r="E34" s="182"/>
      <c r="F34" s="79">
        <f t="shared" si="2"/>
        <v>4.5</v>
      </c>
      <c r="G34" s="80">
        <f t="shared" si="3"/>
        <v>0.81649658092772603</v>
      </c>
    </row>
    <row r="35" spans="2:18" x14ac:dyDescent="0.25">
      <c r="B35" s="180"/>
      <c r="C35" s="181"/>
      <c r="D35" s="181"/>
      <c r="E35" s="182"/>
      <c r="F35" s="79">
        <f t="shared" si="2"/>
        <v>5</v>
      </c>
      <c r="G35" s="80">
        <f t="shared" si="3"/>
        <v>0.7745966692414834</v>
      </c>
    </row>
    <row r="36" spans="2:18" x14ac:dyDescent="0.25">
      <c r="B36" s="180"/>
      <c r="C36" s="181"/>
      <c r="D36" s="181"/>
      <c r="E36" s="182"/>
      <c r="F36" s="79">
        <f t="shared" si="2"/>
        <v>5.5</v>
      </c>
      <c r="G36" s="80">
        <f t="shared" si="3"/>
        <v>0.7385489458759964</v>
      </c>
    </row>
    <row r="37" spans="2:18" ht="15.75" thickBot="1" x14ac:dyDescent="0.3">
      <c r="B37" s="183"/>
      <c r="C37" s="184"/>
      <c r="D37" s="184"/>
      <c r="E37" s="185"/>
      <c r="F37" s="82">
        <f t="shared" si="2"/>
        <v>6</v>
      </c>
      <c r="G37" s="83">
        <f t="shared" si="3"/>
        <v>0.70710678118654757</v>
      </c>
    </row>
    <row r="38" spans="2:18" ht="15.75" thickBot="1" x14ac:dyDescent="0.3"/>
    <row r="39" spans="2:18" ht="15.75" thickBot="1" x14ac:dyDescent="0.3">
      <c r="B39" s="167" t="s">
        <v>55</v>
      </c>
      <c r="C39" s="168"/>
      <c r="D39" s="168"/>
      <c r="E39" s="168"/>
      <c r="F39" s="169"/>
      <c r="G39" s="174" t="s">
        <v>68</v>
      </c>
      <c r="H39" s="175"/>
      <c r="I39" s="175"/>
      <c r="J39" s="175"/>
      <c r="K39" s="175"/>
      <c r="L39" s="175"/>
      <c r="M39" s="175"/>
      <c r="N39" s="175"/>
      <c r="O39" s="175"/>
      <c r="P39" s="176"/>
    </row>
    <row r="40" spans="2:18" ht="15.75" customHeight="1" thickBot="1" x14ac:dyDescent="0.3">
      <c r="B40" s="194" t="s">
        <v>58</v>
      </c>
      <c r="C40" s="195"/>
      <c r="D40" s="195"/>
      <c r="E40" s="196"/>
      <c r="F40" s="47" t="str">
        <f>$E$5</f>
        <v>bar</v>
      </c>
      <c r="G40" s="84">
        <v>6</v>
      </c>
      <c r="H40" s="85">
        <v>7</v>
      </c>
      <c r="I40" s="85">
        <v>8</v>
      </c>
      <c r="J40" s="85">
        <v>9</v>
      </c>
      <c r="K40" s="85">
        <v>10</v>
      </c>
      <c r="L40" s="85">
        <v>11</v>
      </c>
      <c r="M40" s="85">
        <v>12</v>
      </c>
      <c r="N40" s="85">
        <v>13</v>
      </c>
      <c r="O40" s="85">
        <v>14</v>
      </c>
      <c r="P40" s="86">
        <v>15</v>
      </c>
    </row>
    <row r="41" spans="2:18" ht="15.75" thickBot="1" x14ac:dyDescent="0.3">
      <c r="B41" s="197"/>
      <c r="C41" s="198"/>
      <c r="D41" s="198"/>
      <c r="E41" s="199"/>
      <c r="F41" s="49">
        <f t="shared" ref="F41:F48" si="4">F15</f>
        <v>2.5</v>
      </c>
      <c r="G41" s="87">
        <f>('[1]Summary Data'!$V43*POWER(G$40,3))+('[1]Summary Data'!$W43*POWER(G$40,2))+('[1]Summary Data'!$X43*G$40)+'[1]Summary Data'!$Y43</f>
        <v>2.965279999999999</v>
      </c>
      <c r="H41" s="88">
        <f>('[1]Summary Data'!$V43*POWER(H$40,3))+('[1]Summary Data'!$W43*POWER(H$40,2))+('[1]Summary Data'!$X43*H$40)+'[1]Summary Data'!$Y43</f>
        <v>2.3916899999999988</v>
      </c>
      <c r="I41" s="88">
        <f>('[1]Summary Data'!$V43*POWER(I$40,3))+('[1]Summary Data'!$W43*POWER(I$40,2))+('[1]Summary Data'!$X43*I$40)+'[1]Summary Data'!$Y43</f>
        <v>1.9185400000000001</v>
      </c>
      <c r="J41" s="88">
        <f>('[1]Summary Data'!$V43*POWER(J$40,3))+('[1]Summary Data'!$W43*POWER(J$40,2))+('[1]Summary Data'!$X43*J$40)+'[1]Summary Data'!$Y43</f>
        <v>1.5343100000000005</v>
      </c>
      <c r="K41" s="88">
        <f>('[1]Summary Data'!$V43*POWER(K$40,3))+('[1]Summary Data'!$W43*POWER(K$40,2))+('[1]Summary Data'!$X43*K$40)+'[1]Summary Data'!$Y43</f>
        <v>1.2274800000000017</v>
      </c>
      <c r="L41" s="88">
        <f>('[1]Summary Data'!$V43*POWER(L$40,3))+('[1]Summary Data'!$W43*POWER(L$40,2))+('[1]Summary Data'!$X43*L$40)+'[1]Summary Data'!$Y43</f>
        <v>0.98653000000000191</v>
      </c>
      <c r="M41" s="88">
        <f>('[1]Summary Data'!$V43*POWER(M$40,3))+('[1]Summary Data'!$W43*POWER(M$40,2))+('[1]Summary Data'!$X43*M$40)+'[1]Summary Data'!$Y43</f>
        <v>0.79993999999999765</v>
      </c>
      <c r="N41" s="88">
        <f>('[1]Summary Data'!$V43*POWER(N$40,3))+('[1]Summary Data'!$W43*POWER(N$40,2))+('[1]Summary Data'!$X43*N$40)+'[1]Summary Data'!$Y43</f>
        <v>0.65618999999999872</v>
      </c>
      <c r="O41" s="88">
        <f>('[1]Summary Data'!$V43*POWER(O$40,3))+('[1]Summary Data'!$W43*POWER(O$40,2))+('[1]Summary Data'!$X43*O$40)+'[1]Summary Data'!$Y43</f>
        <v>0.54375999999999713</v>
      </c>
      <c r="P41" s="89">
        <f>('[1]Summary Data'!$V43*POWER(P$40,3))+('[1]Summary Data'!$W43*POWER(P$40,2))+('[1]Summary Data'!$X43*P$40)+'[1]Summary Data'!$Y43</f>
        <v>0.45112999999999737</v>
      </c>
      <c r="Q41" s="186" t="s">
        <v>40</v>
      </c>
    </row>
    <row r="42" spans="2:18" ht="15.75" thickBot="1" x14ac:dyDescent="0.3">
      <c r="B42" s="197"/>
      <c r="C42" s="198"/>
      <c r="D42" s="198"/>
      <c r="E42" s="199"/>
      <c r="F42" s="51">
        <f t="shared" si="4"/>
        <v>3</v>
      </c>
      <c r="G42" s="92">
        <f>('[1]Summary Data'!$V42*POWER(G$40,3))+('[1]Summary Data'!$W42*POWER(G$40,2))+('[1]Summary Data'!$X42*G$40)+'[1]Summary Data'!$Y42</f>
        <v>3.4282599999999981</v>
      </c>
      <c r="H42" s="93">
        <f>('[1]Summary Data'!$V42*POWER(H$40,3))+('[1]Summary Data'!$W42*POWER(H$40,2))+('[1]Summary Data'!$X42*H$40)+'[1]Summary Data'!$Y42</f>
        <v>2.667580000000001</v>
      </c>
      <c r="I42" s="93">
        <f>('[1]Summary Data'!$V42*POWER(I$40,3))+('[1]Summary Data'!$W42*POWER(I$40,2))+('[1]Summary Data'!$X42*I$40)+'[1]Summary Data'!$Y42</f>
        <v>2.0701399999999985</v>
      </c>
      <c r="J42" s="93">
        <f>('[1]Summary Data'!$V42*POWER(J$40,3))+('[1]Summary Data'!$W42*POWER(J$40,2))+('[1]Summary Data'!$X42*J$40)+'[1]Summary Data'!$Y42</f>
        <v>1.6122399999999981</v>
      </c>
      <c r="K42" s="93">
        <f>('[1]Summary Data'!$V42*POWER(K$40,3))+('[1]Summary Data'!$W42*POWER(K$40,2))+('[1]Summary Data'!$X42*K$40)+'[1]Summary Data'!$Y42</f>
        <v>1.2701799999999999</v>
      </c>
      <c r="L42" s="93">
        <f>('[1]Summary Data'!$V42*POWER(L$40,3))+('[1]Summary Data'!$W42*POWER(L$40,2))+('[1]Summary Data'!$X42*L$40)+'[1]Summary Data'!$Y42</f>
        <v>1.0202599999999986</v>
      </c>
      <c r="M42" s="93">
        <f>('[1]Summary Data'!$V42*POWER(M$40,3))+('[1]Summary Data'!$W42*POWER(M$40,2))+('[1]Summary Data'!$X42*M$40)+'[1]Summary Data'!$Y42</f>
        <v>0.83877999999999631</v>
      </c>
      <c r="N42" s="93">
        <f>('[1]Summary Data'!$V42*POWER(N$40,3))+('[1]Summary Data'!$W42*POWER(N$40,2))+('[1]Summary Data'!$X42*N$40)+'[1]Summary Data'!$Y42</f>
        <v>0.70204000000000022</v>
      </c>
      <c r="O42" s="93">
        <f>('[1]Summary Data'!$V42*POWER(O$40,3))+('[1]Summary Data'!$W42*POWER(O$40,2))+('[1]Summary Data'!$X42*O$40)+'[1]Summary Data'!$Y42</f>
        <v>0.58633999999999986</v>
      </c>
      <c r="P42" s="94">
        <f>('[1]Summary Data'!$V42*POWER(P$40,3))+('[1]Summary Data'!$W42*POWER(P$40,2))+('[1]Summary Data'!$X42*P$40)+'[1]Summary Data'!$Y42</f>
        <v>0.46798000000000073</v>
      </c>
      <c r="Q42" s="187"/>
      <c r="R42" s="53" t="s">
        <v>46</v>
      </c>
    </row>
    <row r="43" spans="2:18" x14ac:dyDescent="0.25">
      <c r="B43" s="197"/>
      <c r="C43" s="198"/>
      <c r="D43" s="198"/>
      <c r="E43" s="199"/>
      <c r="F43" s="54">
        <f t="shared" si="4"/>
        <v>3.5</v>
      </c>
      <c r="G43" s="97">
        <f>('[1]Summary Data'!$V41*POWER(G$40,3))+('[1]Summary Data'!$W41*POWER(G$40,2))+('[1]Summary Data'!$X41*G$40)+'[1]Summary Data'!$Y41</f>
        <v>3.8986300000000007</v>
      </c>
      <c r="H43" s="98">
        <f>('[1]Summary Data'!$V41*POWER(H$40,3))+('[1]Summary Data'!$W41*POWER(H$40,2))+('[1]Summary Data'!$X41*H$40)+'[1]Summary Data'!$Y41</f>
        <v>2.98949</v>
      </c>
      <c r="I43" s="98">
        <f>('[1]Summary Data'!$V41*POWER(I$40,3))+('[1]Summary Data'!$W41*POWER(I$40,2))+('[1]Summary Data'!$X41*I$40)+'[1]Summary Data'!$Y41</f>
        <v>2.2839899999999993</v>
      </c>
      <c r="J43" s="98">
        <f>('[1]Summary Data'!$V41*POWER(J$40,3))+('[1]Summary Data'!$W41*POWER(J$40,2))+('[1]Summary Data'!$X41*J$40)+'[1]Summary Data'!$Y41</f>
        <v>1.7525499999999976</v>
      </c>
      <c r="K43" s="98">
        <f>('[1]Summary Data'!$V41*POWER(K$40,3))+('[1]Summary Data'!$W41*POWER(K$40,2))+('[1]Summary Data'!$X41*K$40)+'[1]Summary Data'!$Y41</f>
        <v>1.3655899999999974</v>
      </c>
      <c r="L43" s="98">
        <f>('[1]Summary Data'!$V41*POWER(L$40,3))+('[1]Summary Data'!$W41*POWER(L$40,2))+('[1]Summary Data'!$X41*L$40)+'[1]Summary Data'!$Y41</f>
        <v>1.0935300000000012</v>
      </c>
      <c r="M43" s="98">
        <f>('[1]Summary Data'!$V41*POWER(M$40,3))+('[1]Summary Data'!$W41*POWER(M$40,2))+('[1]Summary Data'!$X41*M$40)+'[1]Summary Data'!$Y41</f>
        <v>0.90679000000000087</v>
      </c>
      <c r="N43" s="98">
        <f>('[1]Summary Data'!$V41*POWER(N$40,3))+('[1]Summary Data'!$W41*POWER(N$40,2))+('[1]Summary Data'!$X41*N$40)+'[1]Summary Data'!$Y41</f>
        <v>0.77578999999999709</v>
      </c>
      <c r="O43" s="98">
        <f>('[1]Summary Data'!$V41*POWER(O$40,3))+('[1]Summary Data'!$W41*POWER(O$40,2))+('[1]Summary Data'!$X41*O$40)+'[1]Summary Data'!$Y41</f>
        <v>0.67095000000000127</v>
      </c>
      <c r="P43" s="99">
        <f>('[1]Summary Data'!$V41*POWER(P$40,3))+('[1]Summary Data'!$W41*POWER(P$40,2))+('[1]Summary Data'!$X41*P$40)+'[1]Summary Data'!$Y41</f>
        <v>0.56268999999999281</v>
      </c>
      <c r="Q43" s="187"/>
    </row>
    <row r="44" spans="2:18" x14ac:dyDescent="0.25">
      <c r="B44" s="197"/>
      <c r="C44" s="198"/>
      <c r="D44" s="198"/>
      <c r="E44" s="199"/>
      <c r="F44" s="56">
        <f t="shared" si="4"/>
        <v>4</v>
      </c>
      <c r="G44" s="97">
        <f>('[1]Summary Data'!$V40*POWER(G$40,3))+('[1]Summary Data'!$W40*POWER(G$40,2))+('[1]Summary Data'!$X40*G$40)+'[1]Summary Data'!$Y40</f>
        <v>4.3709799999999994</v>
      </c>
      <c r="H44" s="98">
        <f>('[1]Summary Data'!$V40*POWER(H$40,3))+('[1]Summary Data'!$W40*POWER(H$40,2))+('[1]Summary Data'!$X40*H$40)+'[1]Summary Data'!$Y40</f>
        <v>3.365870000000001</v>
      </c>
      <c r="I44" s="98">
        <f>('[1]Summary Data'!$V40*POWER(I$40,3))+('[1]Summary Data'!$W40*POWER(I$40,2))+('[1]Summary Data'!$X40*I$40)+'[1]Summary Data'!$Y40</f>
        <v>2.57104</v>
      </c>
      <c r="J44" s="98">
        <f>('[1]Summary Data'!$V40*POWER(J$40,3))+('[1]Summary Data'!$W40*POWER(J$40,2))+('[1]Summary Data'!$X40*J$40)+'[1]Summary Data'!$Y40</f>
        <v>1.9593099999999986</v>
      </c>
      <c r="K44" s="98">
        <f>('[1]Summary Data'!$V40*POWER(K$40,3))+('[1]Summary Data'!$W40*POWER(K$40,2))+('[1]Summary Data'!$X40*K$40)+'[1]Summary Data'!$Y40</f>
        <v>1.5034999999999989</v>
      </c>
      <c r="L44" s="98">
        <f>('[1]Summary Data'!$V40*POWER(L$40,3))+('[1]Summary Data'!$W40*POWER(L$40,2))+('[1]Summary Data'!$X40*L$40)+'[1]Summary Data'!$Y40</f>
        <v>1.1764299999999963</v>
      </c>
      <c r="M44" s="98">
        <f>('[1]Summary Data'!$V40*POWER(M$40,3))+('[1]Summary Data'!$W40*POWER(M$40,2))+('[1]Summary Data'!$X40*M$40)+'[1]Summary Data'!$Y40</f>
        <v>0.95091999999999999</v>
      </c>
      <c r="N44" s="98">
        <f>('[1]Summary Data'!$V40*POWER(N$40,3))+('[1]Summary Data'!$W40*POWER(N$40,2))+('[1]Summary Data'!$X40*N$40)+'[1]Summary Data'!$Y40</f>
        <v>0.799789999999998</v>
      </c>
      <c r="O44" s="98">
        <f>('[1]Summary Data'!$V40*POWER(O$40,3))+('[1]Summary Data'!$W40*POWER(O$40,2))+('[1]Summary Data'!$X40*O$40)+'[1]Summary Data'!$Y40</f>
        <v>0.6958599999999997</v>
      </c>
      <c r="P44" s="99">
        <f>('[1]Summary Data'!$V40*POWER(P$40,3))+('[1]Summary Data'!$W40*POWER(P$40,2))+('[1]Summary Data'!$X40*P$40)+'[1]Summary Data'!$Y40</f>
        <v>0.61194999999999666</v>
      </c>
      <c r="Q44" s="187"/>
    </row>
    <row r="45" spans="2:18" x14ac:dyDescent="0.25">
      <c r="B45" s="197"/>
      <c r="C45" s="198"/>
      <c r="D45" s="198"/>
      <c r="E45" s="199"/>
      <c r="F45" s="56">
        <f t="shared" si="4"/>
        <v>4.5</v>
      </c>
      <c r="G45" s="97">
        <f>('[1]Summary Data'!$V39*POWER(G$40,3))+('[1]Summary Data'!$W39*POWER(G$40,2))+('[1]Summary Data'!$X39*G$40)+'[1]Summary Data'!$Y39</f>
        <v>4.8215699999999995</v>
      </c>
      <c r="H45" s="98">
        <f>('[1]Summary Data'!$V39*POWER(H$40,3))+('[1]Summary Data'!$W39*POWER(H$40,2))+('[1]Summary Data'!$X39*H$40)+'[1]Summary Data'!$Y39</f>
        <v>3.686639999999997</v>
      </c>
      <c r="I45" s="98">
        <f>('[1]Summary Data'!$V39*POWER(I$40,3))+('[1]Summary Data'!$W39*POWER(I$40,2))+('[1]Summary Data'!$X39*I$40)+'[1]Summary Data'!$Y39</f>
        <v>2.7790099999999995</v>
      </c>
      <c r="J45" s="98">
        <f>('[1]Summary Data'!$V39*POWER(J$40,3))+('[1]Summary Data'!$W39*POWER(J$40,2))+('[1]Summary Data'!$X39*J$40)+'[1]Summary Data'!$Y39</f>
        <v>2.0708399999999987</v>
      </c>
      <c r="K45" s="98">
        <f>('[1]Summary Data'!$V39*POWER(K$40,3))+('[1]Summary Data'!$W39*POWER(K$40,2))+('[1]Summary Data'!$X39*K$40)+'[1]Summary Data'!$Y39</f>
        <v>1.5342899999999986</v>
      </c>
      <c r="L45" s="98">
        <f>('[1]Summary Data'!$V39*POWER(L$40,3))+('[1]Summary Data'!$W39*POWER(L$40,2))+('[1]Summary Data'!$X39*L$40)+'[1]Summary Data'!$Y39</f>
        <v>1.1415199999999963</v>
      </c>
      <c r="M45" s="98">
        <f>('[1]Summary Data'!$V39*POWER(M$40,3))+('[1]Summary Data'!$W39*POWER(M$40,2))+('[1]Summary Data'!$X39*M$40)+'[1]Summary Data'!$Y39</f>
        <v>0.86468999999999951</v>
      </c>
      <c r="N45" s="98">
        <f>('[1]Summary Data'!$V39*POWER(N$40,3))+('[1]Summary Data'!$W39*POWER(N$40,2))+('[1]Summary Data'!$X39*N$40)+'[1]Summary Data'!$Y39</f>
        <v>0.67596000000000345</v>
      </c>
      <c r="O45" s="98">
        <f>('[1]Summary Data'!$V39*POWER(O$40,3))+('[1]Summary Data'!$W39*POWER(O$40,2))+('[1]Summary Data'!$X39*O$40)+'[1]Summary Data'!$Y39</f>
        <v>0.54748999999999626</v>
      </c>
      <c r="P45" s="99">
        <f>('[1]Summary Data'!$V39*POWER(P$40,3))+('[1]Summary Data'!$W39*POWER(P$40,2))+('[1]Summary Data'!$X39*P$40)+'[1]Summary Data'!$Y39</f>
        <v>0.45143999999999451</v>
      </c>
      <c r="Q45" s="187"/>
    </row>
    <row r="46" spans="2:18" x14ac:dyDescent="0.25">
      <c r="B46" s="197"/>
      <c r="C46" s="198"/>
      <c r="D46" s="198"/>
      <c r="E46" s="199"/>
      <c r="F46" s="56">
        <f t="shared" si="4"/>
        <v>5</v>
      </c>
      <c r="G46" s="97">
        <f>('[1]Summary Data'!$V38*POWER(G$40,3))+('[1]Summary Data'!$W38*POWER(G$40,2))+('[1]Summary Data'!$X38*G$40)+'[1]Summary Data'!$Y38</f>
        <v>6.3369300000000024</v>
      </c>
      <c r="H46" s="98">
        <f>('[1]Summary Data'!$V38*POWER(H$40,3))+('[1]Summary Data'!$W38*POWER(H$40,2))+('[1]Summary Data'!$X38*H$40)+'[1]Summary Data'!$Y38</f>
        <v>4.6508700000000047</v>
      </c>
      <c r="I46" s="98">
        <f>('[1]Summary Data'!$V38*POWER(I$40,3))+('[1]Summary Data'!$W38*POWER(I$40,2))+('[1]Summary Data'!$X38*I$40)+'[1]Summary Data'!$Y38</f>
        <v>3.3451100000000054</v>
      </c>
      <c r="J46" s="98">
        <f>('[1]Summary Data'!$V38*POWER(J$40,3))+('[1]Summary Data'!$W38*POWER(J$40,2))+('[1]Summary Data'!$X38*J$40)+'[1]Summary Data'!$Y38</f>
        <v>2.367090000000001</v>
      </c>
      <c r="K46" s="98">
        <f>('[1]Summary Data'!$V38*POWER(K$40,3))+('[1]Summary Data'!$W38*POWER(K$40,2))+('[1]Summary Data'!$X38*K$40)+'[1]Summary Data'!$Y38</f>
        <v>1.6642500000000098</v>
      </c>
      <c r="L46" s="98">
        <f>('[1]Summary Data'!$V38*POWER(L$40,3))+('[1]Summary Data'!$W38*POWER(L$40,2))+('[1]Summary Data'!$X38*L$40)+'[1]Summary Data'!$Y38</f>
        <v>1.184030000000007</v>
      </c>
      <c r="M46" s="98">
        <f>('[1]Summary Data'!$V38*POWER(M$40,3))+('[1]Summary Data'!$W38*POWER(M$40,2))+('[1]Summary Data'!$X38*M$40)+'[1]Summary Data'!$Y38</f>
        <v>0.8738700000000037</v>
      </c>
      <c r="N46" s="98">
        <f>('[1]Summary Data'!$V38*POWER(N$40,3))+('[1]Summary Data'!$W38*POWER(N$40,2))+('[1]Summary Data'!$X38*N$40)+'[1]Summary Data'!$Y38</f>
        <v>0.68121000000000009</v>
      </c>
      <c r="O46" s="98">
        <f>('[1]Summary Data'!$V38*POWER(O$40,3))+('[1]Summary Data'!$W38*POWER(O$40,2))+('[1]Summary Data'!$X38*O$40)+'[1]Summary Data'!$Y38</f>
        <v>0.55349000000000359</v>
      </c>
      <c r="P46" s="99">
        <f>('[1]Summary Data'!$V38*POWER(P$40,3))+('[1]Summary Data'!$W38*POWER(P$40,2))+('[1]Summary Data'!$X38*P$40)+'[1]Summary Data'!$Y38</f>
        <v>0.43815000000001447</v>
      </c>
      <c r="Q46" s="187"/>
    </row>
    <row r="47" spans="2:18" x14ac:dyDescent="0.25">
      <c r="B47" s="197"/>
      <c r="C47" s="198"/>
      <c r="D47" s="198"/>
      <c r="E47" s="199"/>
      <c r="F47" s="56">
        <f t="shared" si="4"/>
        <v>5.5</v>
      </c>
      <c r="G47" s="97">
        <f>('[1]Summary Data'!$V37*POWER(G$40,3))+('[1]Summary Data'!$W37*POWER(G$40,2))+('[1]Summary Data'!$X37*G$40)+'[1]Summary Data'!$Y37</f>
        <v>7.4636299999999984</v>
      </c>
      <c r="H47" s="98">
        <f>('[1]Summary Data'!$V37*POWER(H$40,3))+('[1]Summary Data'!$W37*POWER(H$40,2))+('[1]Summary Data'!$X37*H$40)+'[1]Summary Data'!$Y37</f>
        <v>5.511020000000002</v>
      </c>
      <c r="I47" s="98">
        <f>('[1]Summary Data'!$V37*POWER(I$40,3))+('[1]Summary Data'!$W37*POWER(I$40,2))+('[1]Summary Data'!$X37*I$40)+'[1]Summary Data'!$Y37</f>
        <v>3.9831700000000012</v>
      </c>
      <c r="J47" s="98">
        <f>('[1]Summary Data'!$V37*POWER(J$40,3))+('[1]Summary Data'!$W37*POWER(J$40,2))+('[1]Summary Data'!$X37*J$40)+'[1]Summary Data'!$Y37</f>
        <v>2.8242799999999946</v>
      </c>
      <c r="K47" s="98">
        <f>('[1]Summary Data'!$V37*POWER(K$40,3))+('[1]Summary Data'!$W37*POWER(K$40,2))+('[1]Summary Data'!$X37*K$40)+'[1]Summary Data'!$Y37</f>
        <v>1.9785500000000056</v>
      </c>
      <c r="L47" s="98">
        <f>('[1]Summary Data'!$V37*POWER(L$40,3))+('[1]Summary Data'!$W37*POWER(L$40,2))+('[1]Summary Data'!$X37*L$40)+'[1]Summary Data'!$Y37</f>
        <v>1.390180000000008</v>
      </c>
      <c r="M47" s="98">
        <f>('[1]Summary Data'!$V37*POWER(M$40,3))+('[1]Summary Data'!$W37*POWER(M$40,2))+('[1]Summary Data'!$X37*M$40)+'[1]Summary Data'!$Y37</f>
        <v>1.0033699999999968</v>
      </c>
      <c r="N47" s="98">
        <f>('[1]Summary Data'!$V37*POWER(N$40,3))+('[1]Summary Data'!$W37*POWER(N$40,2))+('[1]Summary Data'!$X37*N$40)+'[1]Summary Data'!$Y37</f>
        <v>0.76232000000000255</v>
      </c>
      <c r="O47" s="98">
        <f>('[1]Summary Data'!$V37*POWER(O$40,3))+('[1]Summary Data'!$W37*POWER(O$40,2))+('[1]Summary Data'!$X37*O$40)+'[1]Summary Data'!$Y37</f>
        <v>0.61122999999999905</v>
      </c>
      <c r="P47" s="99">
        <f>('[1]Summary Data'!$V37*POWER(P$40,3))+('[1]Summary Data'!$W37*POWER(P$40,2))+('[1]Summary Data'!$X37*P$40)+'[1]Summary Data'!$Y37</f>
        <v>0.49429999999999552</v>
      </c>
      <c r="Q47" s="187"/>
    </row>
    <row r="48" spans="2:18" ht="15.75" thickBot="1" x14ac:dyDescent="0.3">
      <c r="B48" s="200"/>
      <c r="C48" s="201"/>
      <c r="D48" s="201"/>
      <c r="E48" s="202"/>
      <c r="F48" s="58">
        <f t="shared" si="4"/>
        <v>6</v>
      </c>
      <c r="G48" s="102">
        <f>('[1]Summary Data'!$V36*POWER(G$40,3))+('[1]Summary Data'!$W36*POWER(G$40,2))+('[1]Summary Data'!$X36*G$40)+'[1]Summary Data'!$Y36</f>
        <v>9.3283400000000043</v>
      </c>
      <c r="H48" s="103">
        <f>('[1]Summary Data'!$V36*POWER(H$40,3))+('[1]Summary Data'!$W36*POWER(H$40,2))+('[1]Summary Data'!$X36*H$40)+'[1]Summary Data'!$Y36</f>
        <v>6.566759999999995</v>
      </c>
      <c r="I48" s="103">
        <f>('[1]Summary Data'!$V36*POWER(I$40,3))+('[1]Summary Data'!$W36*POWER(I$40,2))+('[1]Summary Data'!$X36*I$40)+'[1]Summary Data'!$Y36</f>
        <v>4.4930999999999983</v>
      </c>
      <c r="J48" s="103">
        <f>('[1]Summary Data'!$V36*POWER(J$40,3))+('[1]Summary Data'!$W36*POWER(J$40,2))+('[1]Summary Data'!$X36*J$40)+'[1]Summary Data'!$Y36</f>
        <v>3.0055999999999941</v>
      </c>
      <c r="K48" s="103">
        <f>('[1]Summary Data'!$V36*POWER(K$40,3))+('[1]Summary Data'!$W36*POWER(K$40,2))+('[1]Summary Data'!$X36*K$40)+'[1]Summary Data'!$Y36</f>
        <v>2.0024999999999977</v>
      </c>
      <c r="L48" s="103">
        <f>('[1]Summary Data'!$V36*POWER(L$40,3))+('[1]Summary Data'!$W36*POWER(L$40,2))+('[1]Summary Data'!$X36*L$40)+'[1]Summary Data'!$Y36</f>
        <v>1.3820399999999893</v>
      </c>
      <c r="M48" s="103">
        <f>('[1]Summary Data'!$V36*POWER(M$40,3))+('[1]Summary Data'!$W36*POWER(M$40,2))+('[1]Summary Data'!$X36*M$40)+'[1]Summary Data'!$Y36</f>
        <v>1.0424600000000126</v>
      </c>
      <c r="N48" s="103">
        <f>('[1]Summary Data'!$V36*POWER(N$40,3))+('[1]Summary Data'!$W36*POWER(N$40,2))+('[1]Summary Data'!$X36*N$40)+'[1]Summary Data'!$Y36</f>
        <v>0.8819999999999979</v>
      </c>
      <c r="O48" s="103">
        <f>('[1]Summary Data'!$V36*POWER(O$40,3))+('[1]Summary Data'!$W36*POWER(O$40,2))+('[1]Summary Data'!$X36*O$40)+'[1]Summary Data'!$Y36</f>
        <v>0.79889999999998196</v>
      </c>
      <c r="P48" s="104">
        <f>('[1]Summary Data'!$V36*POWER(P$40,3))+('[1]Summary Data'!$W36*POWER(P$40,2))+('[1]Summary Data'!$X36*P$40)+'[1]Summary Data'!$Y36</f>
        <v>0.69139999999998025</v>
      </c>
      <c r="Q48" s="188"/>
    </row>
    <row r="49" spans="2:113" ht="15.75" thickBot="1" x14ac:dyDescent="0.3">
      <c r="CA49" s="43" t="s">
        <v>59</v>
      </c>
    </row>
    <row r="50" spans="2:113" ht="15.75" thickBot="1" x14ac:dyDescent="0.3">
      <c r="B50" s="203" t="s">
        <v>60</v>
      </c>
      <c r="C50" s="204"/>
      <c r="D50" s="204"/>
      <c r="E50" s="204"/>
      <c r="F50" s="169"/>
      <c r="G50" s="174" t="s">
        <v>61</v>
      </c>
      <c r="H50" s="175"/>
      <c r="I50" s="175"/>
      <c r="J50" s="175"/>
      <c r="K50" s="175"/>
      <c r="L50" s="175"/>
      <c r="M50" s="175"/>
      <c r="N50" s="175"/>
      <c r="O50" s="175"/>
      <c r="P50" s="175"/>
      <c r="Q50" s="175"/>
      <c r="R50" s="175"/>
      <c r="S50" s="175"/>
      <c r="T50" s="175"/>
      <c r="U50" s="175"/>
      <c r="V50" s="176"/>
      <c r="W50" s="174" t="s">
        <v>61</v>
      </c>
      <c r="X50" s="175"/>
      <c r="Y50" s="175"/>
      <c r="Z50" s="175"/>
      <c r="AA50" s="175"/>
      <c r="AB50" s="175"/>
      <c r="AC50" s="175"/>
      <c r="AD50" s="175"/>
      <c r="AE50" s="175"/>
      <c r="AF50" s="175"/>
      <c r="AG50" s="175"/>
      <c r="AH50" s="175"/>
      <c r="AI50" s="175"/>
      <c r="AJ50" s="175"/>
      <c r="AK50" s="175"/>
      <c r="AL50" s="175"/>
      <c r="AM50" s="176"/>
      <c r="CA50" s="138"/>
      <c r="CB50" s="174" t="s">
        <v>61</v>
      </c>
      <c r="CC50" s="175"/>
      <c r="CD50" s="175"/>
      <c r="CE50" s="175"/>
      <c r="CF50" s="175"/>
      <c r="CG50" s="175"/>
      <c r="CH50" s="175"/>
      <c r="CI50" s="175"/>
      <c r="CJ50" s="175"/>
      <c r="CK50" s="175"/>
      <c r="CL50" s="175"/>
      <c r="CM50" s="175"/>
      <c r="CN50" s="175"/>
      <c r="CO50" s="175"/>
      <c r="CP50" s="175"/>
      <c r="CQ50" s="176"/>
      <c r="CR50" s="174" t="s">
        <v>61</v>
      </c>
      <c r="CS50" s="175"/>
      <c r="CT50" s="175"/>
      <c r="CU50" s="175"/>
      <c r="CV50" s="175"/>
      <c r="CW50" s="175"/>
      <c r="CX50" s="175"/>
      <c r="CY50" s="175"/>
      <c r="CZ50" s="175"/>
      <c r="DA50" s="175"/>
      <c r="DB50" s="175"/>
      <c r="DC50" s="175"/>
      <c r="DD50" s="175"/>
      <c r="DE50" s="175"/>
      <c r="DF50" s="175"/>
      <c r="DG50" s="176"/>
    </row>
    <row r="51" spans="2:113" ht="15.75" customHeight="1" thickBot="1" x14ac:dyDescent="0.3">
      <c r="B51" s="177" t="s">
        <v>43</v>
      </c>
      <c r="C51" s="178"/>
      <c r="D51" s="178"/>
      <c r="E51" s="179"/>
      <c r="F51" s="47" t="str">
        <f>$E$5</f>
        <v>bar</v>
      </c>
      <c r="G51" s="121">
        <v>0</v>
      </c>
      <c r="H51" s="122">
        <f>G51+0.125</f>
        <v>0.125</v>
      </c>
      <c r="I51" s="122">
        <f t="shared" ref="I51:AM51" si="5">H51+0.125</f>
        <v>0.25</v>
      </c>
      <c r="J51" s="122">
        <f t="shared" si="5"/>
        <v>0.375</v>
      </c>
      <c r="K51" s="122">
        <f t="shared" si="5"/>
        <v>0.5</v>
      </c>
      <c r="L51" s="122">
        <f t="shared" si="5"/>
        <v>0.625</v>
      </c>
      <c r="M51" s="122">
        <f t="shared" si="5"/>
        <v>0.75</v>
      </c>
      <c r="N51" s="122">
        <f t="shared" si="5"/>
        <v>0.875</v>
      </c>
      <c r="O51" s="122">
        <f t="shared" si="5"/>
        <v>1</v>
      </c>
      <c r="P51" s="122">
        <f t="shared" si="5"/>
        <v>1.125</v>
      </c>
      <c r="Q51" s="122">
        <f t="shared" si="5"/>
        <v>1.25</v>
      </c>
      <c r="R51" s="122">
        <f t="shared" si="5"/>
        <v>1.375</v>
      </c>
      <c r="S51" s="122">
        <f t="shared" si="5"/>
        <v>1.5</v>
      </c>
      <c r="T51" s="122">
        <f t="shared" si="5"/>
        <v>1.625</v>
      </c>
      <c r="U51" s="122">
        <f t="shared" si="5"/>
        <v>1.75</v>
      </c>
      <c r="V51" s="123">
        <f t="shared" si="5"/>
        <v>1.875</v>
      </c>
      <c r="W51" s="139">
        <f t="shared" si="5"/>
        <v>2</v>
      </c>
      <c r="X51" s="122">
        <f t="shared" si="5"/>
        <v>2.125</v>
      </c>
      <c r="Y51" s="122">
        <f t="shared" si="5"/>
        <v>2.25</v>
      </c>
      <c r="Z51" s="122">
        <f t="shared" si="5"/>
        <v>2.375</v>
      </c>
      <c r="AA51" s="122">
        <f t="shared" si="5"/>
        <v>2.5</v>
      </c>
      <c r="AB51" s="122">
        <f t="shared" si="5"/>
        <v>2.625</v>
      </c>
      <c r="AC51" s="122">
        <f t="shared" si="5"/>
        <v>2.75</v>
      </c>
      <c r="AD51" s="122">
        <f t="shared" si="5"/>
        <v>2.875</v>
      </c>
      <c r="AE51" s="122">
        <f t="shared" si="5"/>
        <v>3</v>
      </c>
      <c r="AF51" s="122">
        <f t="shared" si="5"/>
        <v>3.125</v>
      </c>
      <c r="AG51" s="122">
        <f t="shared" si="5"/>
        <v>3.25</v>
      </c>
      <c r="AH51" s="122">
        <f t="shared" si="5"/>
        <v>3.375</v>
      </c>
      <c r="AI51" s="122">
        <f t="shared" si="5"/>
        <v>3.5</v>
      </c>
      <c r="AJ51" s="122">
        <f t="shared" si="5"/>
        <v>3.625</v>
      </c>
      <c r="AK51" s="122">
        <f t="shared" si="5"/>
        <v>3.75</v>
      </c>
      <c r="AL51" s="122">
        <f t="shared" si="5"/>
        <v>3.875</v>
      </c>
      <c r="AM51" s="123">
        <f t="shared" si="5"/>
        <v>4</v>
      </c>
      <c r="CA51" s="111" t="s">
        <v>32</v>
      </c>
      <c r="CB51" s="121">
        <v>0</v>
      </c>
      <c r="CC51" s="122">
        <f>CB51+0.125</f>
        <v>0.125</v>
      </c>
      <c r="CD51" s="122">
        <f t="shared" ref="CD51:DG51" si="6">CC51+0.125</f>
        <v>0.25</v>
      </c>
      <c r="CE51" s="122">
        <f t="shared" si="6"/>
        <v>0.375</v>
      </c>
      <c r="CF51" s="122">
        <f t="shared" si="6"/>
        <v>0.5</v>
      </c>
      <c r="CG51" s="122">
        <f t="shared" si="6"/>
        <v>0.625</v>
      </c>
      <c r="CH51" s="122">
        <f t="shared" si="6"/>
        <v>0.75</v>
      </c>
      <c r="CI51" s="122">
        <f t="shared" si="6"/>
        <v>0.875</v>
      </c>
      <c r="CJ51" s="122">
        <f t="shared" si="6"/>
        <v>1</v>
      </c>
      <c r="CK51" s="122">
        <f t="shared" si="6"/>
        <v>1.125</v>
      </c>
      <c r="CL51" s="122">
        <f t="shared" si="6"/>
        <v>1.25</v>
      </c>
      <c r="CM51" s="122">
        <f t="shared" si="6"/>
        <v>1.375</v>
      </c>
      <c r="CN51" s="122">
        <f t="shared" si="6"/>
        <v>1.5</v>
      </c>
      <c r="CO51" s="122">
        <f t="shared" si="6"/>
        <v>1.625</v>
      </c>
      <c r="CP51" s="122">
        <f t="shared" si="6"/>
        <v>1.75</v>
      </c>
      <c r="CQ51" s="123">
        <f t="shared" si="6"/>
        <v>1.875</v>
      </c>
      <c r="CR51" s="139">
        <f t="shared" si="6"/>
        <v>2</v>
      </c>
      <c r="CS51" s="122">
        <f t="shared" si="6"/>
        <v>2.125</v>
      </c>
      <c r="CT51" s="122">
        <f t="shared" si="6"/>
        <v>2.25</v>
      </c>
      <c r="CU51" s="122">
        <f t="shared" si="6"/>
        <v>2.375</v>
      </c>
      <c r="CV51" s="122">
        <f t="shared" si="6"/>
        <v>2.5</v>
      </c>
      <c r="CW51" s="122">
        <f t="shared" si="6"/>
        <v>2.625</v>
      </c>
      <c r="CX51" s="122">
        <f t="shared" si="6"/>
        <v>2.75</v>
      </c>
      <c r="CY51" s="122">
        <f t="shared" si="6"/>
        <v>2.875</v>
      </c>
      <c r="CZ51" s="122">
        <f t="shared" si="6"/>
        <v>3</v>
      </c>
      <c r="DA51" s="122">
        <f t="shared" si="6"/>
        <v>3.125</v>
      </c>
      <c r="DB51" s="122">
        <f t="shared" si="6"/>
        <v>3.25</v>
      </c>
      <c r="DC51" s="122">
        <f t="shared" si="6"/>
        <v>3.375</v>
      </c>
      <c r="DD51" s="122">
        <f t="shared" si="6"/>
        <v>3.5</v>
      </c>
      <c r="DE51" s="122">
        <f t="shared" si="6"/>
        <v>3.625</v>
      </c>
      <c r="DF51" s="122">
        <f t="shared" si="6"/>
        <v>3.75</v>
      </c>
      <c r="DG51" s="123">
        <f t="shared" si="6"/>
        <v>3.875</v>
      </c>
    </row>
    <row r="52" spans="2:113" ht="15.75" thickBot="1" x14ac:dyDescent="0.3">
      <c r="B52" s="180"/>
      <c r="C52" s="181"/>
      <c r="D52" s="181"/>
      <c r="E52" s="182"/>
      <c r="F52" s="49">
        <f t="shared" ref="F52:F59" si="7">F15</f>
        <v>2.5</v>
      </c>
      <c r="G52" s="113">
        <f t="shared" ref="G52:O59" si="8">IF(CB52&gt;H52,MAX(CB52,0),H52)</f>
        <v>0.32535853515624996</v>
      </c>
      <c r="H52" s="114">
        <f t="shared" si="8"/>
        <v>0.32535853515624996</v>
      </c>
      <c r="I52" s="114">
        <f t="shared" si="8"/>
        <v>0.30216640625000002</v>
      </c>
      <c r="J52" s="114">
        <f t="shared" si="8"/>
        <v>0.26024201171875</v>
      </c>
      <c r="K52" s="114">
        <f t="shared" si="8"/>
        <v>0.20587375000000002</v>
      </c>
      <c r="L52" s="114">
        <f t="shared" si="8"/>
        <v>0.14535001953125004</v>
      </c>
      <c r="M52" s="114">
        <f t="shared" si="8"/>
        <v>8.4959218750000037E-2</v>
      </c>
      <c r="N52" s="114">
        <f t="shared" si="8"/>
        <v>3.0989746093749992E-2</v>
      </c>
      <c r="O52" s="114">
        <f t="shared" si="8"/>
        <v>0</v>
      </c>
      <c r="P52" s="114">
        <v>0</v>
      </c>
      <c r="Q52" s="114">
        <v>0</v>
      </c>
      <c r="R52" s="114">
        <v>0</v>
      </c>
      <c r="S52" s="114">
        <v>0</v>
      </c>
      <c r="T52" s="114">
        <v>0</v>
      </c>
      <c r="U52" s="114">
        <v>0</v>
      </c>
      <c r="V52" s="115">
        <v>0</v>
      </c>
      <c r="W52" s="113">
        <v>0</v>
      </c>
      <c r="X52" s="114">
        <v>0</v>
      </c>
      <c r="Y52" s="114">
        <v>0</v>
      </c>
      <c r="Z52" s="114">
        <v>0</v>
      </c>
      <c r="AA52" s="114">
        <v>0</v>
      </c>
      <c r="AB52" s="114">
        <v>0</v>
      </c>
      <c r="AC52" s="114">
        <v>0</v>
      </c>
      <c r="AD52" s="114">
        <v>0</v>
      </c>
      <c r="AE52" s="114">
        <v>0</v>
      </c>
      <c r="AF52" s="114">
        <v>0</v>
      </c>
      <c r="AG52" s="114">
        <v>0</v>
      </c>
      <c r="AH52" s="114">
        <v>0</v>
      </c>
      <c r="AI52" s="114">
        <v>0</v>
      </c>
      <c r="AJ52" s="114">
        <v>0</v>
      </c>
      <c r="AK52" s="114">
        <v>0</v>
      </c>
      <c r="AL52" s="114">
        <v>0</v>
      </c>
      <c r="AM52" s="115">
        <v>0</v>
      </c>
      <c r="AN52" s="186" t="s">
        <v>40</v>
      </c>
      <c r="CA52" s="140">
        <f>F52</f>
        <v>2.5</v>
      </c>
      <c r="CB52" s="113">
        <f>('[1]Summary Data'!$V119*POWER(CB$51,3))+('[1]Summary Data'!$W119*POWER(CB$51,2))+('[1]Summary Data'!$X119*CB$51)+'[1]Summary Data'!$Y119</f>
        <v>0.32352999999999998</v>
      </c>
      <c r="CC52" s="114">
        <f>('[1]Summary Data'!$V119*POWER(CC$51,3))+('[1]Summary Data'!$W119*POWER(CC$51,2))+('[1]Summary Data'!$X119*CC$51)+'[1]Summary Data'!$Y119</f>
        <v>0.32535853515624996</v>
      </c>
      <c r="CD52" s="114">
        <f>('[1]Summary Data'!$V119*POWER(CD$51,3))+('[1]Summary Data'!$W119*POWER(CD$51,2))+('[1]Summary Data'!$X119*CD$51)+'[1]Summary Data'!$Y119</f>
        <v>0.30216640625000002</v>
      </c>
      <c r="CE52" s="114">
        <f>('[1]Summary Data'!$V119*POWER(CE$51,3))+('[1]Summary Data'!$W119*POWER(CE$51,2))+('[1]Summary Data'!$X119*CE$51)+'[1]Summary Data'!$Y119</f>
        <v>0.26024201171875</v>
      </c>
      <c r="CF52" s="114">
        <f>('[1]Summary Data'!$V119*POWER(CF$51,3))+('[1]Summary Data'!$W119*POWER(CF$51,2))+('[1]Summary Data'!$X119*CF$51)+'[1]Summary Data'!$Y119</f>
        <v>0.20587375000000002</v>
      </c>
      <c r="CG52" s="114">
        <f>('[1]Summary Data'!$V119*POWER(CG$51,3))+('[1]Summary Data'!$W119*POWER(CG$51,2))+('[1]Summary Data'!$X119*CG$51)+'[1]Summary Data'!$Y119</f>
        <v>0.14535001953125004</v>
      </c>
      <c r="CH52" s="114">
        <f>('[1]Summary Data'!$V119*POWER(CH$51,3))+('[1]Summary Data'!$W119*POWER(CH$51,2))+('[1]Summary Data'!$X119*CH$51)+'[1]Summary Data'!$Y119</f>
        <v>8.4959218750000037E-2</v>
      </c>
      <c r="CI52" s="114">
        <f>('[1]Summary Data'!$V119*POWER(CI$51,3))+('[1]Summary Data'!$W119*POWER(CI$51,2))+('[1]Summary Data'!$X119*CI$51)+'[1]Summary Data'!$Y119</f>
        <v>3.0989746093749992E-2</v>
      </c>
      <c r="CJ52" s="114">
        <f>('[1]Summary Data'!$V119*POWER(CJ$51,3))+('[1]Summary Data'!$W119*POWER(CJ$51,2))+('[1]Summary Data'!$X119*CJ$51)+'[1]Summary Data'!$Y119</f>
        <v>-1.026999999999989E-2</v>
      </c>
      <c r="CK52" s="114">
        <f>('[1]Summary Data'!$V119*POWER(CK$51,3))+('[1]Summary Data'!$W119*POWER(CK$51,2))+('[1]Summary Data'!$X119*CK$51)+'[1]Summary Data'!$Y119</f>
        <v>-3.2531621093749852E-2</v>
      </c>
      <c r="CL52" s="114">
        <f>('[1]Summary Data'!$V119*POWER(CL$51,3))+('[1]Summary Data'!$W119*POWER(CL$51,2))+('[1]Summary Data'!$X119*CL$51)+'[1]Summary Data'!$Y119</f>
        <v>-2.9506718749999883E-2</v>
      </c>
      <c r="CM52" s="114">
        <f>('[1]Summary Data'!$V119*POWER(CM$51,3))+('[1]Summary Data'!$W119*POWER(CM$51,2))+('[1]Summary Data'!$X119*CM$51)+'[1]Summary Data'!$Y119</f>
        <v>5.0931054687501365E-3</v>
      </c>
      <c r="CN52" s="114">
        <f>('[1]Summary Data'!$V119*POWER(CN$51,3))+('[1]Summary Data'!$W119*POWER(CN$51,2))+('[1]Summary Data'!$X119*CN$51)+'[1]Summary Data'!$Y119</f>
        <v>7.7556250000000382E-2</v>
      </c>
      <c r="CO52" s="114">
        <f>('[1]Summary Data'!$V119*POWER(CO$51,3))+('[1]Summary Data'!$W119*POWER(CO$51,2))+('[1]Summary Data'!$X119*CO$51)+'[1]Summary Data'!$Y119</f>
        <v>0.19417111328125</v>
      </c>
      <c r="CP52" s="114">
        <f>('[1]Summary Data'!$V119*POWER(CP$51,3))+('[1]Summary Data'!$W119*POWER(CP$51,2))+('[1]Summary Data'!$X119*CP$51)+'[1]Summary Data'!$Y119</f>
        <v>0.36122609375000003</v>
      </c>
      <c r="CQ52" s="115">
        <f>('[1]Summary Data'!$V119*POWER(CQ$51,3))+('[1]Summary Data'!$W119*POWER(CQ$51,2))+('[1]Summary Data'!$X119*CQ$51)+'[1]Summary Data'!$Y119</f>
        <v>0.58500958984375062</v>
      </c>
      <c r="CR52" s="115">
        <f>('[1]Summary Data'!$V119*POWER(CR$51,3))+('[1]Summary Data'!$W119*POWER(CR$51,2))+('[1]Summary Data'!$X119*CR$51)+'[1]Summary Data'!$Y119</f>
        <v>0.87181000000000053</v>
      </c>
      <c r="CS52" s="115">
        <f>('[1]Summary Data'!$V119*POWER(CS$51,3))+('[1]Summary Data'!$W119*POWER(CS$51,2))+('[1]Summary Data'!$X119*CS$51)+'[1]Summary Data'!$Y119</f>
        <v>1.2279157226562507</v>
      </c>
      <c r="CT52" s="115">
        <f>('[1]Summary Data'!$V119*POWER(CT$51,3))+('[1]Summary Data'!$W119*POWER(CT$51,2))+('[1]Summary Data'!$X119*CT$51)+'[1]Summary Data'!$Y119</f>
        <v>1.6596151562500006</v>
      </c>
      <c r="CU52" s="115">
        <f>('[1]Summary Data'!$V119*POWER(CU$51,3))+('[1]Summary Data'!$W119*POWER(CU$51,2))+('[1]Summary Data'!$X119*CU$51)+'[1]Summary Data'!$Y119</f>
        <v>2.1731966992187512</v>
      </c>
      <c r="CV52" s="115">
        <f>('[1]Summary Data'!$V119*POWER(CV$51,3))+('[1]Summary Data'!$W119*POWER(CV$51,2))+('[1]Summary Data'!$X119*CV$51)+'[1]Summary Data'!$Y119</f>
        <v>2.7749487500000005</v>
      </c>
      <c r="CW52" s="115">
        <f>('[1]Summary Data'!$V119*POWER(CW$51,3))+('[1]Summary Data'!$W119*POWER(CW$51,2))+('[1]Summary Data'!$X119*CW$51)+'[1]Summary Data'!$Y119</f>
        <v>3.4711597070312505</v>
      </c>
      <c r="CX52" s="115">
        <f>('[1]Summary Data'!$V119*POWER(CX$51,3))+('[1]Summary Data'!$W119*POWER(CX$51,2))+('[1]Summary Data'!$X119*CX$51)+'[1]Summary Data'!$Y119</f>
        <v>4.2681179687500013</v>
      </c>
      <c r="CY52" s="115">
        <f>('[1]Summary Data'!$V119*POWER(CY$51,3))+('[1]Summary Data'!$W119*POWER(CY$51,2))+('[1]Summary Data'!$X119*CY$51)+'[1]Summary Data'!$Y119</f>
        <v>5.1721119335937509</v>
      </c>
      <c r="CZ52" s="115">
        <f>('[1]Summary Data'!$V119*POWER(CZ$51,3))+('[1]Summary Data'!$W119*POWER(CZ$51,2))+('[1]Summary Data'!$X119*CZ$51)+'[1]Summary Data'!$Y119</f>
        <v>6.1894300000000024</v>
      </c>
      <c r="DA52" s="115">
        <f>('[1]Summary Data'!$V119*POWER(DA$51,3))+('[1]Summary Data'!$W119*POWER(DA$51,2))+('[1]Summary Data'!$X119*DA$51)+'[1]Summary Data'!$Y119</f>
        <v>7.3263605664062501</v>
      </c>
      <c r="DB52" s="115">
        <f>('[1]Summary Data'!$V119*POWER(DB$51,3))+('[1]Summary Data'!$W119*POWER(DB$51,2))+('[1]Summary Data'!$X119*DB$51)+'[1]Summary Data'!$Y119</f>
        <v>8.5891920312500005</v>
      </c>
      <c r="DC52" s="115">
        <f>('[1]Summary Data'!$V119*POWER(DC$51,3))+('[1]Summary Data'!$W119*POWER(DC$51,2))+('[1]Summary Data'!$X119*DC$51)+'[1]Summary Data'!$Y119</f>
        <v>9.9842127929687532</v>
      </c>
      <c r="DD52" s="115">
        <f>('[1]Summary Data'!$V119*POWER(DD$51,3))+('[1]Summary Data'!$W119*POWER(DD$51,2))+('[1]Summary Data'!$X119*DD$51)+'[1]Summary Data'!$Y119</f>
        <v>11.51771125</v>
      </c>
      <c r="DE52" s="115">
        <f>('[1]Summary Data'!$V119*POWER(DE$51,3))+('[1]Summary Data'!$W119*POWER(DE$51,2))+('[1]Summary Data'!$X119*DE$51)+'[1]Summary Data'!$Y119</f>
        <v>13.195975800781254</v>
      </c>
      <c r="DF52" s="115">
        <f>('[1]Summary Data'!$V119*POWER(DF$51,3))+('[1]Summary Data'!$W119*POWER(DF$51,2))+('[1]Summary Data'!$X119*DF$51)+'[1]Summary Data'!$Y119</f>
        <v>15.025294843750004</v>
      </c>
      <c r="DG52" s="115">
        <f>('[1]Summary Data'!$V119*POWER(DG$51,3))+('[1]Summary Data'!$W119*POWER(DG$51,2))+('[1]Summary Data'!$X119*DG$51)+'[1]Summary Data'!$Y119</f>
        <v>17.011956777343755</v>
      </c>
      <c r="DH52" s="186" t="s">
        <v>40</v>
      </c>
    </row>
    <row r="53" spans="2:113" ht="15.75" thickBot="1" x14ac:dyDescent="0.3">
      <c r="B53" s="180"/>
      <c r="C53" s="181"/>
      <c r="D53" s="181"/>
      <c r="E53" s="182"/>
      <c r="F53" s="51">
        <f t="shared" si="7"/>
        <v>3</v>
      </c>
      <c r="G53" s="92">
        <f t="shared" si="8"/>
        <v>0.31874263671875003</v>
      </c>
      <c r="H53" s="93">
        <f t="shared" si="8"/>
        <v>0.31874263671875003</v>
      </c>
      <c r="I53" s="93">
        <f t="shared" si="8"/>
        <v>0.29636546875000003</v>
      </c>
      <c r="J53" s="93">
        <f t="shared" si="8"/>
        <v>0.25491337890625004</v>
      </c>
      <c r="K53" s="93">
        <f t="shared" si="8"/>
        <v>0.20091125000000001</v>
      </c>
      <c r="L53" s="93">
        <f t="shared" si="8"/>
        <v>0.14088396484375004</v>
      </c>
      <c r="M53" s="93">
        <f t="shared" si="8"/>
        <v>8.1356406250000068E-2</v>
      </c>
      <c r="N53" s="93">
        <f t="shared" si="8"/>
        <v>2.8853457031249974E-2</v>
      </c>
      <c r="O53" s="93">
        <f t="shared" si="8"/>
        <v>0</v>
      </c>
      <c r="P53" s="93">
        <v>0</v>
      </c>
      <c r="Q53" s="93">
        <v>0</v>
      </c>
      <c r="R53" s="93">
        <v>0</v>
      </c>
      <c r="S53" s="93">
        <v>0</v>
      </c>
      <c r="T53" s="93">
        <v>0</v>
      </c>
      <c r="U53" s="93">
        <v>0</v>
      </c>
      <c r="V53" s="94">
        <v>0</v>
      </c>
      <c r="W53" s="92">
        <v>0</v>
      </c>
      <c r="X53" s="93">
        <v>0</v>
      </c>
      <c r="Y53" s="93">
        <v>0</v>
      </c>
      <c r="Z53" s="93">
        <v>0</v>
      </c>
      <c r="AA53" s="93">
        <v>0</v>
      </c>
      <c r="AB53" s="93">
        <v>0</v>
      </c>
      <c r="AC53" s="93">
        <v>0</v>
      </c>
      <c r="AD53" s="93">
        <v>0</v>
      </c>
      <c r="AE53" s="93">
        <v>0</v>
      </c>
      <c r="AF53" s="93">
        <v>0</v>
      </c>
      <c r="AG53" s="93">
        <v>0</v>
      </c>
      <c r="AH53" s="93">
        <v>0</v>
      </c>
      <c r="AI53" s="93">
        <v>0</v>
      </c>
      <c r="AJ53" s="93">
        <v>0</v>
      </c>
      <c r="AK53" s="93">
        <v>0</v>
      </c>
      <c r="AL53" s="93">
        <v>0</v>
      </c>
      <c r="AM53" s="94">
        <v>0</v>
      </c>
      <c r="AN53" s="187"/>
      <c r="AO53" s="53" t="s">
        <v>46</v>
      </c>
      <c r="AP53" s="43"/>
      <c r="AQ53" s="43"/>
      <c r="AR53" s="43"/>
      <c r="AS53" s="43"/>
      <c r="AU53" s="43"/>
      <c r="AV53" s="43"/>
      <c r="AW53" s="43"/>
      <c r="AX53" s="43"/>
      <c r="AZ53" s="43"/>
      <c r="BA53" s="43"/>
      <c r="BB53" s="43"/>
      <c r="BC53" s="43"/>
      <c r="BE53" s="43"/>
      <c r="BF53" s="43"/>
      <c r="BG53" s="43"/>
      <c r="BH53" s="43"/>
      <c r="BJ53" s="43"/>
      <c r="BK53" s="43"/>
      <c r="BL53" s="43"/>
      <c r="BM53" s="43"/>
      <c r="BO53" s="43"/>
      <c r="BP53" s="43"/>
      <c r="BQ53" s="43"/>
      <c r="BR53" s="43"/>
      <c r="BT53" s="43"/>
      <c r="BU53" s="43"/>
      <c r="BV53" s="43"/>
      <c r="BW53" s="43"/>
      <c r="BY53" s="43"/>
      <c r="BZ53" s="43"/>
      <c r="CA53" s="141">
        <f t="shared" ref="CA53:CA59" si="9">F53</f>
        <v>3</v>
      </c>
      <c r="CB53" s="92">
        <f>('[1]Summary Data'!$V118*POWER(CB$51,3))+('[1]Summary Data'!$W118*POWER(CB$51,2))+('[1]Summary Data'!$X118*CB$51)+'[1]Summary Data'!$Y118</f>
        <v>0.31552000000000002</v>
      </c>
      <c r="CC53" s="93">
        <f>('[1]Summary Data'!$V118*POWER(CC$51,3))+('[1]Summary Data'!$W118*POWER(CC$51,2))+('[1]Summary Data'!$X118*CC$51)+'[1]Summary Data'!$Y118</f>
        <v>0.31874263671875003</v>
      </c>
      <c r="CD53" s="93">
        <f>('[1]Summary Data'!$V118*POWER(CD$51,3))+('[1]Summary Data'!$W118*POWER(CD$51,2))+('[1]Summary Data'!$X118*CD$51)+'[1]Summary Data'!$Y118</f>
        <v>0.29636546875000003</v>
      </c>
      <c r="CE53" s="93">
        <f>('[1]Summary Data'!$V118*POWER(CE$51,3))+('[1]Summary Data'!$W118*POWER(CE$51,2))+('[1]Summary Data'!$X118*CE$51)+'[1]Summary Data'!$Y118</f>
        <v>0.25491337890625004</v>
      </c>
      <c r="CF53" s="93">
        <f>('[1]Summary Data'!$V118*POWER(CF$51,3))+('[1]Summary Data'!$W118*POWER(CF$51,2))+('[1]Summary Data'!$X118*CF$51)+'[1]Summary Data'!$Y118</f>
        <v>0.20091125000000001</v>
      </c>
      <c r="CG53" s="93">
        <f>('[1]Summary Data'!$V118*POWER(CG$51,3))+('[1]Summary Data'!$W118*POWER(CG$51,2))+('[1]Summary Data'!$X118*CG$51)+'[1]Summary Data'!$Y118</f>
        <v>0.14088396484375004</v>
      </c>
      <c r="CH53" s="93">
        <f>('[1]Summary Data'!$V118*POWER(CH$51,3))+('[1]Summary Data'!$W118*POWER(CH$51,2))+('[1]Summary Data'!$X118*CH$51)+'[1]Summary Data'!$Y118</f>
        <v>8.1356406250000068E-2</v>
      </c>
      <c r="CI53" s="93">
        <f>('[1]Summary Data'!$V118*POWER(CI$51,3))+('[1]Summary Data'!$W118*POWER(CI$51,2))+('[1]Summary Data'!$X118*CI$51)+'[1]Summary Data'!$Y118</f>
        <v>2.8853457031249974E-2</v>
      </c>
      <c r="CJ53" s="93">
        <f>('[1]Summary Data'!$V118*POWER(CJ$51,3))+('[1]Summary Data'!$W118*POWER(CJ$51,2))+('[1]Summary Data'!$X118*CJ$51)+'[1]Summary Data'!$Y118</f>
        <v>-1.0099999999999942E-2</v>
      </c>
      <c r="CK53" s="93">
        <f>('[1]Summary Data'!$V118*POWER(CK$51,3))+('[1]Summary Data'!$W118*POWER(CK$51,2))+('[1]Summary Data'!$X118*CK$51)+'[1]Summary Data'!$Y118</f>
        <v>-2.8979082031249992E-2</v>
      </c>
      <c r="CL53" s="93">
        <f>('[1]Summary Data'!$V118*POWER(CL$51,3))+('[1]Summary Data'!$W118*POWER(CL$51,2))+('[1]Summary Data'!$X118*CL$51)+'[1]Summary Data'!$Y118</f>
        <v>-2.1258906249999932E-2</v>
      </c>
      <c r="CM53" s="93">
        <f>('[1]Summary Data'!$V118*POWER(CM$51,3))+('[1]Summary Data'!$W118*POWER(CM$51,2))+('[1]Summary Data'!$X118*CM$51)+'[1]Summary Data'!$Y118</f>
        <v>1.9585410156250149E-2</v>
      </c>
      <c r="CN53" s="93">
        <f>('[1]Summary Data'!$V118*POWER(CN$51,3))+('[1]Summary Data'!$W118*POWER(CN$51,2))+('[1]Summary Data'!$X118*CN$51)+'[1]Summary Data'!$Y118</f>
        <v>0.10007875000000024</v>
      </c>
      <c r="CO53" s="93">
        <f>('[1]Summary Data'!$V118*POWER(CO$51,3))+('[1]Summary Data'!$W118*POWER(CO$51,2))+('[1]Summary Data'!$X118*CO$51)+'[1]Summary Data'!$Y118</f>
        <v>0.22674599609375007</v>
      </c>
      <c r="CP53" s="93">
        <f>('[1]Summary Data'!$V118*POWER(CP$51,3))+('[1]Summary Data'!$W118*POWER(CP$51,2))+('[1]Summary Data'!$X118*CP$51)+'[1]Summary Data'!$Y118</f>
        <v>0.40611203125000001</v>
      </c>
      <c r="CQ53" s="94">
        <f>('[1]Summary Data'!$V118*POWER(CQ$51,3))+('[1]Summary Data'!$W118*POWER(CQ$51,2))+('[1]Summary Data'!$X118*CQ$51)+'[1]Summary Data'!$Y118</f>
        <v>0.64470173828125033</v>
      </c>
      <c r="CR53" s="94">
        <f>('[1]Summary Data'!$V118*POWER(CR$51,3))+('[1]Summary Data'!$W118*POWER(CR$51,2))+('[1]Summary Data'!$X118*CR$51)+'[1]Summary Data'!$Y118</f>
        <v>0.94904000000000022</v>
      </c>
      <c r="CS53" s="94">
        <f>('[1]Summary Data'!$V118*POWER(CS$51,3))+('[1]Summary Data'!$W118*POWER(CS$51,2))+('[1]Summary Data'!$X118*CS$51)+'[1]Summary Data'!$Y118</f>
        <v>1.3256516992187499</v>
      </c>
      <c r="CT53" s="94">
        <f>('[1]Summary Data'!$V118*POWER(CT$51,3))+('[1]Summary Data'!$W118*POWER(CT$51,2))+('[1]Summary Data'!$X118*CT$51)+'[1]Summary Data'!$Y118</f>
        <v>1.7810617187499997</v>
      </c>
      <c r="CU53" s="94">
        <f>('[1]Summary Data'!$V118*POWER(CU$51,3))+('[1]Summary Data'!$W118*POWER(CU$51,2))+('[1]Summary Data'!$X118*CU$51)+'[1]Summary Data'!$Y118</f>
        <v>2.3217949414062504</v>
      </c>
      <c r="CV53" s="94">
        <f>('[1]Summary Data'!$V118*POWER(CV$51,3))+('[1]Summary Data'!$W118*POWER(CV$51,2))+('[1]Summary Data'!$X118*CV$51)+'[1]Summary Data'!$Y118</f>
        <v>2.9543762500000001</v>
      </c>
      <c r="CW53" s="94">
        <f>('[1]Summary Data'!$V118*POWER(CW$51,3))+('[1]Summary Data'!$W118*POWER(CW$51,2))+('[1]Summary Data'!$X118*CW$51)+'[1]Summary Data'!$Y118</f>
        <v>3.6853305273437504</v>
      </c>
      <c r="CX53" s="94">
        <f>('[1]Summary Data'!$V118*POWER(CX$51,3))+('[1]Summary Data'!$W118*POWER(CX$51,2))+('[1]Summary Data'!$X118*CX$51)+'[1]Summary Data'!$Y118</f>
        <v>4.5211826562500006</v>
      </c>
      <c r="CY53" s="94">
        <f>('[1]Summary Data'!$V118*POWER(CY$51,3))+('[1]Summary Data'!$W118*POWER(CY$51,2))+('[1]Summary Data'!$X118*CY$51)+'[1]Summary Data'!$Y118</f>
        <v>5.4684575195312508</v>
      </c>
      <c r="CZ53" s="94">
        <f>('[1]Summary Data'!$V118*POWER(CZ$51,3))+('[1]Summary Data'!$W118*POWER(CZ$51,2))+('[1]Summary Data'!$X118*CZ$51)+'[1]Summary Data'!$Y118</f>
        <v>6.5336800000000013</v>
      </c>
      <c r="DA53" s="94">
        <f>('[1]Summary Data'!$V118*POWER(DA$51,3))+('[1]Summary Data'!$W118*POWER(DA$51,2))+('[1]Summary Data'!$X118*DA$51)+'[1]Summary Data'!$Y118</f>
        <v>7.7233749804687504</v>
      </c>
      <c r="DB53" s="94">
        <f>('[1]Summary Data'!$V118*POWER(DB$51,3))+('[1]Summary Data'!$W118*POWER(DB$51,2))+('[1]Summary Data'!$X118*DB$51)+'[1]Summary Data'!$Y118</f>
        <v>9.0440673437499992</v>
      </c>
      <c r="DC53" s="94">
        <f>('[1]Summary Data'!$V118*POWER(DC$51,3))+('[1]Summary Data'!$W118*POWER(DC$51,2))+('[1]Summary Data'!$X118*DC$51)+'[1]Summary Data'!$Y118</f>
        <v>10.502281972656251</v>
      </c>
      <c r="DD53" s="94">
        <f>('[1]Summary Data'!$V118*POWER(DD$51,3))+('[1]Summary Data'!$W118*POWER(DD$51,2))+('[1]Summary Data'!$X118*DD$51)+'[1]Summary Data'!$Y118</f>
        <v>12.104543749999999</v>
      </c>
      <c r="DE53" s="94">
        <f>('[1]Summary Data'!$V118*POWER(DE$51,3))+('[1]Summary Data'!$W118*POWER(DE$51,2))+('[1]Summary Data'!$X118*DE$51)+'[1]Summary Data'!$Y118</f>
        <v>13.85737755859375</v>
      </c>
      <c r="DF53" s="94">
        <f>('[1]Summary Data'!$V118*POWER(DF$51,3))+('[1]Summary Data'!$W118*POWER(DF$51,2))+('[1]Summary Data'!$X118*DF$51)+'[1]Summary Data'!$Y118</f>
        <v>15.767308281250001</v>
      </c>
      <c r="DG53" s="94">
        <f>('[1]Summary Data'!$V118*POWER(DG$51,3))+('[1]Summary Data'!$W118*POWER(DG$51,2))+('[1]Summary Data'!$X118*DG$51)+'[1]Summary Data'!$Y118</f>
        <v>17.840860800781254</v>
      </c>
      <c r="DH53" s="187"/>
      <c r="DI53" s="43" t="s">
        <v>62</v>
      </c>
    </row>
    <row r="54" spans="2:113" x14ac:dyDescent="0.25">
      <c r="B54" s="180"/>
      <c r="C54" s="181"/>
      <c r="D54" s="181"/>
      <c r="E54" s="182"/>
      <c r="F54" s="54">
        <f t="shared" si="7"/>
        <v>3.5</v>
      </c>
      <c r="G54" s="97">
        <f t="shared" si="8"/>
        <v>0.31817408203125003</v>
      </c>
      <c r="H54" s="98">
        <f t="shared" si="8"/>
        <v>0.31817408203125003</v>
      </c>
      <c r="I54" s="98">
        <f t="shared" si="8"/>
        <v>0.29243765625000001</v>
      </c>
      <c r="J54" s="98">
        <f t="shared" si="8"/>
        <v>0.24746021484375003</v>
      </c>
      <c r="K54" s="98">
        <f t="shared" si="8"/>
        <v>0.19057125</v>
      </c>
      <c r="L54" s="98">
        <f t="shared" si="8"/>
        <v>0.12910025390625002</v>
      </c>
      <c r="M54" s="98">
        <f t="shared" si="8"/>
        <v>7.0376718750000011E-2</v>
      </c>
      <c r="N54" s="98">
        <f t="shared" si="8"/>
        <v>2.1730136718749959E-2</v>
      </c>
      <c r="O54" s="98">
        <f t="shared" si="8"/>
        <v>0</v>
      </c>
      <c r="P54" s="98">
        <v>0</v>
      </c>
      <c r="Q54" s="98">
        <v>0</v>
      </c>
      <c r="R54" s="98">
        <v>0</v>
      </c>
      <c r="S54" s="98">
        <v>0</v>
      </c>
      <c r="T54" s="98">
        <v>0</v>
      </c>
      <c r="U54" s="98">
        <v>0</v>
      </c>
      <c r="V54" s="99">
        <v>0</v>
      </c>
      <c r="W54" s="97">
        <v>0</v>
      </c>
      <c r="X54" s="98">
        <v>0</v>
      </c>
      <c r="Y54" s="98">
        <v>0</v>
      </c>
      <c r="Z54" s="98">
        <v>0</v>
      </c>
      <c r="AA54" s="98">
        <v>0</v>
      </c>
      <c r="AB54" s="98">
        <v>0</v>
      </c>
      <c r="AC54" s="98">
        <v>0</v>
      </c>
      <c r="AD54" s="98">
        <v>0</v>
      </c>
      <c r="AE54" s="98">
        <v>0</v>
      </c>
      <c r="AF54" s="98">
        <v>0</v>
      </c>
      <c r="AG54" s="98">
        <v>0</v>
      </c>
      <c r="AH54" s="98">
        <v>0</v>
      </c>
      <c r="AI54" s="98">
        <v>0</v>
      </c>
      <c r="AJ54" s="98">
        <v>0</v>
      </c>
      <c r="AK54" s="98">
        <v>0</v>
      </c>
      <c r="AL54" s="98">
        <v>0</v>
      </c>
      <c r="AM54" s="99">
        <v>0</v>
      </c>
      <c r="AN54" s="187"/>
      <c r="CA54" s="142">
        <f t="shared" si="9"/>
        <v>3.5</v>
      </c>
      <c r="CB54" s="97">
        <f>('[1]Summary Data'!$V117*POWER(CB$51,3))+('[1]Summary Data'!$W117*POWER(CB$51,2))+('[1]Summary Data'!$X117*CB$51)+'[1]Summary Data'!$Y117</f>
        <v>0.31734000000000001</v>
      </c>
      <c r="CC54" s="98">
        <f>('[1]Summary Data'!$V117*POWER(CC$51,3))+('[1]Summary Data'!$W117*POWER(CC$51,2))+('[1]Summary Data'!$X117*CC$51)+'[1]Summary Data'!$Y117</f>
        <v>0.31817408203125003</v>
      </c>
      <c r="CD54" s="98">
        <f>('[1]Summary Data'!$V117*POWER(CD$51,3))+('[1]Summary Data'!$W117*POWER(CD$51,2))+('[1]Summary Data'!$X117*CD$51)+'[1]Summary Data'!$Y117</f>
        <v>0.29243765625000001</v>
      </c>
      <c r="CE54" s="98">
        <f>('[1]Summary Data'!$V117*POWER(CE$51,3))+('[1]Summary Data'!$W117*POWER(CE$51,2))+('[1]Summary Data'!$X117*CE$51)+'[1]Summary Data'!$Y117</f>
        <v>0.24746021484375003</v>
      </c>
      <c r="CF54" s="98">
        <f>('[1]Summary Data'!$V117*POWER(CF$51,3))+('[1]Summary Data'!$W117*POWER(CF$51,2))+('[1]Summary Data'!$X117*CF$51)+'[1]Summary Data'!$Y117</f>
        <v>0.19057125</v>
      </c>
      <c r="CG54" s="98">
        <f>('[1]Summary Data'!$V117*POWER(CG$51,3))+('[1]Summary Data'!$W117*POWER(CG$51,2))+('[1]Summary Data'!$X117*CG$51)+'[1]Summary Data'!$Y117</f>
        <v>0.12910025390625002</v>
      </c>
      <c r="CH54" s="98">
        <f>('[1]Summary Data'!$V117*POWER(CH$51,3))+('[1]Summary Data'!$W117*POWER(CH$51,2))+('[1]Summary Data'!$X117*CH$51)+'[1]Summary Data'!$Y117</f>
        <v>7.0376718750000011E-2</v>
      </c>
      <c r="CI54" s="98">
        <f>('[1]Summary Data'!$V117*POWER(CI$51,3))+('[1]Summary Data'!$W117*POWER(CI$51,2))+('[1]Summary Data'!$X117*CI$51)+'[1]Summary Data'!$Y117</f>
        <v>2.1730136718749959E-2</v>
      </c>
      <c r="CJ54" s="98">
        <f>('[1]Summary Data'!$V117*POWER(CJ$51,3))+('[1]Summary Data'!$W117*POWER(CJ$51,2))+('[1]Summary Data'!$X117*CJ$51)+'[1]Summary Data'!$Y117</f>
        <v>-9.5100000000000184E-3</v>
      </c>
      <c r="CK54" s="98">
        <f>('[1]Summary Data'!$V117*POWER(CK$51,3))+('[1]Summary Data'!$W117*POWER(CK$51,2))+('[1]Summary Data'!$X117*CK$51)+'[1]Summary Data'!$Y117</f>
        <v>-1.6014199218749969E-2</v>
      </c>
      <c r="CL54" s="98">
        <f>('[1]Summary Data'!$V117*POWER(CL$51,3))+('[1]Summary Data'!$W117*POWER(CL$51,2))+('[1]Summary Data'!$X117*CL$51)+'[1]Summary Data'!$Y117</f>
        <v>9.5470312499998378E-3</v>
      </c>
      <c r="CM54" s="98">
        <f>('[1]Summary Data'!$V117*POWER(CM$51,3))+('[1]Summary Data'!$W117*POWER(CM$51,2))+('[1]Summary Data'!$X117*CM$51)+'[1]Summary Data'!$Y117</f>
        <v>7.4503183593750077E-2</v>
      </c>
      <c r="CN54" s="98">
        <f>('[1]Summary Data'!$V117*POWER(CN$51,3))+('[1]Summary Data'!$W117*POWER(CN$51,2))+('[1]Summary Data'!$X117*CN$51)+'[1]Summary Data'!$Y117</f>
        <v>0.18618374999999995</v>
      </c>
      <c r="CO54" s="98">
        <f>('[1]Summary Data'!$V117*POWER(CO$51,3))+('[1]Summary Data'!$W117*POWER(CO$51,2))+('[1]Summary Data'!$X117*CO$51)+'[1]Summary Data'!$Y117</f>
        <v>0.35191822265624967</v>
      </c>
      <c r="CP54" s="98">
        <f>('[1]Summary Data'!$V117*POWER(CP$51,3))+('[1]Summary Data'!$W117*POWER(CP$51,2))+('[1]Summary Data'!$X117*CP$51)+'[1]Summary Data'!$Y117</f>
        <v>0.57903609374999987</v>
      </c>
      <c r="CQ54" s="99">
        <f>('[1]Summary Data'!$V117*POWER(CQ$51,3))+('[1]Summary Data'!$W117*POWER(CQ$51,2))+('[1]Summary Data'!$X117*CQ$51)+'[1]Summary Data'!$Y117</f>
        <v>0.87486685546874976</v>
      </c>
      <c r="CR54" s="99">
        <f>('[1]Summary Data'!$V117*POWER(CR$51,3))+('[1]Summary Data'!$W117*POWER(CR$51,2))+('[1]Summary Data'!$X117*CR$51)+'[1]Summary Data'!$Y117</f>
        <v>1.2467399999999997</v>
      </c>
      <c r="CS54" s="99">
        <f>('[1]Summary Data'!$V117*POWER(CS$51,3))+('[1]Summary Data'!$W117*POWER(CS$51,2))+('[1]Summary Data'!$X117*CS$51)+'[1]Summary Data'!$Y117</f>
        <v>1.7019850195312496</v>
      </c>
      <c r="CT54" s="99">
        <f>('[1]Summary Data'!$V117*POWER(CT$51,3))+('[1]Summary Data'!$W117*POWER(CT$51,2))+('[1]Summary Data'!$X117*CT$51)+'[1]Summary Data'!$Y117</f>
        <v>2.2479314062499998</v>
      </c>
      <c r="CU54" s="99">
        <f>('[1]Summary Data'!$V117*POWER(CU$51,3))+('[1]Summary Data'!$W117*POWER(CU$51,2))+('[1]Summary Data'!$X117*CU$51)+'[1]Summary Data'!$Y117</f>
        <v>2.8919086523437501</v>
      </c>
      <c r="CV54" s="99">
        <f>('[1]Summary Data'!$V117*POWER(CV$51,3))+('[1]Summary Data'!$W117*POWER(CV$51,2))+('[1]Summary Data'!$X117*CV$51)+'[1]Summary Data'!$Y117</f>
        <v>3.6412462499999987</v>
      </c>
      <c r="CW54" s="99">
        <f>('[1]Summary Data'!$V117*POWER(CW$51,3))+('[1]Summary Data'!$W117*POWER(CW$51,2))+('[1]Summary Data'!$X117*CW$51)+'[1]Summary Data'!$Y117</f>
        <v>4.5032736914062497</v>
      </c>
      <c r="CX54" s="99">
        <f>('[1]Summary Data'!$V117*POWER(CX$51,3))+('[1]Summary Data'!$W117*POWER(CX$51,2))+('[1]Summary Data'!$X117*CX$51)+'[1]Summary Data'!$Y117</f>
        <v>5.4853204687499995</v>
      </c>
      <c r="CY54" s="99">
        <f>('[1]Summary Data'!$V117*POWER(CY$51,3))+('[1]Summary Data'!$W117*POWER(CY$51,2))+('[1]Summary Data'!$X117*CY$51)+'[1]Summary Data'!$Y117</f>
        <v>6.5947160742187485</v>
      </c>
      <c r="CZ54" s="99">
        <f>('[1]Summary Data'!$V117*POWER(CZ$51,3))+('[1]Summary Data'!$W117*POWER(CZ$51,2))+('[1]Summary Data'!$X117*CZ$51)+'[1]Summary Data'!$Y117</f>
        <v>7.8387899999999986</v>
      </c>
      <c r="DA54" s="99">
        <f>('[1]Summary Data'!$V117*POWER(DA$51,3))+('[1]Summary Data'!$W117*POWER(DA$51,2))+('[1]Summary Data'!$X117*DA$51)+'[1]Summary Data'!$Y117</f>
        <v>9.2248717382812497</v>
      </c>
      <c r="DB54" s="99">
        <f>('[1]Summary Data'!$V117*POWER(DB$51,3))+('[1]Summary Data'!$W117*POWER(DB$51,2))+('[1]Summary Data'!$X117*DB$51)+'[1]Summary Data'!$Y117</f>
        <v>10.760290781249997</v>
      </c>
      <c r="DC54" s="99">
        <f>('[1]Summary Data'!$V117*POWER(DC$51,3))+('[1]Summary Data'!$W117*POWER(DC$51,2))+('[1]Summary Data'!$X117*DC$51)+'[1]Summary Data'!$Y117</f>
        <v>12.452376621093746</v>
      </c>
      <c r="DD54" s="99">
        <f>('[1]Summary Data'!$V117*POWER(DD$51,3))+('[1]Summary Data'!$W117*POWER(DD$51,2))+('[1]Summary Data'!$X117*DD$51)+'[1]Summary Data'!$Y117</f>
        <v>14.308458749999998</v>
      </c>
      <c r="DE54" s="99">
        <f>('[1]Summary Data'!$V117*POWER(DE$51,3))+('[1]Summary Data'!$W117*POWER(DE$51,2))+('[1]Summary Data'!$X117*DE$51)+'[1]Summary Data'!$Y117</f>
        <v>16.335866660156249</v>
      </c>
      <c r="DF54" s="99">
        <f>('[1]Summary Data'!$V117*POWER(DF$51,3))+('[1]Summary Data'!$W117*POWER(DF$51,2))+('[1]Summary Data'!$X117*DF$51)+'[1]Summary Data'!$Y117</f>
        <v>18.541929843749998</v>
      </c>
      <c r="DG54" s="99">
        <f>('[1]Summary Data'!$V117*POWER(DG$51,3))+('[1]Summary Data'!$W117*POWER(DG$51,2))+('[1]Summary Data'!$X117*DG$51)+'[1]Summary Data'!$Y117</f>
        <v>20.933977792968751</v>
      </c>
      <c r="DH54" s="187"/>
    </row>
    <row r="55" spans="2:113" x14ac:dyDescent="0.25">
      <c r="B55" s="180"/>
      <c r="C55" s="181"/>
      <c r="D55" s="181"/>
      <c r="E55" s="182"/>
      <c r="F55" s="56">
        <f t="shared" si="7"/>
        <v>4</v>
      </c>
      <c r="G55" s="97">
        <f t="shared" si="8"/>
        <v>0.37801000000000001</v>
      </c>
      <c r="H55" s="98">
        <f t="shared" si="8"/>
        <v>0.37579927734375002</v>
      </c>
      <c r="I55" s="98">
        <f t="shared" si="8"/>
        <v>0.34668796875000002</v>
      </c>
      <c r="J55" s="98">
        <f t="shared" si="8"/>
        <v>0.29748736328125003</v>
      </c>
      <c r="K55" s="98">
        <f t="shared" si="8"/>
        <v>0.23500875000000002</v>
      </c>
      <c r="L55" s="98">
        <f t="shared" si="8"/>
        <v>0.16606341796874996</v>
      </c>
      <c r="M55" s="98">
        <f t="shared" si="8"/>
        <v>9.7462656250000002E-2</v>
      </c>
      <c r="N55" s="98">
        <f t="shared" si="8"/>
        <v>3.601775390624995E-2</v>
      </c>
      <c r="O55" s="98">
        <f t="shared" si="8"/>
        <v>0</v>
      </c>
      <c r="P55" s="98">
        <v>0</v>
      </c>
      <c r="Q55" s="98">
        <v>0</v>
      </c>
      <c r="R55" s="98">
        <v>0</v>
      </c>
      <c r="S55" s="98">
        <v>0</v>
      </c>
      <c r="T55" s="98">
        <v>0</v>
      </c>
      <c r="U55" s="98">
        <v>0</v>
      </c>
      <c r="V55" s="99">
        <v>0</v>
      </c>
      <c r="W55" s="97">
        <v>0</v>
      </c>
      <c r="X55" s="98">
        <v>0</v>
      </c>
      <c r="Y55" s="98">
        <v>0</v>
      </c>
      <c r="Z55" s="98">
        <v>0</v>
      </c>
      <c r="AA55" s="98">
        <v>0</v>
      </c>
      <c r="AB55" s="98">
        <v>0</v>
      </c>
      <c r="AC55" s="98">
        <v>0</v>
      </c>
      <c r="AD55" s="98">
        <v>0</v>
      </c>
      <c r="AE55" s="98">
        <v>0</v>
      </c>
      <c r="AF55" s="98">
        <v>0</v>
      </c>
      <c r="AG55" s="98">
        <v>0</v>
      </c>
      <c r="AH55" s="98">
        <v>0</v>
      </c>
      <c r="AI55" s="98">
        <v>0</v>
      </c>
      <c r="AJ55" s="98">
        <v>0</v>
      </c>
      <c r="AK55" s="98">
        <v>0</v>
      </c>
      <c r="AL55" s="98">
        <v>0</v>
      </c>
      <c r="AM55" s="99">
        <v>0</v>
      </c>
      <c r="AN55" s="187"/>
      <c r="CA55" s="143">
        <f t="shared" si="9"/>
        <v>4</v>
      </c>
      <c r="CB55" s="97">
        <f>('[1]Summary Data'!$V116*POWER(CB$51,3))+('[1]Summary Data'!$W116*POWER(CB$51,2))+('[1]Summary Data'!$X116*CB$51)+'[1]Summary Data'!$Y116</f>
        <v>0.37801000000000001</v>
      </c>
      <c r="CC55" s="98">
        <f>('[1]Summary Data'!$V116*POWER(CC$51,3))+('[1]Summary Data'!$W116*POWER(CC$51,2))+('[1]Summary Data'!$X116*CC$51)+'[1]Summary Data'!$Y116</f>
        <v>0.37579927734375002</v>
      </c>
      <c r="CD55" s="98">
        <f>('[1]Summary Data'!$V116*POWER(CD$51,3))+('[1]Summary Data'!$W116*POWER(CD$51,2))+('[1]Summary Data'!$X116*CD$51)+'[1]Summary Data'!$Y116</f>
        <v>0.34668796875000002</v>
      </c>
      <c r="CE55" s="98">
        <f>('[1]Summary Data'!$V116*POWER(CE$51,3))+('[1]Summary Data'!$W116*POWER(CE$51,2))+('[1]Summary Data'!$X116*CE$51)+'[1]Summary Data'!$Y116</f>
        <v>0.29748736328125003</v>
      </c>
      <c r="CF55" s="98">
        <f>('[1]Summary Data'!$V116*POWER(CF$51,3))+('[1]Summary Data'!$W116*POWER(CF$51,2))+('[1]Summary Data'!$X116*CF$51)+'[1]Summary Data'!$Y116</f>
        <v>0.23500875000000002</v>
      </c>
      <c r="CG55" s="98">
        <f>('[1]Summary Data'!$V116*POWER(CG$51,3))+('[1]Summary Data'!$W116*POWER(CG$51,2))+('[1]Summary Data'!$X116*CG$51)+'[1]Summary Data'!$Y116</f>
        <v>0.16606341796874996</v>
      </c>
      <c r="CH55" s="98">
        <f>('[1]Summary Data'!$V116*POWER(CH$51,3))+('[1]Summary Data'!$W116*POWER(CH$51,2))+('[1]Summary Data'!$X116*CH$51)+'[1]Summary Data'!$Y116</f>
        <v>9.7462656250000002E-2</v>
      </c>
      <c r="CI55" s="98">
        <f>('[1]Summary Data'!$V116*POWER(CI$51,3))+('[1]Summary Data'!$W116*POWER(CI$51,2))+('[1]Summary Data'!$X116*CI$51)+'[1]Summary Data'!$Y116</f>
        <v>3.601775390624995E-2</v>
      </c>
      <c r="CJ55" s="98">
        <f>('[1]Summary Data'!$V116*POWER(CJ$51,3))+('[1]Summary Data'!$W116*POWER(CJ$51,2))+('[1]Summary Data'!$X116*CJ$51)+'[1]Summary Data'!$Y116</f>
        <v>-1.1460000000000026E-2</v>
      </c>
      <c r="CK55" s="98">
        <f>('[1]Summary Data'!$V116*POWER(CK$51,3))+('[1]Summary Data'!$W116*POWER(CK$51,2))+('[1]Summary Data'!$X116*CK$51)+'[1]Summary Data'!$Y116</f>
        <v>-3.8159316406249977E-2</v>
      </c>
      <c r="CL55" s="98">
        <f>('[1]Summary Data'!$V116*POWER(CL$51,3))+('[1]Summary Data'!$W116*POWER(CL$51,2))+('[1]Summary Data'!$X116*CL$51)+'[1]Summary Data'!$Y116</f>
        <v>-3.7268906250000178E-2</v>
      </c>
      <c r="CM55" s="98">
        <f>('[1]Summary Data'!$V116*POWER(CM$51,3))+('[1]Summary Data'!$W116*POWER(CM$51,2))+('[1]Summary Data'!$X116*CM$51)+'[1]Summary Data'!$Y116</f>
        <v>-1.9774804687500702E-3</v>
      </c>
      <c r="CN55" s="98">
        <f>('[1]Summary Data'!$V116*POWER(CN$51,3))+('[1]Summary Data'!$W116*POWER(CN$51,2))+('[1]Summary Data'!$X116*CN$51)+'[1]Summary Data'!$Y116</f>
        <v>7.4526249999999905E-2</v>
      </c>
      <c r="CO55" s="98">
        <f>('[1]Summary Data'!$V116*POWER(CO$51,3))+('[1]Summary Data'!$W116*POWER(CO$51,2))+('[1]Summary Data'!$X116*CO$51)+'[1]Summary Data'!$Y116</f>
        <v>0.19905357421874989</v>
      </c>
      <c r="CP55" s="98">
        <f>('[1]Summary Data'!$V116*POWER(CP$51,3))+('[1]Summary Data'!$W116*POWER(CP$51,2))+('[1]Summary Data'!$X116*CP$51)+'[1]Summary Data'!$Y116</f>
        <v>0.37841578124999997</v>
      </c>
      <c r="CQ55" s="99">
        <f>('[1]Summary Data'!$V116*POWER(CQ$51,3))+('[1]Summary Data'!$W116*POWER(CQ$51,2))+('[1]Summary Data'!$X116*CQ$51)+'[1]Summary Data'!$Y116</f>
        <v>0.61942416015625001</v>
      </c>
      <c r="CR55" s="99">
        <f>('[1]Summary Data'!$V116*POWER(CR$51,3))+('[1]Summary Data'!$W116*POWER(CR$51,2))+('[1]Summary Data'!$X116*CR$51)+'[1]Summary Data'!$Y116</f>
        <v>0.92888999999999999</v>
      </c>
      <c r="CS55" s="99">
        <f>('[1]Summary Data'!$V116*POWER(CS$51,3))+('[1]Summary Data'!$W116*POWER(CS$51,2))+('[1]Summary Data'!$X116*CS$51)+'[1]Summary Data'!$Y116</f>
        <v>1.3136245898437504</v>
      </c>
      <c r="CT55" s="99">
        <f>('[1]Summary Data'!$V116*POWER(CT$51,3))+('[1]Summary Data'!$W116*POWER(CT$51,2))+('[1]Summary Data'!$X116*CT$51)+'[1]Summary Data'!$Y116</f>
        <v>1.7804392187500002</v>
      </c>
      <c r="CU55" s="99">
        <f>('[1]Summary Data'!$V116*POWER(CU$51,3))+('[1]Summary Data'!$W116*POWER(CU$51,2))+('[1]Summary Data'!$X116*CU$51)+'[1]Summary Data'!$Y116</f>
        <v>2.3361451757812497</v>
      </c>
      <c r="CV55" s="99">
        <f>('[1]Summary Data'!$V116*POWER(CV$51,3))+('[1]Summary Data'!$W116*POWER(CV$51,2))+('[1]Summary Data'!$X116*CV$51)+'[1]Summary Data'!$Y116</f>
        <v>2.9875537499999996</v>
      </c>
      <c r="CW55" s="99">
        <f>('[1]Summary Data'!$V116*POWER(CW$51,3))+('[1]Summary Data'!$W116*POWER(CW$51,2))+('[1]Summary Data'!$X116*CW$51)+'[1]Summary Data'!$Y116</f>
        <v>3.7414762304687499</v>
      </c>
      <c r="CX55" s="99">
        <f>('[1]Summary Data'!$V116*POWER(CX$51,3))+('[1]Summary Data'!$W116*POWER(CX$51,2))+('[1]Summary Data'!$X116*CX$51)+'[1]Summary Data'!$Y116</f>
        <v>4.6047239062500003</v>
      </c>
      <c r="CY55" s="99">
        <f>('[1]Summary Data'!$V116*POWER(CY$51,3))+('[1]Summary Data'!$W116*POWER(CY$51,2))+('[1]Summary Data'!$X116*CY$51)+'[1]Summary Data'!$Y116</f>
        <v>5.5841080664062508</v>
      </c>
      <c r="CZ55" s="99">
        <f>('[1]Summary Data'!$V116*POWER(CZ$51,3))+('[1]Summary Data'!$W116*POWER(CZ$51,2))+('[1]Summary Data'!$X116*CZ$51)+'[1]Summary Data'!$Y116</f>
        <v>6.6864399999999993</v>
      </c>
      <c r="DA55" s="99">
        <f>('[1]Summary Data'!$V116*POWER(DA$51,3))+('[1]Summary Data'!$W116*POWER(DA$51,2))+('[1]Summary Data'!$X116*DA$51)+'[1]Summary Data'!$Y116</f>
        <v>7.9185309960937484</v>
      </c>
      <c r="DB55" s="99">
        <f>('[1]Summary Data'!$V116*POWER(DB$51,3))+('[1]Summary Data'!$W116*POWER(DB$51,2))+('[1]Summary Data'!$X116*DB$51)+'[1]Summary Data'!$Y116</f>
        <v>9.2871923437500001</v>
      </c>
      <c r="DC55" s="99">
        <f>('[1]Summary Data'!$V116*POWER(DC$51,3))+('[1]Summary Data'!$W116*POWER(DC$51,2))+('[1]Summary Data'!$X116*DC$51)+'[1]Summary Data'!$Y116</f>
        <v>10.799235332031248</v>
      </c>
      <c r="DD55" s="99">
        <f>('[1]Summary Data'!$V116*POWER(DD$51,3))+('[1]Summary Data'!$W116*POWER(DD$51,2))+('[1]Summary Data'!$X116*DD$51)+'[1]Summary Data'!$Y116</f>
        <v>12.461471250000001</v>
      </c>
      <c r="DE55" s="99">
        <f>('[1]Summary Data'!$V116*POWER(DE$51,3))+('[1]Summary Data'!$W116*POWER(DE$51,2))+('[1]Summary Data'!$X116*DE$51)+'[1]Summary Data'!$Y116</f>
        <v>14.280711386718751</v>
      </c>
      <c r="DF55" s="99">
        <f>('[1]Summary Data'!$V116*POWER(DF$51,3))+('[1]Summary Data'!$W116*POWER(DF$51,2))+('[1]Summary Data'!$X116*DF$51)+'[1]Summary Data'!$Y116</f>
        <v>16.263767031250001</v>
      </c>
      <c r="DG55" s="99">
        <f>('[1]Summary Data'!$V116*POWER(DG$51,3))+('[1]Summary Data'!$W116*POWER(DG$51,2))+('[1]Summary Data'!$X116*DG$51)+'[1]Summary Data'!$Y116</f>
        <v>18.417449472656251</v>
      </c>
      <c r="DH55" s="187"/>
    </row>
    <row r="56" spans="2:113" x14ac:dyDescent="0.25">
      <c r="B56" s="180"/>
      <c r="C56" s="181"/>
      <c r="D56" s="181"/>
      <c r="E56" s="182"/>
      <c r="F56" s="56">
        <f t="shared" si="7"/>
        <v>4.5</v>
      </c>
      <c r="G56" s="97">
        <f t="shared" si="8"/>
        <v>0.30035875000000001</v>
      </c>
      <c r="H56" s="98">
        <f t="shared" si="8"/>
        <v>0.30035875000000001</v>
      </c>
      <c r="I56" s="98">
        <f t="shared" si="8"/>
        <v>0.30035875000000001</v>
      </c>
      <c r="J56" s="98">
        <f t="shared" si="8"/>
        <v>0.28078648437499998</v>
      </c>
      <c r="K56" s="98">
        <f t="shared" si="8"/>
        <v>0.24253250000000001</v>
      </c>
      <c r="L56" s="98">
        <f t="shared" si="8"/>
        <v>0.190058828125</v>
      </c>
      <c r="M56" s="98">
        <f t="shared" si="8"/>
        <v>0.12782749999999998</v>
      </c>
      <c r="N56" s="98">
        <f t="shared" si="8"/>
        <v>6.0300546875000027E-2</v>
      </c>
      <c r="O56" s="98">
        <f t="shared" si="8"/>
        <v>0</v>
      </c>
      <c r="P56" s="98">
        <v>0</v>
      </c>
      <c r="Q56" s="98">
        <v>0</v>
      </c>
      <c r="R56" s="98">
        <v>0</v>
      </c>
      <c r="S56" s="98">
        <v>0</v>
      </c>
      <c r="T56" s="98">
        <v>0</v>
      </c>
      <c r="U56" s="98">
        <v>0</v>
      </c>
      <c r="V56" s="99">
        <v>0</v>
      </c>
      <c r="W56" s="97">
        <v>0</v>
      </c>
      <c r="X56" s="98">
        <v>0</v>
      </c>
      <c r="Y56" s="98">
        <v>0</v>
      </c>
      <c r="Z56" s="98">
        <v>0</v>
      </c>
      <c r="AA56" s="98">
        <v>0</v>
      </c>
      <c r="AB56" s="98">
        <v>0</v>
      </c>
      <c r="AC56" s="98">
        <v>0</v>
      </c>
      <c r="AD56" s="98">
        <v>0</v>
      </c>
      <c r="AE56" s="98">
        <v>0</v>
      </c>
      <c r="AF56" s="98">
        <v>0</v>
      </c>
      <c r="AG56" s="98">
        <v>0</v>
      </c>
      <c r="AH56" s="98">
        <v>0</v>
      </c>
      <c r="AI56" s="98">
        <v>0</v>
      </c>
      <c r="AJ56" s="98">
        <v>0</v>
      </c>
      <c r="AK56" s="98">
        <v>0</v>
      </c>
      <c r="AL56" s="98">
        <v>0</v>
      </c>
      <c r="AM56" s="99">
        <v>0</v>
      </c>
      <c r="AN56" s="187"/>
      <c r="CA56" s="143">
        <f t="shared" si="9"/>
        <v>4.5</v>
      </c>
      <c r="CB56" s="97">
        <f>('[1]Summary Data'!$V115*POWER(CB$51,3))+('[1]Summary Data'!$W115*POWER(CB$51,2))+('[1]Summary Data'!$X115*CB$51)+'[1]Summary Data'!$Y115</f>
        <v>0.26561000000000001</v>
      </c>
      <c r="CC56" s="98">
        <f>('[1]Summary Data'!$V115*POWER(CC$51,3))+('[1]Summary Data'!$W115*POWER(CC$51,2))+('[1]Summary Data'!$X115*CC$51)+'[1]Summary Data'!$Y115</f>
        <v>0.29678726562500002</v>
      </c>
      <c r="CD56" s="98">
        <f>('[1]Summary Data'!$V115*POWER(CD$51,3))+('[1]Summary Data'!$W115*POWER(CD$51,2))+('[1]Summary Data'!$X115*CD$51)+'[1]Summary Data'!$Y115</f>
        <v>0.30035875000000001</v>
      </c>
      <c r="CE56" s="98">
        <f>('[1]Summary Data'!$V115*POWER(CE$51,3))+('[1]Summary Data'!$W115*POWER(CE$51,2))+('[1]Summary Data'!$X115*CE$51)+'[1]Summary Data'!$Y115</f>
        <v>0.28078648437499998</v>
      </c>
      <c r="CF56" s="98">
        <f>('[1]Summary Data'!$V115*POWER(CF$51,3))+('[1]Summary Data'!$W115*POWER(CF$51,2))+('[1]Summary Data'!$X115*CF$51)+'[1]Summary Data'!$Y115</f>
        <v>0.24253250000000001</v>
      </c>
      <c r="CG56" s="98">
        <f>('[1]Summary Data'!$V115*POWER(CG$51,3))+('[1]Summary Data'!$W115*POWER(CG$51,2))+('[1]Summary Data'!$X115*CG$51)+'[1]Summary Data'!$Y115</f>
        <v>0.190058828125</v>
      </c>
      <c r="CH56" s="98">
        <f>('[1]Summary Data'!$V115*POWER(CH$51,3))+('[1]Summary Data'!$W115*POWER(CH$51,2))+('[1]Summary Data'!$X115*CH$51)+'[1]Summary Data'!$Y115</f>
        <v>0.12782749999999998</v>
      </c>
      <c r="CI56" s="98">
        <f>('[1]Summary Data'!$V115*POWER(CI$51,3))+('[1]Summary Data'!$W115*POWER(CI$51,2))+('[1]Summary Data'!$X115*CI$51)+'[1]Summary Data'!$Y115</f>
        <v>6.0300546875000027E-2</v>
      </c>
      <c r="CJ56" s="98">
        <f>('[1]Summary Data'!$V115*POWER(CJ$51,3))+('[1]Summary Data'!$W115*POWER(CJ$51,2))+('[1]Summary Data'!$X115*CJ$51)+'[1]Summary Data'!$Y115</f>
        <v>-8.0600000000000116E-3</v>
      </c>
      <c r="CK56" s="98">
        <f>('[1]Summary Data'!$V115*POWER(CK$51,3))+('[1]Summary Data'!$W115*POWER(CK$51,2))+('[1]Summary Data'!$X115*CK$51)+'[1]Summary Data'!$Y115</f>
        <v>-7.279210937500008E-2</v>
      </c>
      <c r="CL56" s="98">
        <f>('[1]Summary Data'!$V115*POWER(CL$51,3))+('[1]Summary Data'!$W115*POWER(CL$51,2))+('[1]Summary Data'!$X115*CL$51)+'[1]Summary Data'!$Y115</f>
        <v>-0.12943375000000007</v>
      </c>
      <c r="CM56" s="98">
        <f>('[1]Summary Data'!$V115*POWER(CM$51,3))+('[1]Summary Data'!$W115*POWER(CM$51,2))+('[1]Summary Data'!$X115*CM$51)+'[1]Summary Data'!$Y115</f>
        <v>-0.17352289062500004</v>
      </c>
      <c r="CN56" s="98">
        <f>('[1]Summary Data'!$V115*POWER(CN$51,3))+('[1]Summary Data'!$W115*POWER(CN$51,2))+('[1]Summary Data'!$X115*CN$51)+'[1]Summary Data'!$Y115</f>
        <v>-0.20059750000000021</v>
      </c>
      <c r="CO56" s="98">
        <f>('[1]Summary Data'!$V115*POWER(CO$51,3))+('[1]Summary Data'!$W115*POWER(CO$51,2))+('[1]Summary Data'!$X115*CO$51)+'[1]Summary Data'!$Y115</f>
        <v>-0.20619554687499997</v>
      </c>
      <c r="CP56" s="98">
        <f>('[1]Summary Data'!$V115*POWER(CP$51,3))+('[1]Summary Data'!$W115*POWER(CP$51,2))+('[1]Summary Data'!$X115*CP$51)+'[1]Summary Data'!$Y115</f>
        <v>-0.18585500000000033</v>
      </c>
      <c r="CQ56" s="99">
        <f>('[1]Summary Data'!$V115*POWER(CQ$51,3))+('[1]Summary Data'!$W115*POWER(CQ$51,2))+('[1]Summary Data'!$X115*CQ$51)+'[1]Summary Data'!$Y115</f>
        <v>-0.13511382812499984</v>
      </c>
      <c r="CR56" s="99">
        <f>('[1]Summary Data'!$V115*POWER(CR$51,3))+('[1]Summary Data'!$W115*POWER(CR$51,2))+('[1]Summary Data'!$X115*CR$51)+'[1]Summary Data'!$Y115</f>
        <v>-4.9510000000000165E-2</v>
      </c>
      <c r="CS56" s="99">
        <f>('[1]Summary Data'!$V115*POWER(CS$51,3))+('[1]Summary Data'!$W115*POWER(CS$51,2))+('[1]Summary Data'!$X115*CS$51)+'[1]Summary Data'!$Y115</f>
        <v>7.5418515624999682E-2</v>
      </c>
      <c r="CT56" s="99">
        <f>('[1]Summary Data'!$V115*POWER(CT$51,3))+('[1]Summary Data'!$W115*POWER(CT$51,2))+('[1]Summary Data'!$X115*CT$51)+'[1]Summary Data'!$Y115</f>
        <v>0.24413374999999937</v>
      </c>
      <c r="CU56" s="99">
        <f>('[1]Summary Data'!$V115*POWER(CU$51,3))+('[1]Summary Data'!$W115*POWER(CU$51,2))+('[1]Summary Data'!$X115*CU$51)+'[1]Summary Data'!$Y115</f>
        <v>0.46109773437499901</v>
      </c>
      <c r="CV56" s="99">
        <f>('[1]Summary Data'!$V115*POWER(CV$51,3))+('[1]Summary Data'!$W115*POWER(CV$51,2))+('[1]Summary Data'!$X115*CV$51)+'[1]Summary Data'!$Y115</f>
        <v>0.7307724999999996</v>
      </c>
      <c r="CW56" s="99">
        <f>('[1]Summary Data'!$V115*POWER(CW$51,3))+('[1]Summary Data'!$W115*POWER(CW$51,2))+('[1]Summary Data'!$X115*CW$51)+'[1]Summary Data'!$Y115</f>
        <v>1.0576200781249994</v>
      </c>
      <c r="CX56" s="99">
        <f>('[1]Summary Data'!$V115*POWER(CX$51,3))+('[1]Summary Data'!$W115*POWER(CX$51,2))+('[1]Summary Data'!$X115*CX$51)+'[1]Summary Data'!$Y115</f>
        <v>1.4461024999999998</v>
      </c>
      <c r="CY56" s="99">
        <f>('[1]Summary Data'!$V115*POWER(CY$51,3))+('[1]Summary Data'!$W115*POWER(CY$51,2))+('[1]Summary Data'!$X115*CY$51)+'[1]Summary Data'!$Y115</f>
        <v>1.9006817968749994</v>
      </c>
      <c r="CZ56" s="99">
        <f>('[1]Summary Data'!$V115*POWER(CZ$51,3))+('[1]Summary Data'!$W115*POWER(CZ$51,2))+('[1]Summary Data'!$X115*CZ$51)+'[1]Summary Data'!$Y115</f>
        <v>2.4258199999999985</v>
      </c>
      <c r="DA56" s="99">
        <f>('[1]Summary Data'!$V115*POWER(DA$51,3))+('[1]Summary Data'!$W115*POWER(DA$51,2))+('[1]Summary Data'!$X115*DA$51)+'[1]Summary Data'!$Y115</f>
        <v>3.0259791406249996</v>
      </c>
      <c r="DB56" s="99">
        <f>('[1]Summary Data'!$V115*POWER(DB$51,3))+('[1]Summary Data'!$W115*POWER(DB$51,2))+('[1]Summary Data'!$X115*DB$51)+'[1]Summary Data'!$Y115</f>
        <v>3.7056212500000001</v>
      </c>
      <c r="DC56" s="99">
        <f>('[1]Summary Data'!$V115*POWER(DC$51,3))+('[1]Summary Data'!$W115*POWER(DC$51,2))+('[1]Summary Data'!$X115*DC$51)+'[1]Summary Data'!$Y115</f>
        <v>4.4692083593749983</v>
      </c>
      <c r="DD56" s="99">
        <f>('[1]Summary Data'!$V115*POWER(DD$51,3))+('[1]Summary Data'!$W115*POWER(DD$51,2))+('[1]Summary Data'!$X115*DD$51)+'[1]Summary Data'!$Y115</f>
        <v>5.3212024999999974</v>
      </c>
      <c r="DE56" s="99">
        <f>('[1]Summary Data'!$V115*POWER(DE$51,3))+('[1]Summary Data'!$W115*POWER(DE$51,2))+('[1]Summary Data'!$X115*DE$51)+'[1]Summary Data'!$Y115</f>
        <v>6.2660657031249993</v>
      </c>
      <c r="DF56" s="99">
        <f>('[1]Summary Data'!$V115*POWER(DF$51,3))+('[1]Summary Data'!$W115*POWER(DF$51,2))+('[1]Summary Data'!$X115*DF$51)+'[1]Summary Data'!$Y115</f>
        <v>7.3082600000000006</v>
      </c>
      <c r="DG56" s="99">
        <f>('[1]Summary Data'!$V115*POWER(DG$51,3))+('[1]Summary Data'!$W115*POWER(DG$51,2))+('[1]Summary Data'!$X115*DG$51)+'[1]Summary Data'!$Y115</f>
        <v>8.4522474218749988</v>
      </c>
      <c r="DH56" s="187"/>
    </row>
    <row r="57" spans="2:113" x14ac:dyDescent="0.25">
      <c r="B57" s="180"/>
      <c r="C57" s="181"/>
      <c r="D57" s="181"/>
      <c r="E57" s="182"/>
      <c r="F57" s="56">
        <f t="shared" si="7"/>
        <v>5</v>
      </c>
      <c r="G57" s="97">
        <f t="shared" si="8"/>
        <v>0.36359537109375001</v>
      </c>
      <c r="H57" s="98">
        <f t="shared" si="8"/>
        <v>0.36359537109375001</v>
      </c>
      <c r="I57" s="98">
        <f t="shared" si="8"/>
        <v>0.35802796875000004</v>
      </c>
      <c r="J57" s="98">
        <f t="shared" si="8"/>
        <v>0.33067126953125003</v>
      </c>
      <c r="K57" s="98">
        <f t="shared" si="8"/>
        <v>0.28624875000000005</v>
      </c>
      <c r="L57" s="98">
        <f t="shared" si="8"/>
        <v>0.22948388671875</v>
      </c>
      <c r="M57" s="98">
        <f t="shared" si="8"/>
        <v>0.16510015624999996</v>
      </c>
      <c r="N57" s="98">
        <f t="shared" si="8"/>
        <v>9.7821035156250014E-2</v>
      </c>
      <c r="O57" s="98">
        <f t="shared" si="8"/>
        <v>3.2370000000000065E-2</v>
      </c>
      <c r="P57" s="98">
        <v>0</v>
      </c>
      <c r="Q57" s="98">
        <v>0</v>
      </c>
      <c r="R57" s="98">
        <v>0</v>
      </c>
      <c r="S57" s="98">
        <v>0</v>
      </c>
      <c r="T57" s="98">
        <v>0</v>
      </c>
      <c r="U57" s="98">
        <v>0</v>
      </c>
      <c r="V57" s="99">
        <v>0</v>
      </c>
      <c r="W57" s="97">
        <v>0</v>
      </c>
      <c r="X57" s="98">
        <v>0</v>
      </c>
      <c r="Y57" s="98">
        <v>0</v>
      </c>
      <c r="Z57" s="98">
        <v>0</v>
      </c>
      <c r="AA57" s="98">
        <v>0</v>
      </c>
      <c r="AB57" s="98">
        <v>0</v>
      </c>
      <c r="AC57" s="98">
        <v>0</v>
      </c>
      <c r="AD57" s="98">
        <v>0</v>
      </c>
      <c r="AE57" s="98">
        <v>0</v>
      </c>
      <c r="AF57" s="98">
        <v>0</v>
      </c>
      <c r="AG57" s="98">
        <v>0</v>
      </c>
      <c r="AH57" s="98">
        <v>0</v>
      </c>
      <c r="AI57" s="98">
        <v>0</v>
      </c>
      <c r="AJ57" s="98">
        <v>0</v>
      </c>
      <c r="AK57" s="98">
        <v>0</v>
      </c>
      <c r="AL57" s="98">
        <v>0</v>
      </c>
      <c r="AM57" s="99">
        <v>0</v>
      </c>
      <c r="AN57" s="187"/>
      <c r="CA57" s="143">
        <f t="shared" si="9"/>
        <v>5</v>
      </c>
      <c r="CB57" s="97">
        <f>('[1]Summary Data'!$V114*POWER(CB$51,3))+('[1]Summary Data'!$W114*POWER(CB$51,2))+('[1]Summary Data'!$X114*CB$51)+'[1]Summary Data'!$Y114</f>
        <v>0.34265000000000001</v>
      </c>
      <c r="CC57" s="98">
        <f>('[1]Summary Data'!$V114*POWER(CC$51,3))+('[1]Summary Data'!$W114*POWER(CC$51,2))+('[1]Summary Data'!$X114*CC$51)+'[1]Summary Data'!$Y114</f>
        <v>0.36359537109375001</v>
      </c>
      <c r="CD57" s="98">
        <f>('[1]Summary Data'!$V114*POWER(CD$51,3))+('[1]Summary Data'!$W114*POWER(CD$51,2))+('[1]Summary Data'!$X114*CD$51)+'[1]Summary Data'!$Y114</f>
        <v>0.35802796875000004</v>
      </c>
      <c r="CE57" s="98">
        <f>('[1]Summary Data'!$V114*POWER(CE$51,3))+('[1]Summary Data'!$W114*POWER(CE$51,2))+('[1]Summary Data'!$X114*CE$51)+'[1]Summary Data'!$Y114</f>
        <v>0.33067126953125003</v>
      </c>
      <c r="CF57" s="98">
        <f>('[1]Summary Data'!$V114*POWER(CF$51,3))+('[1]Summary Data'!$W114*POWER(CF$51,2))+('[1]Summary Data'!$X114*CF$51)+'[1]Summary Data'!$Y114</f>
        <v>0.28624875000000005</v>
      </c>
      <c r="CG57" s="98">
        <f>('[1]Summary Data'!$V114*POWER(CG$51,3))+('[1]Summary Data'!$W114*POWER(CG$51,2))+('[1]Summary Data'!$X114*CG$51)+'[1]Summary Data'!$Y114</f>
        <v>0.22948388671875</v>
      </c>
      <c r="CH57" s="98">
        <f>('[1]Summary Data'!$V114*POWER(CH$51,3))+('[1]Summary Data'!$W114*POWER(CH$51,2))+('[1]Summary Data'!$X114*CH$51)+'[1]Summary Data'!$Y114</f>
        <v>0.16510015624999996</v>
      </c>
      <c r="CI57" s="98">
        <f>('[1]Summary Data'!$V114*POWER(CI$51,3))+('[1]Summary Data'!$W114*POWER(CI$51,2))+('[1]Summary Data'!$X114*CI$51)+'[1]Summary Data'!$Y114</f>
        <v>9.7821035156250014E-2</v>
      </c>
      <c r="CJ57" s="98">
        <f>('[1]Summary Data'!$V114*POWER(CJ$51,3))+('[1]Summary Data'!$W114*POWER(CJ$51,2))+('[1]Summary Data'!$X114*CJ$51)+'[1]Summary Data'!$Y114</f>
        <v>3.2370000000000065E-2</v>
      </c>
      <c r="CK57" s="98">
        <f>('[1]Summary Data'!$V114*POWER(CK$51,3))+('[1]Summary Data'!$W114*POWER(CK$51,2))+('[1]Summary Data'!$X114*CK$51)+'[1]Summary Data'!$Y114</f>
        <v>-2.6529472656249942E-2</v>
      </c>
      <c r="CL57" s="98">
        <f>('[1]Summary Data'!$V114*POWER(CL$51,3))+('[1]Summary Data'!$W114*POWER(CL$51,2))+('[1]Summary Data'!$X114*CL$51)+'[1]Summary Data'!$Y114</f>
        <v>-7.4153906250000012E-2</v>
      </c>
      <c r="CM57" s="98">
        <f>('[1]Summary Data'!$V114*POWER(CM$51,3))+('[1]Summary Data'!$W114*POWER(CM$51,2))+('[1]Summary Data'!$X114*CM$51)+'[1]Summary Data'!$Y114</f>
        <v>-0.10577982421874987</v>
      </c>
      <c r="CN57" s="98">
        <f>('[1]Summary Data'!$V114*POWER(CN$51,3))+('[1]Summary Data'!$W114*POWER(CN$51,2))+('[1]Summary Data'!$X114*CN$51)+'[1]Summary Data'!$Y114</f>
        <v>-0.1166837500000002</v>
      </c>
      <c r="CO57" s="98">
        <f>('[1]Summary Data'!$V114*POWER(CO$51,3))+('[1]Summary Data'!$W114*POWER(CO$51,2))+('[1]Summary Data'!$X114*CO$51)+'[1]Summary Data'!$Y114</f>
        <v>-0.10214220703124993</v>
      </c>
      <c r="CP57" s="98">
        <f>('[1]Summary Data'!$V114*POWER(CP$51,3))+('[1]Summary Data'!$W114*POWER(CP$51,2))+('[1]Summary Data'!$X114*CP$51)+'[1]Summary Data'!$Y114</f>
        <v>-5.7431718750000083E-2</v>
      </c>
      <c r="CQ57" s="99">
        <f>('[1]Summary Data'!$V114*POWER(CQ$51,3))+('[1]Summary Data'!$W114*POWER(CQ$51,2))+('[1]Summary Data'!$X114*CQ$51)+'[1]Summary Data'!$Y114</f>
        <v>2.2171191406249791E-2</v>
      </c>
      <c r="CR57" s="99">
        <f>('[1]Summary Data'!$V114*POWER(CR$51,3))+('[1]Summary Data'!$W114*POWER(CR$51,2))+('[1]Summary Data'!$X114*CR$51)+'[1]Summary Data'!$Y114</f>
        <v>0.1413899999999999</v>
      </c>
      <c r="CS57" s="99">
        <f>('[1]Summary Data'!$V114*POWER(CS$51,3))+('[1]Summary Data'!$W114*POWER(CS$51,2))+('[1]Summary Data'!$X114*CS$51)+'[1]Summary Data'!$Y114</f>
        <v>0.30494818359374987</v>
      </c>
      <c r="CT57" s="99">
        <f>('[1]Summary Data'!$V114*POWER(CT$51,3))+('[1]Summary Data'!$W114*POWER(CT$51,2))+('[1]Summary Data'!$X114*CT$51)+'[1]Summary Data'!$Y114</f>
        <v>0.51756921875000017</v>
      </c>
      <c r="CU57" s="99">
        <f>('[1]Summary Data'!$V114*POWER(CU$51,3))+('[1]Summary Data'!$W114*POWER(CU$51,2))+('[1]Summary Data'!$X114*CU$51)+'[1]Summary Data'!$Y114</f>
        <v>0.78397658203125009</v>
      </c>
      <c r="CV57" s="99">
        <f>('[1]Summary Data'!$V114*POWER(CV$51,3))+('[1]Summary Data'!$W114*POWER(CV$51,2))+('[1]Summary Data'!$X114*CV$51)+'[1]Summary Data'!$Y114</f>
        <v>1.1088937499999998</v>
      </c>
      <c r="CW57" s="99">
        <f>('[1]Summary Data'!$V114*POWER(CW$51,3))+('[1]Summary Data'!$W114*POWER(CW$51,2))+('[1]Summary Data'!$X114*CW$51)+'[1]Summary Data'!$Y114</f>
        <v>1.4970441992187489</v>
      </c>
      <c r="CX57" s="99">
        <f>('[1]Summary Data'!$V114*POWER(CX$51,3))+('[1]Summary Data'!$W114*POWER(CX$51,2))+('[1]Summary Data'!$X114*CX$51)+'[1]Summary Data'!$Y114</f>
        <v>1.9531514062500004</v>
      </c>
      <c r="CY57" s="99">
        <f>('[1]Summary Data'!$V114*POWER(CY$51,3))+('[1]Summary Data'!$W114*POWER(CY$51,2))+('[1]Summary Data'!$X114*CY$51)+'[1]Summary Data'!$Y114</f>
        <v>2.4819388476562496</v>
      </c>
      <c r="CZ57" s="99">
        <f>('[1]Summary Data'!$V114*POWER(CZ$51,3))+('[1]Summary Data'!$W114*POWER(CZ$51,2))+('[1]Summary Data'!$X114*CZ$51)+'[1]Summary Data'!$Y114</f>
        <v>3.0881299999999987</v>
      </c>
      <c r="DA57" s="99">
        <f>('[1]Summary Data'!$V114*POWER(DA$51,3))+('[1]Summary Data'!$W114*POWER(DA$51,2))+('[1]Summary Data'!$X114*DA$51)+'[1]Summary Data'!$Y114</f>
        <v>3.7764483398437498</v>
      </c>
      <c r="DB57" s="99">
        <f>('[1]Summary Data'!$V114*POWER(DB$51,3))+('[1]Summary Data'!$W114*POWER(DB$51,2))+('[1]Summary Data'!$X114*DB$51)+'[1]Summary Data'!$Y114</f>
        <v>4.5516173437499994</v>
      </c>
      <c r="DC57" s="99">
        <f>('[1]Summary Data'!$V114*POWER(DC$51,3))+('[1]Summary Data'!$W114*POWER(DC$51,2))+('[1]Summary Data'!$X114*DC$51)+'[1]Summary Data'!$Y114</f>
        <v>5.4183604882812491</v>
      </c>
      <c r="DD57" s="99">
        <f>('[1]Summary Data'!$V114*POWER(DD$51,3))+('[1]Summary Data'!$W114*POWER(DD$51,2))+('[1]Summary Data'!$X114*DD$51)+'[1]Summary Data'!$Y114</f>
        <v>6.3814012499999988</v>
      </c>
      <c r="DE57" s="99">
        <f>('[1]Summary Data'!$V114*POWER(DE$51,3))+('[1]Summary Data'!$W114*POWER(DE$51,2))+('[1]Summary Data'!$X114*DE$51)+'[1]Summary Data'!$Y114</f>
        <v>7.4454631054687495</v>
      </c>
      <c r="DF57" s="99">
        <f>('[1]Summary Data'!$V114*POWER(DF$51,3))+('[1]Summary Data'!$W114*POWER(DF$51,2))+('[1]Summary Data'!$X114*DF$51)+'[1]Summary Data'!$Y114</f>
        <v>8.6152695312499983</v>
      </c>
      <c r="DG57" s="99">
        <f>('[1]Summary Data'!$V114*POWER(DG$51,3))+('[1]Summary Data'!$W114*POWER(DG$51,2))+('[1]Summary Data'!$X114*DG$51)+'[1]Summary Data'!$Y114</f>
        <v>9.8955440039062506</v>
      </c>
      <c r="DH57" s="187"/>
    </row>
    <row r="58" spans="2:113" x14ac:dyDescent="0.25">
      <c r="B58" s="180"/>
      <c r="C58" s="181"/>
      <c r="D58" s="181"/>
      <c r="E58" s="182"/>
      <c r="F58" s="56">
        <f t="shared" si="7"/>
        <v>5.5</v>
      </c>
      <c r="G58" s="97">
        <f t="shared" si="8"/>
        <v>0.34320265625000002</v>
      </c>
      <c r="H58" s="98">
        <f t="shared" si="8"/>
        <v>0.34320265625000002</v>
      </c>
      <c r="I58" s="98">
        <f t="shared" si="8"/>
        <v>0.34320265625000002</v>
      </c>
      <c r="J58" s="98">
        <f t="shared" si="8"/>
        <v>0.31851677734375</v>
      </c>
      <c r="K58" s="98">
        <f t="shared" si="8"/>
        <v>0.26921625000000005</v>
      </c>
      <c r="L58" s="98">
        <f t="shared" si="8"/>
        <v>0.20373869140625001</v>
      </c>
      <c r="M58" s="98">
        <f t="shared" si="8"/>
        <v>0.13052171874999996</v>
      </c>
      <c r="N58" s="98">
        <f t="shared" si="8"/>
        <v>5.8002949218749933E-2</v>
      </c>
      <c r="O58" s="98">
        <f t="shared" si="8"/>
        <v>0</v>
      </c>
      <c r="P58" s="98">
        <v>0</v>
      </c>
      <c r="Q58" s="98">
        <v>0</v>
      </c>
      <c r="R58" s="98">
        <v>0</v>
      </c>
      <c r="S58" s="98">
        <v>0</v>
      </c>
      <c r="T58" s="98">
        <v>0</v>
      </c>
      <c r="U58" s="98">
        <v>0</v>
      </c>
      <c r="V58" s="99">
        <v>0</v>
      </c>
      <c r="W58" s="97">
        <v>0</v>
      </c>
      <c r="X58" s="98">
        <v>0</v>
      </c>
      <c r="Y58" s="98">
        <v>0</v>
      </c>
      <c r="Z58" s="98">
        <v>0</v>
      </c>
      <c r="AA58" s="98">
        <v>0</v>
      </c>
      <c r="AB58" s="98">
        <v>0</v>
      </c>
      <c r="AC58" s="98">
        <v>0</v>
      </c>
      <c r="AD58" s="98">
        <v>0</v>
      </c>
      <c r="AE58" s="98">
        <v>0</v>
      </c>
      <c r="AF58" s="98">
        <v>0</v>
      </c>
      <c r="AG58" s="98">
        <v>0</v>
      </c>
      <c r="AH58" s="98">
        <v>0</v>
      </c>
      <c r="AI58" s="98">
        <v>0</v>
      </c>
      <c r="AJ58" s="98">
        <v>0</v>
      </c>
      <c r="AK58" s="98">
        <v>0</v>
      </c>
      <c r="AL58" s="98">
        <v>0</v>
      </c>
      <c r="AM58" s="99">
        <v>0</v>
      </c>
      <c r="AN58" s="187"/>
      <c r="CA58" s="143">
        <f t="shared" si="9"/>
        <v>5.5</v>
      </c>
      <c r="CB58" s="97">
        <f>('[1]Summary Data'!$V113*POWER(CB$51,3))+('[1]Summary Data'!$W113*POWER(CB$51,2))+('[1]Summary Data'!$X113*CB$51)+'[1]Summary Data'!$Y113</f>
        <v>0.28498000000000001</v>
      </c>
      <c r="CC58" s="98">
        <f>('[1]Summary Data'!$V113*POWER(CC$51,3))+('[1]Summary Data'!$W113*POWER(CC$51,2))+('[1]Summary Data'!$X113*CC$51)+'[1]Summary Data'!$Y113</f>
        <v>0.33483626953125001</v>
      </c>
      <c r="CD58" s="98">
        <f>('[1]Summary Data'!$V113*POWER(CD$51,3))+('[1]Summary Data'!$W113*POWER(CD$51,2))+('[1]Summary Data'!$X113*CD$51)+'[1]Summary Data'!$Y113</f>
        <v>0.34320265625000002</v>
      </c>
      <c r="CE58" s="98">
        <f>('[1]Summary Data'!$V113*POWER(CE$51,3))+('[1]Summary Data'!$W113*POWER(CE$51,2))+('[1]Summary Data'!$X113*CE$51)+'[1]Summary Data'!$Y113</f>
        <v>0.31851677734375</v>
      </c>
      <c r="CF58" s="98">
        <f>('[1]Summary Data'!$V113*POWER(CF$51,3))+('[1]Summary Data'!$W113*POWER(CF$51,2))+('[1]Summary Data'!$X113*CF$51)+'[1]Summary Data'!$Y113</f>
        <v>0.26921625000000005</v>
      </c>
      <c r="CG58" s="98">
        <f>('[1]Summary Data'!$V113*POWER(CG$51,3))+('[1]Summary Data'!$W113*POWER(CG$51,2))+('[1]Summary Data'!$X113*CG$51)+'[1]Summary Data'!$Y113</f>
        <v>0.20373869140625001</v>
      </c>
      <c r="CH58" s="98">
        <f>('[1]Summary Data'!$V113*POWER(CH$51,3))+('[1]Summary Data'!$W113*POWER(CH$51,2))+('[1]Summary Data'!$X113*CH$51)+'[1]Summary Data'!$Y113</f>
        <v>0.13052171874999996</v>
      </c>
      <c r="CI58" s="98">
        <f>('[1]Summary Data'!$V113*POWER(CI$51,3))+('[1]Summary Data'!$W113*POWER(CI$51,2))+('[1]Summary Data'!$X113*CI$51)+'[1]Summary Data'!$Y113</f>
        <v>5.8002949218749933E-2</v>
      </c>
      <c r="CJ58" s="98">
        <f>('[1]Summary Data'!$V113*POWER(CJ$51,3))+('[1]Summary Data'!$W113*POWER(CJ$51,2))+('[1]Summary Data'!$X113*CJ$51)+'[1]Summary Data'!$Y113</f>
        <v>-5.3799999999999404E-3</v>
      </c>
      <c r="CK58" s="98">
        <f>('[1]Summary Data'!$V113*POWER(CK$51,3))+('[1]Summary Data'!$W113*POWER(CK$51,2))+('[1]Summary Data'!$X113*CK$51)+'[1]Summary Data'!$Y113</f>
        <v>-5.1189511718749969E-2</v>
      </c>
      <c r="CL58" s="98">
        <f>('[1]Summary Data'!$V113*POWER(CL$51,3))+('[1]Summary Data'!$W113*POWER(CL$51,2))+('[1]Summary Data'!$X113*CL$51)+'[1]Summary Data'!$Y113</f>
        <v>-7.0987968750000019E-2</v>
      </c>
      <c r="CM58" s="98">
        <f>('[1]Summary Data'!$V113*POWER(CM$51,3))+('[1]Summary Data'!$W113*POWER(CM$51,2))+('[1]Summary Data'!$X113*CM$51)+'[1]Summary Data'!$Y113</f>
        <v>-5.6337753906249732E-2</v>
      </c>
      <c r="CN58" s="98">
        <f>('[1]Summary Data'!$V113*POWER(CN$51,3))+('[1]Summary Data'!$W113*POWER(CN$51,2))+('[1]Summary Data'!$X113*CN$51)+'[1]Summary Data'!$Y113</f>
        <v>1.1987500000001372E-3</v>
      </c>
      <c r="CO58" s="98">
        <f>('[1]Summary Data'!$V113*POWER(CO$51,3))+('[1]Summary Data'!$W113*POWER(CO$51,2))+('[1]Summary Data'!$X113*CO$51)+'[1]Summary Data'!$Y113</f>
        <v>0.11005916015625017</v>
      </c>
      <c r="CP58" s="98">
        <f>('[1]Summary Data'!$V113*POWER(CP$51,3))+('[1]Summary Data'!$W113*POWER(CP$51,2))+('[1]Summary Data'!$X113*CP$51)+'[1]Summary Data'!$Y113</f>
        <v>0.27868109374999994</v>
      </c>
      <c r="CQ58" s="99">
        <f>('[1]Summary Data'!$V113*POWER(CQ$51,3))+('[1]Summary Data'!$W113*POWER(CQ$51,2))+('[1]Summary Data'!$X113*CQ$51)+'[1]Summary Data'!$Y113</f>
        <v>0.51550216796874992</v>
      </c>
      <c r="CR58" s="99">
        <f>('[1]Summary Data'!$V113*POWER(CR$51,3))+('[1]Summary Data'!$W113*POWER(CR$51,2))+('[1]Summary Data'!$X113*CR$51)+'[1]Summary Data'!$Y113</f>
        <v>0.82896000000000036</v>
      </c>
      <c r="CS58" s="99">
        <f>('[1]Summary Data'!$V113*POWER(CS$51,3))+('[1]Summary Data'!$W113*POWER(CS$51,2))+('[1]Summary Data'!$X113*CS$51)+'[1]Summary Data'!$Y113</f>
        <v>1.2274922070312504</v>
      </c>
      <c r="CT58" s="99">
        <f>('[1]Summary Data'!$V113*POWER(CT$51,3))+('[1]Summary Data'!$W113*POWER(CT$51,2))+('[1]Summary Data'!$X113*CT$51)+'[1]Summary Data'!$Y113</f>
        <v>1.71953640625</v>
      </c>
      <c r="CU58" s="99">
        <f>('[1]Summary Data'!$V113*POWER(CU$51,3))+('[1]Summary Data'!$W113*POWER(CU$51,2))+('[1]Summary Data'!$X113*CU$51)+'[1]Summary Data'!$Y113</f>
        <v>2.3135302148437509</v>
      </c>
      <c r="CV58" s="99">
        <f>('[1]Summary Data'!$V113*POWER(CV$51,3))+('[1]Summary Data'!$W113*POWER(CV$51,2))+('[1]Summary Data'!$X113*CV$51)+'[1]Summary Data'!$Y113</f>
        <v>3.01791125</v>
      </c>
      <c r="CW58" s="99">
        <f>('[1]Summary Data'!$V113*POWER(CW$51,3))+('[1]Summary Data'!$W113*POWER(CW$51,2))+('[1]Summary Data'!$X113*CW$51)+'[1]Summary Data'!$Y113</f>
        <v>3.841117128906252</v>
      </c>
      <c r="CX58" s="99">
        <f>('[1]Summary Data'!$V113*POWER(CX$51,3))+('[1]Summary Data'!$W113*POWER(CX$51,2))+('[1]Summary Data'!$X113*CX$51)+'[1]Summary Data'!$Y113</f>
        <v>4.7915854687500019</v>
      </c>
      <c r="CY58" s="99">
        <f>('[1]Summary Data'!$V113*POWER(CY$51,3))+('[1]Summary Data'!$W113*POWER(CY$51,2))+('[1]Summary Data'!$X113*CY$51)+'[1]Summary Data'!$Y113</f>
        <v>5.8777538867187502</v>
      </c>
      <c r="CZ58" s="99">
        <f>('[1]Summary Data'!$V113*POWER(CZ$51,3))+('[1]Summary Data'!$W113*POWER(CZ$51,2))+('[1]Summary Data'!$X113*CZ$51)+'[1]Summary Data'!$Y113</f>
        <v>7.1080600000000009</v>
      </c>
      <c r="DA58" s="99">
        <f>('[1]Summary Data'!$V113*POWER(DA$51,3))+('[1]Summary Data'!$W113*POWER(DA$51,2))+('[1]Summary Data'!$X113*DA$51)+'[1]Summary Data'!$Y113</f>
        <v>8.4909414257812514</v>
      </c>
      <c r="DB58" s="99">
        <f>('[1]Summary Data'!$V113*POWER(DB$51,3))+('[1]Summary Data'!$W113*POWER(DB$51,2))+('[1]Summary Data'!$X113*DB$51)+'[1]Summary Data'!$Y113</f>
        <v>10.034835781250003</v>
      </c>
      <c r="DC58" s="99">
        <f>('[1]Summary Data'!$V113*POWER(DC$51,3))+('[1]Summary Data'!$W113*POWER(DC$51,2))+('[1]Summary Data'!$X113*DC$51)+'[1]Summary Data'!$Y113</f>
        <v>11.748180683593752</v>
      </c>
      <c r="DD58" s="99">
        <f>('[1]Summary Data'!$V113*POWER(DD$51,3))+('[1]Summary Data'!$W113*POWER(DD$51,2))+('[1]Summary Data'!$X113*DD$51)+'[1]Summary Data'!$Y113</f>
        <v>13.639413750000003</v>
      </c>
      <c r="DE58" s="99">
        <f>('[1]Summary Data'!$V113*POWER(DE$51,3))+('[1]Summary Data'!$W113*POWER(DE$51,2))+('[1]Summary Data'!$X113*DE$51)+'[1]Summary Data'!$Y113</f>
        <v>15.716972597656252</v>
      </c>
      <c r="DF58" s="99">
        <f>('[1]Summary Data'!$V113*POWER(DF$51,3))+('[1]Summary Data'!$W113*POWER(DF$51,2))+('[1]Summary Data'!$X113*DF$51)+'[1]Summary Data'!$Y113</f>
        <v>17.989294843750002</v>
      </c>
      <c r="DG58" s="99">
        <f>('[1]Summary Data'!$V113*POWER(DG$51,3))+('[1]Summary Data'!$W113*POWER(DG$51,2))+('[1]Summary Data'!$X113*DG$51)+'[1]Summary Data'!$Y113</f>
        <v>20.464818105468755</v>
      </c>
      <c r="DH58" s="187"/>
    </row>
    <row r="59" spans="2:113" ht="15.75" thickBot="1" x14ac:dyDescent="0.3">
      <c r="B59" s="183"/>
      <c r="C59" s="184"/>
      <c r="D59" s="184"/>
      <c r="E59" s="185"/>
      <c r="F59" s="58">
        <f t="shared" si="7"/>
        <v>6</v>
      </c>
      <c r="G59" s="102">
        <f t="shared" si="8"/>
        <v>0.31630406249999998</v>
      </c>
      <c r="H59" s="103">
        <f t="shared" si="8"/>
        <v>0.31630406249999998</v>
      </c>
      <c r="I59" s="103">
        <f t="shared" si="8"/>
        <v>0.31630406249999998</v>
      </c>
      <c r="J59" s="103">
        <f t="shared" si="8"/>
        <v>0.29625777343750004</v>
      </c>
      <c r="K59" s="103">
        <f t="shared" si="8"/>
        <v>0.25260250000000001</v>
      </c>
      <c r="L59" s="103">
        <f t="shared" si="8"/>
        <v>0.19285066406249995</v>
      </c>
      <c r="M59" s="103">
        <f t="shared" si="8"/>
        <v>0.1245146875</v>
      </c>
      <c r="N59" s="103">
        <f t="shared" si="8"/>
        <v>5.5106992187499981E-2</v>
      </c>
      <c r="O59" s="103">
        <f t="shared" si="8"/>
        <v>0</v>
      </c>
      <c r="P59" s="103">
        <v>0</v>
      </c>
      <c r="Q59" s="103">
        <v>0</v>
      </c>
      <c r="R59" s="103">
        <v>0</v>
      </c>
      <c r="S59" s="103">
        <v>0</v>
      </c>
      <c r="T59" s="103">
        <v>0</v>
      </c>
      <c r="U59" s="103">
        <v>0</v>
      </c>
      <c r="V59" s="104">
        <v>0</v>
      </c>
      <c r="W59" s="102">
        <v>0</v>
      </c>
      <c r="X59" s="103">
        <v>0</v>
      </c>
      <c r="Y59" s="103">
        <v>0</v>
      </c>
      <c r="Z59" s="103">
        <v>0</v>
      </c>
      <c r="AA59" s="103">
        <v>0</v>
      </c>
      <c r="AB59" s="103">
        <v>0</v>
      </c>
      <c r="AC59" s="103">
        <v>0</v>
      </c>
      <c r="AD59" s="103">
        <v>0</v>
      </c>
      <c r="AE59" s="103">
        <v>0</v>
      </c>
      <c r="AF59" s="103">
        <v>0</v>
      </c>
      <c r="AG59" s="103">
        <v>0</v>
      </c>
      <c r="AH59" s="103">
        <v>0</v>
      </c>
      <c r="AI59" s="103">
        <v>0</v>
      </c>
      <c r="AJ59" s="103">
        <v>0</v>
      </c>
      <c r="AK59" s="103">
        <v>0</v>
      </c>
      <c r="AL59" s="103">
        <v>0</v>
      </c>
      <c r="AM59" s="104">
        <v>0</v>
      </c>
      <c r="AN59" s="188"/>
      <c r="CA59" s="144">
        <f t="shared" si="9"/>
        <v>6</v>
      </c>
      <c r="CB59" s="102">
        <f>('[1]Summary Data'!$V112*POWER(CB$51,3))+('[1]Summary Data'!$W112*POWER(CB$51,2))+('[1]Summary Data'!$X112*CB$51)+'[1]Summary Data'!$Y112</f>
        <v>0.25552000000000002</v>
      </c>
      <c r="CC59" s="103">
        <f>('[1]Summary Data'!$V112*POWER(CC$51,3))+('[1]Summary Data'!$W112*POWER(CC$51,2))+('[1]Summary Data'!$X112*CC$51)+'[1]Summary Data'!$Y112</f>
        <v>0.3052289453125</v>
      </c>
      <c r="CD59" s="103">
        <f>('[1]Summary Data'!$V112*POWER(CD$51,3))+('[1]Summary Data'!$W112*POWER(CD$51,2))+('[1]Summary Data'!$X112*CD$51)+'[1]Summary Data'!$Y112</f>
        <v>0.31630406249999998</v>
      </c>
      <c r="CE59" s="103">
        <f>('[1]Summary Data'!$V112*POWER(CE$51,3))+('[1]Summary Data'!$W112*POWER(CE$51,2))+('[1]Summary Data'!$X112*CE$51)+'[1]Summary Data'!$Y112</f>
        <v>0.29625777343750004</v>
      </c>
      <c r="CF59" s="103">
        <f>('[1]Summary Data'!$V112*POWER(CF$51,3))+('[1]Summary Data'!$W112*POWER(CF$51,2))+('[1]Summary Data'!$X112*CF$51)+'[1]Summary Data'!$Y112</f>
        <v>0.25260250000000001</v>
      </c>
      <c r="CG59" s="103">
        <f>('[1]Summary Data'!$V112*POWER(CG$51,3))+('[1]Summary Data'!$W112*POWER(CG$51,2))+('[1]Summary Data'!$X112*CG$51)+'[1]Summary Data'!$Y112</f>
        <v>0.19285066406249995</v>
      </c>
      <c r="CH59" s="103">
        <f>('[1]Summary Data'!$V112*POWER(CH$51,3))+('[1]Summary Data'!$W112*POWER(CH$51,2))+('[1]Summary Data'!$X112*CH$51)+'[1]Summary Data'!$Y112</f>
        <v>0.1245146875</v>
      </c>
      <c r="CI59" s="103">
        <f>('[1]Summary Data'!$V112*POWER(CI$51,3))+('[1]Summary Data'!$W112*POWER(CI$51,2))+('[1]Summary Data'!$X112*CI$51)+'[1]Summary Data'!$Y112</f>
        <v>5.5106992187499981E-2</v>
      </c>
      <c r="CJ59" s="103">
        <f>('[1]Summary Data'!$V112*POWER(CJ$51,3))+('[1]Summary Data'!$W112*POWER(CJ$51,2))+('[1]Summary Data'!$X112*CJ$51)+'[1]Summary Data'!$Y112</f>
        <v>-7.8600000000000336E-3</v>
      </c>
      <c r="CK59" s="103">
        <f>('[1]Summary Data'!$V112*POWER(CK$51,3))+('[1]Summary Data'!$W112*POWER(CK$51,2))+('[1]Summary Data'!$X112*CK$51)+'[1]Summary Data'!$Y112</f>
        <v>-5.6873867187500038E-2</v>
      </c>
      <c r="CL59" s="103">
        <f>('[1]Summary Data'!$V112*POWER(CL$51,3))+('[1]Summary Data'!$W112*POWER(CL$51,2))+('[1]Summary Data'!$X112*CL$51)+'[1]Summary Data'!$Y112</f>
        <v>-8.4422187500000245E-2</v>
      </c>
      <c r="CM59" s="103">
        <f>('[1]Summary Data'!$V112*POWER(CM$51,3))+('[1]Summary Data'!$W112*POWER(CM$51,2))+('[1]Summary Data'!$X112*CM$51)+'[1]Summary Data'!$Y112</f>
        <v>-8.2992539062500092E-2</v>
      </c>
      <c r="CN59" s="103">
        <f>('[1]Summary Data'!$V112*POWER(CN$51,3))+('[1]Summary Data'!$W112*POWER(CN$51,2))+('[1]Summary Data'!$X112*CN$51)+'[1]Summary Data'!$Y112</f>
        <v>-4.5072500000000237E-2</v>
      </c>
      <c r="CO59" s="103">
        <f>('[1]Summary Data'!$V112*POWER(CO$51,3))+('[1]Summary Data'!$W112*POWER(CO$51,2))+('[1]Summary Data'!$X112*CO$51)+'[1]Summary Data'!$Y112</f>
        <v>3.6850351562499772E-2</v>
      </c>
      <c r="CP59" s="103">
        <f>('[1]Summary Data'!$V112*POWER(CP$51,3))+('[1]Summary Data'!$W112*POWER(CP$51,2))+('[1]Summary Data'!$X112*CP$51)+'[1]Summary Data'!$Y112</f>
        <v>0.17028843749999983</v>
      </c>
      <c r="CQ59" s="104">
        <f>('[1]Summary Data'!$V112*POWER(CQ$51,3))+('[1]Summary Data'!$W112*POWER(CQ$51,2))+('[1]Summary Data'!$X112*CQ$51)+'[1]Summary Data'!$Y112</f>
        <v>0.36275417968749984</v>
      </c>
      <c r="CR59" s="104">
        <f>('[1]Summary Data'!$V112*POWER(CR$51,3))+('[1]Summary Data'!$W112*POWER(CR$51,2))+('[1]Summary Data'!$X112*CR$51)+'[1]Summary Data'!$Y112</f>
        <v>0.62175999999999965</v>
      </c>
      <c r="CS59" s="104">
        <f>('[1]Summary Data'!$V112*POWER(CS$51,3))+('[1]Summary Data'!$W112*POWER(CS$51,2))+('[1]Summary Data'!$X112*CS$51)+'[1]Summary Data'!$Y112</f>
        <v>0.95481832031250002</v>
      </c>
      <c r="CT59" s="104">
        <f>('[1]Summary Data'!$V112*POWER(CT$51,3))+('[1]Summary Data'!$W112*POWER(CT$51,2))+('[1]Summary Data'!$X112*CT$51)+'[1]Summary Data'!$Y112</f>
        <v>1.3694415624999998</v>
      </c>
      <c r="CU59" s="104">
        <f>('[1]Summary Data'!$V112*POWER(CU$51,3))+('[1]Summary Data'!$W112*POWER(CU$51,2))+('[1]Summary Data'!$X112*CU$51)+'[1]Summary Data'!$Y112</f>
        <v>1.8731421484375004</v>
      </c>
      <c r="CV59" s="104">
        <f>('[1]Summary Data'!$V112*POWER(CV$51,3))+('[1]Summary Data'!$W112*POWER(CV$51,2))+('[1]Summary Data'!$X112*CV$51)+'[1]Summary Data'!$Y112</f>
        <v>2.473432499999999</v>
      </c>
      <c r="CW59" s="104">
        <f>('[1]Summary Data'!$V112*POWER(CW$51,3))+('[1]Summary Data'!$W112*POWER(CW$51,2))+('[1]Summary Data'!$X112*CW$51)+'[1]Summary Data'!$Y112</f>
        <v>3.1778250390624998</v>
      </c>
      <c r="CX59" s="104">
        <f>('[1]Summary Data'!$V112*POWER(CX$51,3))+('[1]Summary Data'!$W112*POWER(CX$51,2))+('[1]Summary Data'!$X112*CX$51)+'[1]Summary Data'!$Y112</f>
        <v>3.9938321874999998</v>
      </c>
      <c r="CY59" s="104">
        <f>('[1]Summary Data'!$V112*POWER(CY$51,3))+('[1]Summary Data'!$W112*POWER(CY$51,2))+('[1]Summary Data'!$X112*CY$51)+'[1]Summary Data'!$Y112</f>
        <v>4.9289663671874981</v>
      </c>
      <c r="CZ59" s="104">
        <f>('[1]Summary Data'!$V112*POWER(CZ$51,3))+('[1]Summary Data'!$W112*POWER(CZ$51,2))+('[1]Summary Data'!$X112*CZ$51)+'[1]Summary Data'!$Y112</f>
        <v>5.990739999999998</v>
      </c>
      <c r="DA59" s="104">
        <f>('[1]Summary Data'!$V112*POWER(DA$51,3))+('[1]Summary Data'!$W112*POWER(DA$51,2))+('[1]Summary Data'!$X112*DA$51)+'[1]Summary Data'!$Y112</f>
        <v>7.1866655078125001</v>
      </c>
      <c r="DB59" s="104">
        <f>('[1]Summary Data'!$V112*POWER(DB$51,3))+('[1]Summary Data'!$W112*POWER(DB$51,2))+('[1]Summary Data'!$X112*DB$51)+'[1]Summary Data'!$Y112</f>
        <v>8.5242553124999993</v>
      </c>
      <c r="DC59" s="104">
        <f>('[1]Summary Data'!$V112*POWER(DC$51,3))+('[1]Summary Data'!$W112*POWER(DC$51,2))+('[1]Summary Data'!$X112*DC$51)+'[1]Summary Data'!$Y112</f>
        <v>10.011021835937498</v>
      </c>
      <c r="DD59" s="104">
        <f>('[1]Summary Data'!$V112*POWER(DD$51,3))+('[1]Summary Data'!$W112*POWER(DD$51,2))+('[1]Summary Data'!$X112*DD$51)+'[1]Summary Data'!$Y112</f>
        <v>11.654477499999999</v>
      </c>
      <c r="DE59" s="104">
        <f>('[1]Summary Data'!$V112*POWER(DE$51,3))+('[1]Summary Data'!$W112*POWER(DE$51,2))+('[1]Summary Data'!$X112*DE$51)+'[1]Summary Data'!$Y112</f>
        <v>13.462134726562498</v>
      </c>
      <c r="DF59" s="104">
        <f>('[1]Summary Data'!$V112*POWER(DF$51,3))+('[1]Summary Data'!$W112*POWER(DF$51,2))+('[1]Summary Data'!$X112*DF$51)+'[1]Summary Data'!$Y112</f>
        <v>15.441505937499999</v>
      </c>
      <c r="DG59" s="104">
        <f>('[1]Summary Data'!$V112*POWER(DG$51,3))+('[1]Summary Data'!$W112*POWER(DG$51,2))+('[1]Summary Data'!$X112*DG$51)+'[1]Summary Data'!$Y112</f>
        <v>17.600103554687497</v>
      </c>
      <c r="DH59" s="188"/>
    </row>
    <row r="74" spans="9:9" x14ac:dyDescent="0.25">
      <c r="I74" s="43"/>
    </row>
  </sheetData>
  <sheetProtection password="C163" sheet="1" objects="1" scenarios="1"/>
  <mergeCells count="26">
    <mergeCell ref="DH52:DH59"/>
    <mergeCell ref="B50:F50"/>
    <mergeCell ref="G50:V50"/>
    <mergeCell ref="W50:AM50"/>
    <mergeCell ref="CB50:CQ50"/>
    <mergeCell ref="CR50:DG50"/>
    <mergeCell ref="B51:E59"/>
    <mergeCell ref="AN52:AN59"/>
    <mergeCell ref="Q41:Q48"/>
    <mergeCell ref="B13:G13"/>
    <mergeCell ref="B14:E22"/>
    <mergeCell ref="H15:H22"/>
    <mergeCell ref="B24:F24"/>
    <mergeCell ref="G24:N24"/>
    <mergeCell ref="B25:F26"/>
    <mergeCell ref="B28:F28"/>
    <mergeCell ref="B29:E37"/>
    <mergeCell ref="B39:F39"/>
    <mergeCell ref="G39:P39"/>
    <mergeCell ref="B40:E48"/>
    <mergeCell ref="B10:H10"/>
    <mergeCell ref="A1:T1"/>
    <mergeCell ref="J2:R2"/>
    <mergeCell ref="B5:D5"/>
    <mergeCell ref="P5:S5"/>
    <mergeCell ref="B7:D7"/>
  </mergeCells>
  <dataValidations count="1">
    <dataValidation type="list" allowBlank="1" showInputMessage="1" showErrorMessage="1" sqref="E5" xr:uid="{00000000-0002-0000-0200-000000000000}">
      <formula1>PressureUnits</formula1>
    </dataValidation>
  </dataValidations>
  <pageMargins left="0.70866141732283472" right="0.70866141732283472" top="0.74803149606299213" bottom="0.74803149606299213" header="0.31496062992125984" footer="0.31496062992125984"/>
  <pageSetup paperSize="9" scale="32" fitToHeight="2" orientation="landscape" horizont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CQ70"/>
  <sheetViews>
    <sheetView showGridLines="0" workbookViewId="0">
      <selection sqref="A1:T1"/>
    </sheetView>
  </sheetViews>
  <sheetFormatPr defaultRowHeight="15" x14ac:dyDescent="0.25"/>
  <cols>
    <col min="1" max="2" width="9.140625" style="7"/>
    <col min="3" max="3" width="13.140625" style="7" customWidth="1"/>
    <col min="4" max="6" width="9.140625" style="7"/>
    <col min="7" max="8" width="9.140625" style="7" customWidth="1"/>
    <col min="9" max="10" width="9.140625" style="7"/>
    <col min="11" max="11" width="9.140625" style="7" customWidth="1"/>
    <col min="12" max="16" width="9.140625" style="7"/>
    <col min="17" max="17" width="9.140625" style="7" customWidth="1"/>
    <col min="18" max="18" width="9.140625" style="7"/>
    <col min="19" max="19" width="9.28515625" style="7" bestFit="1" customWidth="1"/>
    <col min="20" max="78" width="9.140625" style="7"/>
    <col min="79" max="95" width="9.140625" style="7" hidden="1" customWidth="1"/>
    <col min="96" max="16384" width="9.140625" style="7"/>
  </cols>
  <sheetData>
    <row r="1" spans="1:81" ht="27" thickBot="1" x14ac:dyDescent="0.4">
      <c r="A1" s="161" t="str">
        <f ca="1">MID(CELL("filename",A1),FIND("]",CELL("filename",A1))+1,255)</f>
        <v>Nissan GTR EcuTek</v>
      </c>
      <c r="B1" s="162"/>
      <c r="C1" s="162"/>
      <c r="D1" s="162"/>
      <c r="E1" s="162"/>
      <c r="F1" s="162"/>
      <c r="G1" s="162"/>
      <c r="H1" s="162"/>
      <c r="I1" s="162"/>
      <c r="J1" s="162" t="s">
        <v>67</v>
      </c>
      <c r="K1" s="162"/>
      <c r="L1" s="162"/>
      <c r="M1" s="162"/>
      <c r="N1" s="162"/>
      <c r="O1" s="162"/>
      <c r="P1" s="162"/>
      <c r="Q1" s="162"/>
      <c r="R1" s="162"/>
      <c r="S1" s="162">
        <f>'[1]Summary Data'!$D$69</f>
        <v>1082.32</v>
      </c>
      <c r="T1" s="163" t="s">
        <v>28</v>
      </c>
      <c r="U1" s="38"/>
      <c r="V1" s="38"/>
      <c r="W1" s="38"/>
      <c r="X1" s="38"/>
      <c r="Y1" s="145"/>
      <c r="Z1" s="145"/>
      <c r="AA1" s="145"/>
      <c r="AB1" s="145"/>
      <c r="AC1" s="145"/>
      <c r="AD1" s="145"/>
      <c r="AE1" s="145"/>
      <c r="AF1" s="145"/>
      <c r="AG1" s="145"/>
      <c r="AH1" s="145"/>
      <c r="AI1" s="145"/>
      <c r="AJ1" s="145"/>
      <c r="AK1" s="145"/>
      <c r="AL1" s="145"/>
      <c r="AM1" s="145"/>
      <c r="AN1" s="145"/>
      <c r="AO1" s="145"/>
      <c r="AP1" s="145"/>
      <c r="AQ1" s="145"/>
      <c r="AR1" s="145"/>
      <c r="AS1" s="145"/>
      <c r="AT1" s="145"/>
      <c r="AU1" s="145"/>
      <c r="AV1" s="145"/>
      <c r="AW1" s="145"/>
      <c r="AX1" s="145"/>
      <c r="AY1" s="145"/>
      <c r="AZ1" s="145"/>
      <c r="BA1" s="145"/>
      <c r="BB1" s="145"/>
      <c r="BC1" s="145"/>
      <c r="BD1" s="145"/>
      <c r="BE1" s="145"/>
      <c r="BF1" s="145"/>
      <c r="BG1" s="145"/>
      <c r="BH1" s="145"/>
      <c r="BI1" s="145"/>
      <c r="BJ1" s="145"/>
      <c r="BK1" s="145"/>
      <c r="BL1" s="145"/>
      <c r="BM1" s="145"/>
      <c r="BN1" s="145"/>
      <c r="BO1" s="145"/>
      <c r="BP1" s="145"/>
      <c r="BQ1" s="145"/>
      <c r="BR1" s="145"/>
      <c r="BS1" s="145"/>
      <c r="BT1" s="145"/>
      <c r="BU1" s="145"/>
      <c r="BV1" s="145"/>
      <c r="BW1" s="145"/>
      <c r="BX1" s="145"/>
      <c r="BY1" s="145"/>
      <c r="BZ1" s="145"/>
      <c r="CA1" s="38"/>
      <c r="CB1" s="38"/>
      <c r="CC1" s="39"/>
    </row>
    <row r="2" spans="1:81" ht="15.75" thickBot="1" x14ac:dyDescent="0.3">
      <c r="A2" s="6" t="s">
        <v>0</v>
      </c>
      <c r="J2" s="170" t="s">
        <v>35</v>
      </c>
      <c r="K2" s="171"/>
      <c r="L2" s="171"/>
      <c r="M2" s="171"/>
      <c r="N2" s="171"/>
      <c r="O2" s="171"/>
      <c r="P2" s="171"/>
      <c r="Q2" s="171"/>
      <c r="R2" s="172"/>
      <c r="S2" s="40">
        <f>'[1]Summary Data'!$D$69</f>
        <v>1082.32</v>
      </c>
      <c r="T2" s="41" t="s">
        <v>28</v>
      </c>
    </row>
    <row r="3" spans="1:81" x14ac:dyDescent="0.25">
      <c r="A3" s="8" t="s">
        <v>1</v>
      </c>
      <c r="B3" s="7" t="str">
        <f>[1]Versions!C4</f>
        <v>19.02.28</v>
      </c>
    </row>
    <row r="4" spans="1:81" ht="15.75" thickBot="1" x14ac:dyDescent="0.3"/>
    <row r="5" spans="1:81" ht="15.75" thickBot="1" x14ac:dyDescent="0.3">
      <c r="B5" s="167" t="s">
        <v>36</v>
      </c>
      <c r="C5" s="168"/>
      <c r="D5" s="169"/>
      <c r="E5" s="42" t="s">
        <v>32</v>
      </c>
      <c r="F5" s="43" t="s">
        <v>37</v>
      </c>
      <c r="P5" s="173" t="s">
        <v>38</v>
      </c>
      <c r="Q5" s="173"/>
      <c r="R5" s="173"/>
      <c r="S5" s="173"/>
      <c r="T5" s="44">
        <v>0.87</v>
      </c>
    </row>
    <row r="6" spans="1:81" ht="15.75" thickBot="1" x14ac:dyDescent="0.3"/>
    <row r="7" spans="1:81" ht="15.75" thickBot="1" x14ac:dyDescent="0.3">
      <c r="B7" s="167" t="s">
        <v>39</v>
      </c>
      <c r="C7" s="168"/>
      <c r="D7" s="169"/>
    </row>
    <row r="8" spans="1:81" ht="15.75" thickBot="1" x14ac:dyDescent="0.3">
      <c r="B8" s="45">
        <f>MIN(G62:V62)</f>
        <v>0.16</v>
      </c>
      <c r="C8" s="46" t="s">
        <v>40</v>
      </c>
    </row>
    <row r="9" spans="1:81" ht="15.75" thickBot="1" x14ac:dyDescent="0.3"/>
    <row r="10" spans="1:81" ht="15.75" thickBot="1" x14ac:dyDescent="0.3">
      <c r="B10" s="167" t="s">
        <v>41</v>
      </c>
      <c r="C10" s="168"/>
      <c r="D10" s="168"/>
      <c r="E10" s="168"/>
      <c r="F10" s="168"/>
      <c r="G10" s="168"/>
      <c r="H10" s="169"/>
    </row>
    <row r="11" spans="1:81" ht="15.75" thickBot="1" x14ac:dyDescent="0.3">
      <c r="B11" s="45">
        <f>MAX(G62:V62)</f>
        <v>2</v>
      </c>
      <c r="C11" s="46" t="s">
        <v>40</v>
      </c>
    </row>
    <row r="12" spans="1:81" ht="15.75" thickBot="1" x14ac:dyDescent="0.3">
      <c r="I12" s="43"/>
    </row>
    <row r="13" spans="1:81" ht="15.75" thickBot="1" x14ac:dyDescent="0.3">
      <c r="B13" s="167" t="s">
        <v>42</v>
      </c>
      <c r="C13" s="168"/>
      <c r="D13" s="168"/>
      <c r="E13" s="168"/>
      <c r="F13" s="168"/>
      <c r="G13" s="169"/>
      <c r="H13" s="43"/>
      <c r="I13" s="43"/>
    </row>
    <row r="14" spans="1:81" ht="15.75" thickBot="1" x14ac:dyDescent="0.3">
      <c r="B14" s="177" t="s">
        <v>43</v>
      </c>
      <c r="C14" s="178"/>
      <c r="D14" s="178"/>
      <c r="E14" s="179"/>
      <c r="F14" s="47" t="str">
        <f>$E$5</f>
        <v>bar</v>
      </c>
      <c r="G14" s="48" t="s">
        <v>44</v>
      </c>
    </row>
    <row r="15" spans="1:81" ht="15.75" customHeight="1" thickBot="1" x14ac:dyDescent="0.3">
      <c r="B15" s="180"/>
      <c r="C15" s="181"/>
      <c r="D15" s="181"/>
      <c r="E15" s="182"/>
      <c r="F15" s="49">
        <f>'[1]Summary Data'!$C$16*VLOOKUP($E$5,PressureFactors,2,FALSE)</f>
        <v>2.5</v>
      </c>
      <c r="G15" s="50">
        <f>'[1]Summary Data'!$D$70*IF('[1]Summary Data'!$D$69&gt;1250,1,Help!$AE$5)*$T$5</f>
        <v>989.99474999999995</v>
      </c>
      <c r="H15" s="186" t="s">
        <v>45</v>
      </c>
      <c r="I15" s="37"/>
      <c r="K15" s="37"/>
    </row>
    <row r="16" spans="1:81" ht="15.75" thickBot="1" x14ac:dyDescent="0.3">
      <c r="B16" s="180"/>
      <c r="C16" s="181"/>
      <c r="D16" s="181"/>
      <c r="E16" s="182"/>
      <c r="F16" s="51">
        <f>'[1]Summary Data'!$C$15*VLOOKUP($E$5,PressureFactors,2,FALSE)</f>
        <v>3</v>
      </c>
      <c r="G16" s="52">
        <f>'[1]Summary Data'!$D$69*IF('[1]Summary Data'!$D$69&gt;1250,1,Help!$AE$5)*$T$5</f>
        <v>1082.8611599999999</v>
      </c>
      <c r="H16" s="187"/>
      <c r="I16" s="53" t="s">
        <v>46</v>
      </c>
    </row>
    <row r="17" spans="2:17" x14ac:dyDescent="0.25">
      <c r="B17" s="180"/>
      <c r="C17" s="181"/>
      <c r="D17" s="181"/>
      <c r="E17" s="182"/>
      <c r="F17" s="54">
        <f>'[1]Summary Data'!$C$14*VLOOKUP($E$5,PressureFactors,2,FALSE)</f>
        <v>3.5</v>
      </c>
      <c r="G17" s="55">
        <f>'[1]Summary Data'!$D$68*IF('[1]Summary Data'!$D$69&gt;1250,1,Help!$AE$5)*$T$5</f>
        <v>1221.6305099999997</v>
      </c>
      <c r="H17" s="187"/>
    </row>
    <row r="18" spans="2:17" x14ac:dyDescent="0.25">
      <c r="B18" s="180"/>
      <c r="C18" s="181"/>
      <c r="D18" s="181"/>
      <c r="E18" s="182"/>
      <c r="F18" s="56">
        <f>'[1]Summary Data'!$C$13*VLOOKUP($E$5,PressureFactors,2,FALSE)</f>
        <v>4</v>
      </c>
      <c r="G18" s="57">
        <f>'[1]Summary Data'!$D$67*IF('[1]Summary Data'!$D$69&gt;1250,1,Help!$AE$5)*$T$5</f>
        <v>1304.7520499999998</v>
      </c>
      <c r="H18" s="187"/>
    </row>
    <row r="19" spans="2:17" x14ac:dyDescent="0.25">
      <c r="B19" s="180"/>
      <c r="C19" s="181"/>
      <c r="D19" s="181"/>
      <c r="E19" s="182"/>
      <c r="F19" s="56">
        <f>'[1]Summary Data'!$C$12*VLOOKUP($E$5,PressureFactors,2,FALSE)</f>
        <v>4.5</v>
      </c>
      <c r="G19" s="57">
        <f>'[1]Summary Data'!$D$66*IF('[1]Summary Data'!$D$69&gt;1250,1,Help!$AE$5)*$T$5</f>
        <v>1256.1677699999998</v>
      </c>
      <c r="H19" s="187"/>
    </row>
    <row r="20" spans="2:17" x14ac:dyDescent="0.25">
      <c r="B20" s="180"/>
      <c r="C20" s="181"/>
      <c r="D20" s="181"/>
      <c r="E20" s="182"/>
      <c r="F20" s="56">
        <f>'[1]Summary Data'!$C$11*VLOOKUP($E$5,PressureFactors,2,FALSE)</f>
        <v>5</v>
      </c>
      <c r="G20" s="57">
        <f>'[1]Summary Data'!$D$65*IF('[1]Summary Data'!$D$69&gt;1250,1,Help!$AE$5)*$T$5</f>
        <v>1307.29332</v>
      </c>
      <c r="H20" s="187"/>
    </row>
    <row r="21" spans="2:17" x14ac:dyDescent="0.25">
      <c r="B21" s="180"/>
      <c r="C21" s="181"/>
      <c r="D21" s="181"/>
      <c r="E21" s="182"/>
      <c r="F21" s="56">
        <f>'[1]Summary Data'!$C$10*VLOOKUP($E$5,PressureFactors,2,FALSE)</f>
        <v>5.5</v>
      </c>
      <c r="G21" s="57">
        <f>'[1]Summary Data'!$D$64*IF('[1]Summary Data'!$D$69&gt;1250,1,Help!$AE$5)*$T$5</f>
        <v>1393.8165599999998</v>
      </c>
      <c r="H21" s="187"/>
    </row>
    <row r="22" spans="2:17" ht="15.75" thickBot="1" x14ac:dyDescent="0.3">
      <c r="B22" s="183"/>
      <c r="C22" s="184"/>
      <c r="D22" s="184"/>
      <c r="E22" s="185"/>
      <c r="F22" s="58">
        <f>'[1]Summary Data'!$C$9*VLOOKUP($E$5,PressureFactors,2,FALSE)</f>
        <v>6</v>
      </c>
      <c r="G22" s="59">
        <f>'[1]Summary Data'!$D$63*IF('[1]Summary Data'!$D$69&gt;1250,1,Help!$AE$5)*$T$5</f>
        <v>1524.9020699999999</v>
      </c>
      <c r="H22" s="188"/>
    </row>
    <row r="23" spans="2:17" ht="15.75" thickBot="1" x14ac:dyDescent="0.3"/>
    <row r="24" spans="2:17" ht="15.75" thickBot="1" x14ac:dyDescent="0.3">
      <c r="B24" s="167" t="s">
        <v>47</v>
      </c>
      <c r="C24" s="168"/>
      <c r="D24" s="168"/>
      <c r="E24" s="168"/>
      <c r="F24" s="169"/>
      <c r="G24" s="174" t="s">
        <v>48</v>
      </c>
      <c r="H24" s="175"/>
      <c r="I24" s="175"/>
      <c r="J24" s="175"/>
      <c r="K24" s="175"/>
      <c r="L24" s="175"/>
      <c r="M24" s="175"/>
      <c r="N24" s="176"/>
    </row>
    <row r="25" spans="2:17" ht="15.75" customHeight="1" thickBot="1" x14ac:dyDescent="0.3">
      <c r="B25" s="189" t="s">
        <v>49</v>
      </c>
      <c r="C25" s="190"/>
      <c r="D25" s="190"/>
      <c r="E25" s="190"/>
      <c r="F25" s="191"/>
      <c r="G25" s="60">
        <v>-40</v>
      </c>
      <c r="H25" s="61">
        <v>-30</v>
      </c>
      <c r="I25" s="61">
        <v>-20</v>
      </c>
      <c r="J25" s="62">
        <v>-10</v>
      </c>
      <c r="K25" s="63">
        <f>'[1]Summary Data'!G31</f>
        <v>0</v>
      </c>
      <c r="L25" s="64">
        <v>10</v>
      </c>
      <c r="M25" s="61">
        <v>20</v>
      </c>
      <c r="N25" s="65">
        <v>30</v>
      </c>
      <c r="O25" s="37"/>
    </row>
    <row r="26" spans="2:17" ht="15.75" thickBot="1" x14ac:dyDescent="0.3">
      <c r="B26" s="192"/>
      <c r="C26" s="193"/>
      <c r="D26" s="193"/>
      <c r="E26" s="193"/>
      <c r="F26" s="193"/>
      <c r="G26" s="66">
        <f t="shared" ref="G26:J26" si="0">IF(G25=0,100,100*SQRT(1/(1+(G25*0.01))))</f>
        <v>129.09944487358055</v>
      </c>
      <c r="H26" s="67">
        <f t="shared" si="0"/>
        <v>119.52286093343936</v>
      </c>
      <c r="I26" s="67">
        <f t="shared" si="0"/>
        <v>111.80339887498948</v>
      </c>
      <c r="J26" s="68">
        <f t="shared" si="0"/>
        <v>105.40925533894598</v>
      </c>
      <c r="K26" s="69">
        <f>IF(K25=0,100,100*SQRT(1/(1+(K25*0.01))))</f>
        <v>100</v>
      </c>
      <c r="L26" s="70">
        <f t="shared" ref="L26:N26" si="1">IF(L25=0,100,100*SQRT(1/(1+(L25*0.01))))</f>
        <v>95.346258924559237</v>
      </c>
      <c r="M26" s="67">
        <f t="shared" si="1"/>
        <v>91.287092917527687</v>
      </c>
      <c r="N26" s="71">
        <f t="shared" si="1"/>
        <v>87.705801930702918</v>
      </c>
      <c r="O26" s="72" t="s">
        <v>50</v>
      </c>
      <c r="P26" s="37"/>
      <c r="Q26" s="73"/>
    </row>
    <row r="27" spans="2:17" ht="15.75" thickBot="1" x14ac:dyDescent="0.3">
      <c r="K27" s="74" t="s">
        <v>51</v>
      </c>
    </row>
    <row r="28" spans="2:17" ht="15.75" thickBot="1" x14ac:dyDescent="0.3">
      <c r="B28" s="167" t="s">
        <v>52</v>
      </c>
      <c r="C28" s="168"/>
      <c r="D28" s="168"/>
      <c r="E28" s="168"/>
      <c r="F28" s="169"/>
      <c r="G28" s="137">
        <f>'[1]Summary Data'!$C$15*VLOOKUP($E$5,PressureFactors,2,FALSE)</f>
        <v>3</v>
      </c>
      <c r="H28" s="53" t="s">
        <v>46</v>
      </c>
      <c r="I28" s="43"/>
    </row>
    <row r="29" spans="2:17" ht="15.75" thickBot="1" x14ac:dyDescent="0.3">
      <c r="B29" s="177" t="s">
        <v>53</v>
      </c>
      <c r="C29" s="178"/>
      <c r="D29" s="178"/>
      <c r="E29" s="179"/>
      <c r="F29" s="47" t="str">
        <f>$E$5</f>
        <v>bar</v>
      </c>
      <c r="G29" s="76" t="s">
        <v>54</v>
      </c>
    </row>
    <row r="30" spans="2:17" ht="15.75" customHeight="1" x14ac:dyDescent="0.25">
      <c r="B30" s="180"/>
      <c r="C30" s="181"/>
      <c r="D30" s="181"/>
      <c r="E30" s="182"/>
      <c r="F30" s="77">
        <f t="shared" ref="F30:F37" si="2">F15</f>
        <v>2.5</v>
      </c>
      <c r="G30" s="78">
        <f>SQRT(1+(($G$28-F30)/F30))</f>
        <v>1.0954451150103321</v>
      </c>
      <c r="H30" s="37"/>
      <c r="I30" s="37"/>
      <c r="K30" s="37"/>
    </row>
    <row r="31" spans="2:17" x14ac:dyDescent="0.25">
      <c r="B31" s="180"/>
      <c r="C31" s="181"/>
      <c r="D31" s="181"/>
      <c r="E31" s="182"/>
      <c r="F31" s="79">
        <f t="shared" si="2"/>
        <v>3</v>
      </c>
      <c r="G31" s="80">
        <f t="shared" ref="G31:G37" si="3">SQRT(1+(($G$28-F31)/F31))</f>
        <v>1</v>
      </c>
      <c r="H31" s="43"/>
      <c r="I31" s="43"/>
    </row>
    <row r="32" spans="2:17" x14ac:dyDescent="0.25">
      <c r="B32" s="180"/>
      <c r="C32" s="181"/>
      <c r="D32" s="181"/>
      <c r="E32" s="182"/>
      <c r="F32" s="81">
        <f t="shared" si="2"/>
        <v>3.5</v>
      </c>
      <c r="G32" s="80">
        <f t="shared" si="3"/>
        <v>0.92582009977255153</v>
      </c>
    </row>
    <row r="33" spans="2:16" x14ac:dyDescent="0.25">
      <c r="B33" s="180"/>
      <c r="C33" s="181"/>
      <c r="D33" s="181"/>
      <c r="E33" s="182"/>
      <c r="F33" s="79">
        <f t="shared" si="2"/>
        <v>4</v>
      </c>
      <c r="G33" s="80">
        <f t="shared" si="3"/>
        <v>0.8660254037844386</v>
      </c>
    </row>
    <row r="34" spans="2:16" x14ac:dyDescent="0.25">
      <c r="B34" s="180"/>
      <c r="C34" s="181"/>
      <c r="D34" s="181"/>
      <c r="E34" s="182"/>
      <c r="F34" s="79">
        <f t="shared" si="2"/>
        <v>4.5</v>
      </c>
      <c r="G34" s="80">
        <f t="shared" si="3"/>
        <v>0.81649658092772603</v>
      </c>
    </row>
    <row r="35" spans="2:16" x14ac:dyDescent="0.25">
      <c r="B35" s="180"/>
      <c r="C35" s="181"/>
      <c r="D35" s="181"/>
      <c r="E35" s="182"/>
      <c r="F35" s="79">
        <f t="shared" si="2"/>
        <v>5</v>
      </c>
      <c r="G35" s="80">
        <f t="shared" si="3"/>
        <v>0.7745966692414834</v>
      </c>
    </row>
    <row r="36" spans="2:16" x14ac:dyDescent="0.25">
      <c r="B36" s="180"/>
      <c r="C36" s="181"/>
      <c r="D36" s="181"/>
      <c r="E36" s="182"/>
      <c r="F36" s="79">
        <f t="shared" si="2"/>
        <v>5.5</v>
      </c>
      <c r="G36" s="80">
        <f t="shared" si="3"/>
        <v>0.7385489458759964</v>
      </c>
    </row>
    <row r="37" spans="2:16" ht="15.75" thickBot="1" x14ac:dyDescent="0.3">
      <c r="B37" s="183"/>
      <c r="C37" s="184"/>
      <c r="D37" s="184"/>
      <c r="E37" s="185"/>
      <c r="F37" s="82">
        <f t="shared" si="2"/>
        <v>6</v>
      </c>
      <c r="G37" s="83">
        <f t="shared" si="3"/>
        <v>0.70710678118654757</v>
      </c>
    </row>
    <row r="38" spans="2:16" ht="15.75" thickBot="1" x14ac:dyDescent="0.3"/>
    <row r="39" spans="2:16" ht="15.75" thickBot="1" x14ac:dyDescent="0.3">
      <c r="B39" s="167" t="s">
        <v>55</v>
      </c>
      <c r="C39" s="168"/>
      <c r="D39" s="168"/>
      <c r="E39" s="168"/>
      <c r="F39" s="169"/>
      <c r="G39" s="174" t="s">
        <v>68</v>
      </c>
      <c r="H39" s="175"/>
      <c r="I39" s="175"/>
      <c r="J39" s="175"/>
      <c r="K39" s="175"/>
      <c r="L39" s="175"/>
      <c r="M39" s="175"/>
      <c r="N39" s="176"/>
    </row>
    <row r="40" spans="2:16" ht="15.75" customHeight="1" thickBot="1" x14ac:dyDescent="0.3">
      <c r="B40" s="194" t="s">
        <v>58</v>
      </c>
      <c r="C40" s="195"/>
      <c r="D40" s="195"/>
      <c r="E40" s="196"/>
      <c r="F40" s="47" t="str">
        <f>$E$5</f>
        <v>bar</v>
      </c>
      <c r="G40" s="84">
        <v>8</v>
      </c>
      <c r="H40" s="85">
        <v>10</v>
      </c>
      <c r="I40" s="85">
        <v>11</v>
      </c>
      <c r="J40" s="85">
        <v>12</v>
      </c>
      <c r="K40" s="85">
        <v>13</v>
      </c>
      <c r="L40" s="85">
        <v>14</v>
      </c>
      <c r="M40" s="85">
        <v>15</v>
      </c>
      <c r="N40" s="86">
        <v>16</v>
      </c>
    </row>
    <row r="41" spans="2:16" ht="15.75" thickBot="1" x14ac:dyDescent="0.3">
      <c r="B41" s="197"/>
      <c r="C41" s="198"/>
      <c r="D41" s="198"/>
      <c r="E41" s="199"/>
      <c r="F41" s="49">
        <f t="shared" ref="F41:F48" si="4">F15</f>
        <v>2.5</v>
      </c>
      <c r="G41" s="87">
        <f>('[1]Summary Data'!$V43*POWER(G$40,3))+('[1]Summary Data'!$W43*POWER(G$40,2))+('[1]Summary Data'!$X43*G$40)+'[1]Summary Data'!$Y43</f>
        <v>1.9185400000000001</v>
      </c>
      <c r="H41" s="88">
        <f>('[1]Summary Data'!$V43*POWER(H$40,3))+('[1]Summary Data'!$W43*POWER(H$40,2))+('[1]Summary Data'!$X43*H$40)+'[1]Summary Data'!$Y43</f>
        <v>1.2274800000000017</v>
      </c>
      <c r="I41" s="88">
        <f>('[1]Summary Data'!$V43*POWER(I$40,3))+('[1]Summary Data'!$W43*POWER(I$40,2))+('[1]Summary Data'!$X43*I$40)+'[1]Summary Data'!$Y43</f>
        <v>0.98653000000000191</v>
      </c>
      <c r="J41" s="88">
        <f>('[1]Summary Data'!$V43*POWER(J$40,3))+('[1]Summary Data'!$W43*POWER(J$40,2))+('[1]Summary Data'!$X43*J$40)+'[1]Summary Data'!$Y43</f>
        <v>0.79993999999999765</v>
      </c>
      <c r="K41" s="88">
        <f>('[1]Summary Data'!$V43*POWER(K$40,3))+('[1]Summary Data'!$W43*POWER(K$40,2))+('[1]Summary Data'!$X43*K$40)+'[1]Summary Data'!$Y43</f>
        <v>0.65618999999999872</v>
      </c>
      <c r="L41" s="88">
        <f>('[1]Summary Data'!$V43*POWER(L$40,3))+('[1]Summary Data'!$W43*POWER(L$40,2))+('[1]Summary Data'!$X43*L$40)+'[1]Summary Data'!$Y43</f>
        <v>0.54375999999999713</v>
      </c>
      <c r="M41" s="88">
        <f>('[1]Summary Data'!$V43*POWER(M$40,3))+('[1]Summary Data'!$W43*POWER(M$40,2))+('[1]Summary Data'!$X43*M$40)+'[1]Summary Data'!$Y43</f>
        <v>0.45112999999999737</v>
      </c>
      <c r="N41" s="89">
        <f>('[1]Summary Data'!$V43*POWER(N$40,3))+('[1]Summary Data'!$W43*POWER(N$40,2))+('[1]Summary Data'!$X43*N$40)+'[1]Summary Data'!$Y43</f>
        <v>0.36678000000000033</v>
      </c>
      <c r="O41" s="186" t="s">
        <v>40</v>
      </c>
    </row>
    <row r="42" spans="2:16" ht="15.75" thickBot="1" x14ac:dyDescent="0.3">
      <c r="B42" s="197"/>
      <c r="C42" s="198"/>
      <c r="D42" s="198"/>
      <c r="E42" s="199"/>
      <c r="F42" s="51">
        <f t="shared" si="4"/>
        <v>3</v>
      </c>
      <c r="G42" s="92">
        <f>('[1]Summary Data'!$V42*POWER(G$40,3))+('[1]Summary Data'!$W42*POWER(G$40,2))+('[1]Summary Data'!$X42*G$40)+'[1]Summary Data'!$Y42</f>
        <v>2.0701399999999985</v>
      </c>
      <c r="H42" s="93">
        <f>('[1]Summary Data'!$V42*POWER(H$40,3))+('[1]Summary Data'!$W42*POWER(H$40,2))+('[1]Summary Data'!$X42*H$40)+'[1]Summary Data'!$Y42</f>
        <v>1.2701799999999999</v>
      </c>
      <c r="I42" s="93">
        <f>('[1]Summary Data'!$V42*POWER(I$40,3))+('[1]Summary Data'!$W42*POWER(I$40,2))+('[1]Summary Data'!$X42*I$40)+'[1]Summary Data'!$Y42</f>
        <v>1.0202599999999986</v>
      </c>
      <c r="J42" s="93">
        <f>('[1]Summary Data'!$V42*POWER(J$40,3))+('[1]Summary Data'!$W42*POWER(J$40,2))+('[1]Summary Data'!$X42*J$40)+'[1]Summary Data'!$Y42</f>
        <v>0.83877999999999631</v>
      </c>
      <c r="K42" s="93">
        <f>('[1]Summary Data'!$V42*POWER(K$40,3))+('[1]Summary Data'!$W42*POWER(K$40,2))+('[1]Summary Data'!$X42*K$40)+'[1]Summary Data'!$Y42</f>
        <v>0.70204000000000022</v>
      </c>
      <c r="L42" s="93">
        <f>('[1]Summary Data'!$V42*POWER(L$40,3))+('[1]Summary Data'!$W42*POWER(L$40,2))+('[1]Summary Data'!$X42*L$40)+'[1]Summary Data'!$Y42</f>
        <v>0.58633999999999986</v>
      </c>
      <c r="M42" s="93">
        <f>('[1]Summary Data'!$V42*POWER(M$40,3))+('[1]Summary Data'!$W42*POWER(M$40,2))+('[1]Summary Data'!$X42*M$40)+'[1]Summary Data'!$Y42</f>
        <v>0.46798000000000073</v>
      </c>
      <c r="N42" s="94">
        <f>('[1]Summary Data'!$V42*POWER(N$40,3))+('[1]Summary Data'!$W42*POWER(N$40,2))+('[1]Summary Data'!$X42*N$40)+'[1]Summary Data'!$Y42</f>
        <v>0.32325999999999766</v>
      </c>
      <c r="O42" s="187"/>
      <c r="P42" s="53" t="s">
        <v>46</v>
      </c>
    </row>
    <row r="43" spans="2:16" x14ac:dyDescent="0.25">
      <c r="B43" s="197"/>
      <c r="C43" s="198"/>
      <c r="D43" s="198"/>
      <c r="E43" s="199"/>
      <c r="F43" s="54">
        <f t="shared" si="4"/>
        <v>3.5</v>
      </c>
      <c r="G43" s="97">
        <f>('[1]Summary Data'!$V41*POWER(G$40,3))+('[1]Summary Data'!$W41*POWER(G$40,2))+('[1]Summary Data'!$X41*G$40)+'[1]Summary Data'!$Y41</f>
        <v>2.2839899999999993</v>
      </c>
      <c r="H43" s="98">
        <f>('[1]Summary Data'!$V41*POWER(H$40,3))+('[1]Summary Data'!$W41*POWER(H$40,2))+('[1]Summary Data'!$X41*H$40)+'[1]Summary Data'!$Y41</f>
        <v>1.3655899999999974</v>
      </c>
      <c r="I43" s="98">
        <f>('[1]Summary Data'!$V41*POWER(I$40,3))+('[1]Summary Data'!$W41*POWER(I$40,2))+('[1]Summary Data'!$X41*I$40)+'[1]Summary Data'!$Y41</f>
        <v>1.0935300000000012</v>
      </c>
      <c r="J43" s="98">
        <f>('[1]Summary Data'!$V41*POWER(J$40,3))+('[1]Summary Data'!$W41*POWER(J$40,2))+('[1]Summary Data'!$X41*J$40)+'[1]Summary Data'!$Y41</f>
        <v>0.90679000000000087</v>
      </c>
      <c r="K43" s="98">
        <f>('[1]Summary Data'!$V41*POWER(K$40,3))+('[1]Summary Data'!$W41*POWER(K$40,2))+('[1]Summary Data'!$X41*K$40)+'[1]Summary Data'!$Y41</f>
        <v>0.77578999999999709</v>
      </c>
      <c r="L43" s="98">
        <f>('[1]Summary Data'!$V41*POWER(L$40,3))+('[1]Summary Data'!$W41*POWER(L$40,2))+('[1]Summary Data'!$X41*L$40)+'[1]Summary Data'!$Y41</f>
        <v>0.67095000000000127</v>
      </c>
      <c r="M43" s="98">
        <f>('[1]Summary Data'!$V41*POWER(M$40,3))+('[1]Summary Data'!$W41*POWER(M$40,2))+('[1]Summary Data'!$X41*M$40)+'[1]Summary Data'!$Y41</f>
        <v>0.56268999999999281</v>
      </c>
      <c r="N43" s="99">
        <f>('[1]Summary Data'!$V41*POWER(N$40,3))+('[1]Summary Data'!$W41*POWER(N$40,2))+('[1]Summary Data'!$X41*N$40)+'[1]Summary Data'!$Y41</f>
        <v>0.42142999999999731</v>
      </c>
      <c r="O43" s="187"/>
    </row>
    <row r="44" spans="2:16" x14ac:dyDescent="0.25">
      <c r="B44" s="197"/>
      <c r="C44" s="198"/>
      <c r="D44" s="198"/>
      <c r="E44" s="199"/>
      <c r="F44" s="56">
        <f t="shared" si="4"/>
        <v>4</v>
      </c>
      <c r="G44" s="97">
        <f>('[1]Summary Data'!$V40*POWER(G$40,3))+('[1]Summary Data'!$W40*POWER(G$40,2))+('[1]Summary Data'!$X40*G$40)+'[1]Summary Data'!$Y40</f>
        <v>2.57104</v>
      </c>
      <c r="H44" s="98">
        <f>('[1]Summary Data'!$V40*POWER(H$40,3))+('[1]Summary Data'!$W40*POWER(H$40,2))+('[1]Summary Data'!$X40*H$40)+'[1]Summary Data'!$Y40</f>
        <v>1.5034999999999989</v>
      </c>
      <c r="I44" s="98">
        <f>('[1]Summary Data'!$V40*POWER(I$40,3))+('[1]Summary Data'!$W40*POWER(I$40,2))+('[1]Summary Data'!$X40*I$40)+'[1]Summary Data'!$Y40</f>
        <v>1.1764299999999963</v>
      </c>
      <c r="J44" s="98">
        <f>('[1]Summary Data'!$V40*POWER(J$40,3))+('[1]Summary Data'!$W40*POWER(J$40,2))+('[1]Summary Data'!$X40*J$40)+'[1]Summary Data'!$Y40</f>
        <v>0.95091999999999999</v>
      </c>
      <c r="K44" s="98">
        <f>('[1]Summary Data'!$V40*POWER(K$40,3))+('[1]Summary Data'!$W40*POWER(K$40,2))+('[1]Summary Data'!$X40*K$40)+'[1]Summary Data'!$Y40</f>
        <v>0.799789999999998</v>
      </c>
      <c r="L44" s="98">
        <f>('[1]Summary Data'!$V40*POWER(L$40,3))+('[1]Summary Data'!$W40*POWER(L$40,2))+('[1]Summary Data'!$X40*L$40)+'[1]Summary Data'!$Y40</f>
        <v>0.6958599999999997</v>
      </c>
      <c r="M44" s="98">
        <f>('[1]Summary Data'!$V40*POWER(M$40,3))+('[1]Summary Data'!$W40*POWER(M$40,2))+('[1]Summary Data'!$X40*M$40)+'[1]Summary Data'!$Y40</f>
        <v>0.61194999999999666</v>
      </c>
      <c r="N44" s="99">
        <f>('[1]Summary Data'!$V40*POWER(N$40,3))+('[1]Summary Data'!$W40*POWER(N$40,2))+('[1]Summary Data'!$X40*N$40)+'[1]Summary Data'!$Y40</f>
        <v>0.52088000000000179</v>
      </c>
      <c r="O44" s="187"/>
    </row>
    <row r="45" spans="2:16" x14ac:dyDescent="0.25">
      <c r="B45" s="197"/>
      <c r="C45" s="198"/>
      <c r="D45" s="198"/>
      <c r="E45" s="199"/>
      <c r="F45" s="56">
        <f t="shared" si="4"/>
        <v>4.5</v>
      </c>
      <c r="G45" s="97">
        <f>('[1]Summary Data'!$V39*POWER(G$40,3))+('[1]Summary Data'!$W39*POWER(G$40,2))+('[1]Summary Data'!$X39*G$40)+'[1]Summary Data'!$Y39</f>
        <v>2.7790099999999995</v>
      </c>
      <c r="H45" s="98">
        <f>('[1]Summary Data'!$V39*POWER(H$40,3))+('[1]Summary Data'!$W39*POWER(H$40,2))+('[1]Summary Data'!$X39*H$40)+'[1]Summary Data'!$Y39</f>
        <v>1.5342899999999986</v>
      </c>
      <c r="I45" s="98">
        <f>('[1]Summary Data'!$V39*POWER(I$40,3))+('[1]Summary Data'!$W39*POWER(I$40,2))+('[1]Summary Data'!$X39*I$40)+'[1]Summary Data'!$Y39</f>
        <v>1.1415199999999963</v>
      </c>
      <c r="J45" s="98">
        <f>('[1]Summary Data'!$V39*POWER(J$40,3))+('[1]Summary Data'!$W39*POWER(J$40,2))+('[1]Summary Data'!$X39*J$40)+'[1]Summary Data'!$Y39</f>
        <v>0.86468999999999951</v>
      </c>
      <c r="K45" s="98">
        <f>('[1]Summary Data'!$V39*POWER(K$40,3))+('[1]Summary Data'!$W39*POWER(K$40,2))+('[1]Summary Data'!$X39*K$40)+'[1]Summary Data'!$Y39</f>
        <v>0.67596000000000345</v>
      </c>
      <c r="L45" s="98">
        <f>('[1]Summary Data'!$V39*POWER(L$40,3))+('[1]Summary Data'!$W39*POWER(L$40,2))+('[1]Summary Data'!$X39*L$40)+'[1]Summary Data'!$Y39</f>
        <v>0.54748999999999626</v>
      </c>
      <c r="M45" s="98">
        <f>('[1]Summary Data'!$V39*POWER(M$40,3))+('[1]Summary Data'!$W39*POWER(M$40,2))+('[1]Summary Data'!$X39*M$40)+'[1]Summary Data'!$Y39</f>
        <v>0.45143999999999451</v>
      </c>
      <c r="N45" s="99">
        <f>('[1]Summary Data'!$V39*POWER(N$40,3))+('[1]Summary Data'!$W39*POWER(N$40,2))+('[1]Summary Data'!$X39*N$40)+'[1]Summary Data'!$Y39</f>
        <v>0.35996999999999701</v>
      </c>
      <c r="O45" s="187"/>
    </row>
    <row r="46" spans="2:16" x14ac:dyDescent="0.25">
      <c r="B46" s="197"/>
      <c r="C46" s="198"/>
      <c r="D46" s="198"/>
      <c r="E46" s="199"/>
      <c r="F46" s="56">
        <f t="shared" si="4"/>
        <v>5</v>
      </c>
      <c r="G46" s="97">
        <f>('[1]Summary Data'!$V38*POWER(G$40,3))+('[1]Summary Data'!$W38*POWER(G$40,2))+('[1]Summary Data'!$X38*G$40)+'[1]Summary Data'!$Y38</f>
        <v>3.3451100000000054</v>
      </c>
      <c r="H46" s="98">
        <f>('[1]Summary Data'!$V38*POWER(H$40,3))+('[1]Summary Data'!$W38*POWER(H$40,2))+('[1]Summary Data'!$X38*H$40)+'[1]Summary Data'!$Y38</f>
        <v>1.6642500000000098</v>
      </c>
      <c r="I46" s="98">
        <f>('[1]Summary Data'!$V38*POWER(I$40,3))+('[1]Summary Data'!$W38*POWER(I$40,2))+('[1]Summary Data'!$X38*I$40)+'[1]Summary Data'!$Y38</f>
        <v>1.184030000000007</v>
      </c>
      <c r="J46" s="98">
        <f>('[1]Summary Data'!$V38*POWER(J$40,3))+('[1]Summary Data'!$W38*POWER(J$40,2))+('[1]Summary Data'!$X38*J$40)+'[1]Summary Data'!$Y38</f>
        <v>0.8738700000000037</v>
      </c>
      <c r="K46" s="98">
        <f>('[1]Summary Data'!$V38*POWER(K$40,3))+('[1]Summary Data'!$W38*POWER(K$40,2))+('[1]Summary Data'!$X38*K$40)+'[1]Summary Data'!$Y38</f>
        <v>0.68121000000000009</v>
      </c>
      <c r="L46" s="98">
        <f>('[1]Summary Data'!$V38*POWER(L$40,3))+('[1]Summary Data'!$W38*POWER(L$40,2))+('[1]Summary Data'!$X38*L$40)+'[1]Summary Data'!$Y38</f>
        <v>0.55349000000000359</v>
      </c>
      <c r="M46" s="98">
        <f>('[1]Summary Data'!$V38*POWER(M$40,3))+('[1]Summary Data'!$W38*POWER(M$40,2))+('[1]Summary Data'!$X38*M$40)+'[1]Summary Data'!$Y38</f>
        <v>0.43815000000001447</v>
      </c>
      <c r="N46" s="99">
        <f>('[1]Summary Data'!$V38*POWER(N$40,3))+('[1]Summary Data'!$W38*POWER(N$40,2))+('[1]Summary Data'!$X38*N$40)+'[1]Summary Data'!$Y38</f>
        <v>0.2826300000000046</v>
      </c>
      <c r="O46" s="187"/>
    </row>
    <row r="47" spans="2:16" x14ac:dyDescent="0.25">
      <c r="B47" s="197"/>
      <c r="C47" s="198"/>
      <c r="D47" s="198"/>
      <c r="E47" s="199"/>
      <c r="F47" s="56">
        <f t="shared" si="4"/>
        <v>5.5</v>
      </c>
      <c r="G47" s="97">
        <f>('[1]Summary Data'!$V37*POWER(G$40,3))+('[1]Summary Data'!$W37*POWER(G$40,2))+('[1]Summary Data'!$X37*G$40)+'[1]Summary Data'!$Y37</f>
        <v>3.9831700000000012</v>
      </c>
      <c r="H47" s="98">
        <f>('[1]Summary Data'!$V37*POWER(H$40,3))+('[1]Summary Data'!$W37*POWER(H$40,2))+('[1]Summary Data'!$X37*H$40)+'[1]Summary Data'!$Y37</f>
        <v>1.9785500000000056</v>
      </c>
      <c r="I47" s="98">
        <f>('[1]Summary Data'!$V37*POWER(I$40,3))+('[1]Summary Data'!$W37*POWER(I$40,2))+('[1]Summary Data'!$X37*I$40)+'[1]Summary Data'!$Y37</f>
        <v>1.390180000000008</v>
      </c>
      <c r="J47" s="98">
        <f>('[1]Summary Data'!$V37*POWER(J$40,3))+('[1]Summary Data'!$W37*POWER(J$40,2))+('[1]Summary Data'!$X37*J$40)+'[1]Summary Data'!$Y37</f>
        <v>1.0033699999999968</v>
      </c>
      <c r="K47" s="98">
        <f>('[1]Summary Data'!$V37*POWER(K$40,3))+('[1]Summary Data'!$W37*POWER(K$40,2))+('[1]Summary Data'!$X37*K$40)+'[1]Summary Data'!$Y37</f>
        <v>0.76232000000000255</v>
      </c>
      <c r="L47" s="98">
        <f>('[1]Summary Data'!$V37*POWER(L$40,3))+('[1]Summary Data'!$W37*POWER(L$40,2))+('[1]Summary Data'!$X37*L$40)+'[1]Summary Data'!$Y37</f>
        <v>0.61122999999999905</v>
      </c>
      <c r="M47" s="98">
        <f>('[1]Summary Data'!$V37*POWER(M$40,3))+('[1]Summary Data'!$W37*POWER(M$40,2))+('[1]Summary Data'!$X37*M$40)+'[1]Summary Data'!$Y37</f>
        <v>0.49429999999999552</v>
      </c>
      <c r="N47" s="99">
        <f>('[1]Summary Data'!$V37*POWER(N$40,3))+('[1]Summary Data'!$W37*POWER(N$40,2))+('[1]Summary Data'!$X37*N$40)+'[1]Summary Data'!$Y37</f>
        <v>0.35573000000000121</v>
      </c>
      <c r="O47" s="187"/>
    </row>
    <row r="48" spans="2:16" ht="15.75" thickBot="1" x14ac:dyDescent="0.3">
      <c r="B48" s="200"/>
      <c r="C48" s="201"/>
      <c r="D48" s="201"/>
      <c r="E48" s="202"/>
      <c r="F48" s="58">
        <f t="shared" si="4"/>
        <v>6</v>
      </c>
      <c r="G48" s="102">
        <f>('[1]Summary Data'!$V36*POWER(G$40,3))+('[1]Summary Data'!$W36*POWER(G$40,2))+('[1]Summary Data'!$X36*G$40)+'[1]Summary Data'!$Y36</f>
        <v>4.4930999999999983</v>
      </c>
      <c r="H48" s="103">
        <f>('[1]Summary Data'!$V36*POWER(H$40,3))+('[1]Summary Data'!$W36*POWER(H$40,2))+('[1]Summary Data'!$X36*H$40)+'[1]Summary Data'!$Y36</f>
        <v>2.0024999999999977</v>
      </c>
      <c r="I48" s="103">
        <f>('[1]Summary Data'!$V36*POWER(I$40,3))+('[1]Summary Data'!$W36*POWER(I$40,2))+('[1]Summary Data'!$X36*I$40)+'[1]Summary Data'!$Y36</f>
        <v>1.3820399999999893</v>
      </c>
      <c r="J48" s="103">
        <f>('[1]Summary Data'!$V36*POWER(J$40,3))+('[1]Summary Data'!$W36*POWER(J$40,2))+('[1]Summary Data'!$X36*J$40)+'[1]Summary Data'!$Y36</f>
        <v>1.0424600000000126</v>
      </c>
      <c r="K48" s="103">
        <f>('[1]Summary Data'!$V36*POWER(K$40,3))+('[1]Summary Data'!$W36*POWER(K$40,2))+('[1]Summary Data'!$X36*K$40)+'[1]Summary Data'!$Y36</f>
        <v>0.8819999999999979</v>
      </c>
      <c r="L48" s="103">
        <f>('[1]Summary Data'!$V36*POWER(L$40,3))+('[1]Summary Data'!$W36*POWER(L$40,2))+('[1]Summary Data'!$X36*L$40)+'[1]Summary Data'!$Y36</f>
        <v>0.79889999999998196</v>
      </c>
      <c r="M48" s="103">
        <f>('[1]Summary Data'!$V36*POWER(M$40,3))+('[1]Summary Data'!$W36*POWER(M$40,2))+('[1]Summary Data'!$X36*M$40)+'[1]Summary Data'!$Y36</f>
        <v>0.69139999999998025</v>
      </c>
      <c r="N48" s="104">
        <f>('[1]Summary Data'!$V36*POWER(N$40,3))+('[1]Summary Data'!$W36*POWER(N$40,2))+('[1]Summary Data'!$X36*N$40)+'[1]Summary Data'!$Y36</f>
        <v>0.45773999999999404</v>
      </c>
      <c r="O48" s="188"/>
    </row>
    <row r="60" spans="2:95" ht="15.75" thickBot="1" x14ac:dyDescent="0.3">
      <c r="CA60" s="43" t="s">
        <v>59</v>
      </c>
    </row>
    <row r="61" spans="2:95" ht="15.75" thickBot="1" x14ac:dyDescent="0.3">
      <c r="B61" s="203" t="s">
        <v>63</v>
      </c>
      <c r="C61" s="204"/>
      <c r="D61" s="204"/>
      <c r="E61" s="204"/>
      <c r="F61" s="169"/>
      <c r="G61" s="174" t="s">
        <v>61</v>
      </c>
      <c r="H61" s="175"/>
      <c r="I61" s="175"/>
      <c r="J61" s="175"/>
      <c r="K61" s="175"/>
      <c r="L61" s="175"/>
      <c r="M61" s="175"/>
      <c r="N61" s="175"/>
      <c r="O61" s="175"/>
      <c r="P61" s="175"/>
      <c r="Q61" s="175"/>
      <c r="R61" s="175"/>
      <c r="S61" s="175"/>
      <c r="T61" s="175"/>
      <c r="U61" s="175"/>
      <c r="V61" s="176"/>
      <c r="CA61" s="107"/>
      <c r="CB61" s="174" t="s">
        <v>61</v>
      </c>
      <c r="CC61" s="175"/>
      <c r="CD61" s="175"/>
      <c r="CE61" s="175"/>
      <c r="CF61" s="175"/>
      <c r="CG61" s="175"/>
      <c r="CH61" s="175"/>
      <c r="CI61" s="175"/>
      <c r="CJ61" s="175"/>
      <c r="CK61" s="175"/>
      <c r="CL61" s="175"/>
      <c r="CM61" s="175"/>
      <c r="CN61" s="175"/>
      <c r="CO61" s="175"/>
      <c r="CP61" s="175"/>
      <c r="CQ61" s="176"/>
    </row>
    <row r="62" spans="2:95" ht="15.75" customHeight="1" thickBot="1" x14ac:dyDescent="0.3">
      <c r="B62" s="177" t="s">
        <v>43</v>
      </c>
      <c r="C62" s="178"/>
      <c r="D62" s="178"/>
      <c r="E62" s="179"/>
      <c r="F62" s="47" t="str">
        <f>$E$5</f>
        <v>bar</v>
      </c>
      <c r="G62" s="121">
        <f>'[1]Summary Data'!$C$149</f>
        <v>0.16</v>
      </c>
      <c r="H62" s="122">
        <f>'[1]Summary Data'!$C$148</f>
        <v>0.22</v>
      </c>
      <c r="I62" s="122">
        <f>'[1]Summary Data'!$C$147</f>
        <v>0.28000000000000003</v>
      </c>
      <c r="J62" s="122">
        <f>'[1]Summary Data'!$C$146</f>
        <v>0.34</v>
      </c>
      <c r="K62" s="122">
        <f>'[1]Summary Data'!$C$145</f>
        <v>0.4</v>
      </c>
      <c r="L62" s="122">
        <f>'[1]Summary Data'!$C$144</f>
        <v>0.46</v>
      </c>
      <c r="M62" s="122">
        <f>'[1]Summary Data'!$C$143</f>
        <v>0.52</v>
      </c>
      <c r="N62" s="122">
        <f>'[1]Summary Data'!$C$142</f>
        <v>0.57999999999999996</v>
      </c>
      <c r="O62" s="122">
        <f>'[1]Summary Data'!$C$141</f>
        <v>0.64</v>
      </c>
      <c r="P62" s="122">
        <f>'[1]Summary Data'!$C$140</f>
        <v>0.7</v>
      </c>
      <c r="Q62" s="122">
        <f>'[1]Summary Data'!$C$139</f>
        <v>0.76</v>
      </c>
      <c r="R62" s="122">
        <f>'[1]Summary Data'!$C$138</f>
        <v>0.82</v>
      </c>
      <c r="S62" s="122">
        <f>'[1]Summary Data'!$C$137</f>
        <v>0.88</v>
      </c>
      <c r="T62" s="122">
        <f>'[1]Summary Data'!$C$136</f>
        <v>0.94</v>
      </c>
      <c r="U62" s="122">
        <f>'[1]Summary Data'!$C$135</f>
        <v>1</v>
      </c>
      <c r="V62" s="123">
        <f>'[1]Summary Data'!$C$134</f>
        <v>2</v>
      </c>
      <c r="CA62" s="111" t="str">
        <f t="shared" ref="CA62:CQ62" si="5">F62</f>
        <v>bar</v>
      </c>
      <c r="CB62" s="108">
        <f t="shared" si="5"/>
        <v>0.16</v>
      </c>
      <c r="CC62" s="109">
        <f t="shared" si="5"/>
        <v>0.22</v>
      </c>
      <c r="CD62" s="109">
        <f t="shared" si="5"/>
        <v>0.28000000000000003</v>
      </c>
      <c r="CE62" s="109">
        <f t="shared" si="5"/>
        <v>0.34</v>
      </c>
      <c r="CF62" s="109">
        <f t="shared" si="5"/>
        <v>0.4</v>
      </c>
      <c r="CG62" s="109">
        <f t="shared" si="5"/>
        <v>0.46</v>
      </c>
      <c r="CH62" s="109">
        <f t="shared" si="5"/>
        <v>0.52</v>
      </c>
      <c r="CI62" s="109">
        <f t="shared" si="5"/>
        <v>0.57999999999999996</v>
      </c>
      <c r="CJ62" s="109">
        <f t="shared" si="5"/>
        <v>0.64</v>
      </c>
      <c r="CK62" s="109">
        <f t="shared" si="5"/>
        <v>0.7</v>
      </c>
      <c r="CL62" s="109">
        <f t="shared" si="5"/>
        <v>0.76</v>
      </c>
      <c r="CM62" s="109">
        <f t="shared" si="5"/>
        <v>0.82</v>
      </c>
      <c r="CN62" s="109">
        <f t="shared" si="5"/>
        <v>0.88</v>
      </c>
      <c r="CO62" s="109">
        <f t="shared" si="5"/>
        <v>0.94</v>
      </c>
      <c r="CP62" s="109">
        <f t="shared" si="5"/>
        <v>1</v>
      </c>
      <c r="CQ62" s="110">
        <f t="shared" si="5"/>
        <v>2</v>
      </c>
    </row>
    <row r="63" spans="2:95" ht="15" customHeight="1" thickBot="1" x14ac:dyDescent="0.3">
      <c r="B63" s="180"/>
      <c r="C63" s="181"/>
      <c r="D63" s="181"/>
      <c r="E63" s="182"/>
      <c r="F63" s="49">
        <f t="shared" ref="F63:F70" si="6">F15</f>
        <v>2.5</v>
      </c>
      <c r="G63" s="124">
        <f t="shared" ref="G63:U70" si="7">IF(CB63&gt;H63,MAX(CB63,0),H63)</f>
        <v>274.19803653375999</v>
      </c>
      <c r="H63" s="125">
        <f t="shared" si="7"/>
        <v>237.94383462087998</v>
      </c>
      <c r="I63" s="125">
        <f t="shared" si="7"/>
        <v>207.76348534912</v>
      </c>
      <c r="J63" s="125">
        <f t="shared" si="7"/>
        <v>183.04462069623997</v>
      </c>
      <c r="K63" s="125">
        <f t="shared" si="7"/>
        <v>163.17487263999999</v>
      </c>
      <c r="L63" s="125">
        <f t="shared" si="7"/>
        <v>147.54187315816</v>
      </c>
      <c r="M63" s="125">
        <f t="shared" si="7"/>
        <v>135.53325422848008</v>
      </c>
      <c r="N63" s="125">
        <f t="shared" si="7"/>
        <v>126.53664782871999</v>
      </c>
      <c r="O63" s="125">
        <f t="shared" si="7"/>
        <v>119.93968593663993</v>
      </c>
      <c r="P63" s="125">
        <f t="shared" si="7"/>
        <v>115.1300005299999</v>
      </c>
      <c r="Q63" s="125">
        <f t="shared" si="7"/>
        <v>111.49522358655992</v>
      </c>
      <c r="R63" s="125">
        <f t="shared" si="7"/>
        <v>108.42298708407992</v>
      </c>
      <c r="S63" s="125">
        <f t="shared" si="7"/>
        <v>105.30092300031987</v>
      </c>
      <c r="T63" s="125">
        <f t="shared" si="7"/>
        <v>101.51666331303994</v>
      </c>
      <c r="U63" s="125">
        <f t="shared" si="7"/>
        <v>100</v>
      </c>
      <c r="V63" s="126">
        <v>100</v>
      </c>
      <c r="W63" s="186" t="s">
        <v>64</v>
      </c>
      <c r="CA63" s="116">
        <f>F63</f>
        <v>2.5</v>
      </c>
      <c r="CB63" s="124">
        <f>('[1]Summary Data'!$V163*POWER(CB$62,3))+('[1]Summary Data'!$W163*POWER(CB$62,2))+('[1]Summary Data'!$X163*CB$62)+'[1]Summary Data'!$Y163</f>
        <v>274.19803653375999</v>
      </c>
      <c r="CC63" s="125">
        <f>('[1]Summary Data'!$V163*POWER(CC$62,3))+('[1]Summary Data'!$W163*POWER(CC$62,2))+('[1]Summary Data'!$X163*CC$62)+'[1]Summary Data'!$Y163</f>
        <v>237.94383462087998</v>
      </c>
      <c r="CD63" s="125">
        <f>('[1]Summary Data'!$V163*POWER(CD$62,3))+('[1]Summary Data'!$W163*POWER(CD$62,2))+('[1]Summary Data'!$X163*CD$62)+'[1]Summary Data'!$Y163</f>
        <v>207.76348534912</v>
      </c>
      <c r="CE63" s="125">
        <f>('[1]Summary Data'!$V163*POWER(CE$62,3))+('[1]Summary Data'!$W163*POWER(CE$62,2))+('[1]Summary Data'!$X163*CE$62)+'[1]Summary Data'!$Y163</f>
        <v>183.04462069623997</v>
      </c>
      <c r="CF63" s="125">
        <f>('[1]Summary Data'!$V163*POWER(CF$62,3))+('[1]Summary Data'!$W163*POWER(CF$62,2))+('[1]Summary Data'!$X163*CF$62)+'[1]Summary Data'!$Y163</f>
        <v>163.17487263999999</v>
      </c>
      <c r="CG63" s="125">
        <f>('[1]Summary Data'!$V163*POWER(CG$62,3))+('[1]Summary Data'!$W163*POWER(CG$62,2))+('[1]Summary Data'!$X163*CG$62)+'[1]Summary Data'!$Y163</f>
        <v>147.54187315816</v>
      </c>
      <c r="CH63" s="125">
        <f>('[1]Summary Data'!$V163*POWER(CH$62,3))+('[1]Summary Data'!$W163*POWER(CH$62,2))+('[1]Summary Data'!$X163*CH$62)+'[1]Summary Data'!$Y163</f>
        <v>135.53325422848008</v>
      </c>
      <c r="CI63" s="125">
        <f>('[1]Summary Data'!$V163*POWER(CI$62,3))+('[1]Summary Data'!$W163*POWER(CI$62,2))+('[1]Summary Data'!$X163*CI$62)+'[1]Summary Data'!$Y163</f>
        <v>126.53664782871999</v>
      </c>
      <c r="CJ63" s="125">
        <f>('[1]Summary Data'!$V163*POWER(CJ$62,3))+('[1]Summary Data'!$W163*POWER(CJ$62,2))+('[1]Summary Data'!$X163*CJ$62)+'[1]Summary Data'!$Y163</f>
        <v>119.93968593663993</v>
      </c>
      <c r="CK63" s="125">
        <f>('[1]Summary Data'!$V163*POWER(CK$62,3))+('[1]Summary Data'!$W163*POWER(CK$62,2))+('[1]Summary Data'!$X163*CK$62)+'[1]Summary Data'!$Y163</f>
        <v>115.1300005299999</v>
      </c>
      <c r="CL63" s="125">
        <f>('[1]Summary Data'!$V163*POWER(CL$62,3))+('[1]Summary Data'!$W163*POWER(CL$62,2))+('[1]Summary Data'!$X163*CL$62)+'[1]Summary Data'!$Y163</f>
        <v>111.49522358655992</v>
      </c>
      <c r="CM63" s="125">
        <f>('[1]Summary Data'!$V163*POWER(CM$62,3))+('[1]Summary Data'!$W163*POWER(CM$62,2))+('[1]Summary Data'!$X163*CM$62)+'[1]Summary Data'!$Y163</f>
        <v>108.42298708407992</v>
      </c>
      <c r="CN63" s="125">
        <f>('[1]Summary Data'!$V163*POWER(CN$62,3))+('[1]Summary Data'!$W163*POWER(CN$62,2))+('[1]Summary Data'!$X163*CN$62)+'[1]Summary Data'!$Y163</f>
        <v>105.30092300031987</v>
      </c>
      <c r="CO63" s="125">
        <f>('[1]Summary Data'!$V163*POWER(CO$62,3))+('[1]Summary Data'!$W163*POWER(CO$62,2))+('[1]Summary Data'!$X163*CO$62)+'[1]Summary Data'!$Y163</f>
        <v>101.51666331303994</v>
      </c>
      <c r="CP63" s="125">
        <f>('[1]Summary Data'!$V163*POWER(CP$62,3))+('[1]Summary Data'!$W163*POWER(CP$62,2))+('[1]Summary Data'!$X163*CP$62)+'[1]Summary Data'!$Y163</f>
        <v>96.457839999999862</v>
      </c>
      <c r="CQ63" s="126">
        <f>('[1]Summary Data'!$V163*POWER(CQ$62,3))+('[1]Summary Data'!$W163*POWER(CQ$62,2))+('[1]Summary Data'!$X163*CQ$62)+'[1]Summary Data'!$Y163</f>
        <v>-736.45932000000039</v>
      </c>
    </row>
    <row r="64" spans="2:95" ht="15.75" thickBot="1" x14ac:dyDescent="0.3">
      <c r="B64" s="180"/>
      <c r="C64" s="181"/>
      <c r="D64" s="181"/>
      <c r="E64" s="182"/>
      <c r="F64" s="51">
        <f t="shared" si="6"/>
        <v>3</v>
      </c>
      <c r="G64" s="127">
        <f t="shared" si="7"/>
        <v>270.78104550143996</v>
      </c>
      <c r="H64" s="128">
        <f t="shared" si="7"/>
        <v>235.22712372671998</v>
      </c>
      <c r="I64" s="128">
        <f t="shared" si="7"/>
        <v>205.63980395327994</v>
      </c>
      <c r="J64" s="128">
        <f t="shared" si="7"/>
        <v>181.41589361855995</v>
      </c>
      <c r="K64" s="128">
        <f t="shared" si="7"/>
        <v>161.95220015999996</v>
      </c>
      <c r="L64" s="128">
        <f t="shared" si="7"/>
        <v>146.64553101503998</v>
      </c>
      <c r="M64" s="128">
        <f t="shared" si="7"/>
        <v>134.89269362111997</v>
      </c>
      <c r="N64" s="128">
        <f t="shared" si="7"/>
        <v>126.09049541567992</v>
      </c>
      <c r="O64" s="128">
        <f t="shared" si="7"/>
        <v>119.63574383615992</v>
      </c>
      <c r="P64" s="128">
        <f t="shared" si="7"/>
        <v>114.92524631999993</v>
      </c>
      <c r="Q64" s="128">
        <f t="shared" si="7"/>
        <v>111.35581030463987</v>
      </c>
      <c r="R64" s="128">
        <f t="shared" si="7"/>
        <v>108.32424322751984</v>
      </c>
      <c r="S64" s="128">
        <f t="shared" si="7"/>
        <v>105.22735252607993</v>
      </c>
      <c r="T64" s="128">
        <f t="shared" si="7"/>
        <v>101.46194563775998</v>
      </c>
      <c r="U64" s="128">
        <f t="shared" si="7"/>
        <v>100</v>
      </c>
      <c r="V64" s="129">
        <v>100</v>
      </c>
      <c r="W64" s="187"/>
      <c r="X64" s="53" t="s">
        <v>46</v>
      </c>
      <c r="CA64" s="117">
        <f t="shared" ref="CA64:CA70" si="8">F64</f>
        <v>3</v>
      </c>
      <c r="CB64" s="127">
        <f>('[1]Summary Data'!$V162*POWER(CB$62,3))+('[1]Summary Data'!$W162*POWER(CB$62,2))+('[1]Summary Data'!$X162*CB$62)+'[1]Summary Data'!$Y162</f>
        <v>270.78104550143996</v>
      </c>
      <c r="CC64" s="128">
        <f>('[1]Summary Data'!$V162*POWER(CC$62,3))+('[1]Summary Data'!$W162*POWER(CC$62,2))+('[1]Summary Data'!$X162*CC$62)+'[1]Summary Data'!$Y162</f>
        <v>235.22712372671998</v>
      </c>
      <c r="CD64" s="128">
        <f>('[1]Summary Data'!$V162*POWER(CD$62,3))+('[1]Summary Data'!$W162*POWER(CD$62,2))+('[1]Summary Data'!$X162*CD$62)+'[1]Summary Data'!$Y162</f>
        <v>205.63980395327994</v>
      </c>
      <c r="CE64" s="128">
        <f>('[1]Summary Data'!$V162*POWER(CE$62,3))+('[1]Summary Data'!$W162*POWER(CE$62,2))+('[1]Summary Data'!$X162*CE$62)+'[1]Summary Data'!$Y162</f>
        <v>181.41589361855995</v>
      </c>
      <c r="CF64" s="128">
        <f>('[1]Summary Data'!$V162*POWER(CF$62,3))+('[1]Summary Data'!$W162*POWER(CF$62,2))+('[1]Summary Data'!$X162*CF$62)+'[1]Summary Data'!$Y162</f>
        <v>161.95220015999996</v>
      </c>
      <c r="CG64" s="128">
        <f>('[1]Summary Data'!$V162*POWER(CG$62,3))+('[1]Summary Data'!$W162*POWER(CG$62,2))+('[1]Summary Data'!$X162*CG$62)+'[1]Summary Data'!$Y162</f>
        <v>146.64553101503998</v>
      </c>
      <c r="CH64" s="128">
        <f>('[1]Summary Data'!$V162*POWER(CH$62,3))+('[1]Summary Data'!$W162*POWER(CH$62,2))+('[1]Summary Data'!$X162*CH$62)+'[1]Summary Data'!$Y162</f>
        <v>134.89269362111997</v>
      </c>
      <c r="CI64" s="128">
        <f>('[1]Summary Data'!$V162*POWER(CI$62,3))+('[1]Summary Data'!$W162*POWER(CI$62,2))+('[1]Summary Data'!$X162*CI$62)+'[1]Summary Data'!$Y162</f>
        <v>126.09049541567992</v>
      </c>
      <c r="CJ64" s="128">
        <f>('[1]Summary Data'!$V162*POWER(CJ$62,3))+('[1]Summary Data'!$W162*POWER(CJ$62,2))+('[1]Summary Data'!$X162*CJ$62)+'[1]Summary Data'!$Y162</f>
        <v>119.63574383615992</v>
      </c>
      <c r="CK64" s="128">
        <f>('[1]Summary Data'!$V162*POWER(CK$62,3))+('[1]Summary Data'!$W162*POWER(CK$62,2))+('[1]Summary Data'!$X162*CK$62)+'[1]Summary Data'!$Y162</f>
        <v>114.92524631999993</v>
      </c>
      <c r="CL64" s="128">
        <f>('[1]Summary Data'!$V162*POWER(CL$62,3))+('[1]Summary Data'!$W162*POWER(CL$62,2))+('[1]Summary Data'!$X162*CL$62)+'[1]Summary Data'!$Y162</f>
        <v>111.35581030463987</v>
      </c>
      <c r="CM64" s="128">
        <f>('[1]Summary Data'!$V162*POWER(CM$62,3))+('[1]Summary Data'!$W162*POWER(CM$62,2))+('[1]Summary Data'!$X162*CM$62)+'[1]Summary Data'!$Y162</f>
        <v>108.32424322751984</v>
      </c>
      <c r="CN64" s="128">
        <f>('[1]Summary Data'!$V162*POWER(CN$62,3))+('[1]Summary Data'!$W162*POWER(CN$62,2))+('[1]Summary Data'!$X162*CN$62)+'[1]Summary Data'!$Y162</f>
        <v>105.22735252607993</v>
      </c>
      <c r="CO64" s="128">
        <f>('[1]Summary Data'!$V162*POWER(CO$62,3))+('[1]Summary Data'!$W162*POWER(CO$62,2))+('[1]Summary Data'!$X162*CO$62)+'[1]Summary Data'!$Y162</f>
        <v>101.46194563775998</v>
      </c>
      <c r="CP64" s="128">
        <f>('[1]Summary Data'!$V162*POWER(CP$62,3))+('[1]Summary Data'!$W162*POWER(CP$62,2))+('[1]Summary Data'!$X162*CP$62)+'[1]Summary Data'!$Y162</f>
        <v>96.424829999999929</v>
      </c>
      <c r="CQ64" s="129">
        <f>('[1]Summary Data'!$V162*POWER(CQ$62,3))+('[1]Summary Data'!$W162*POWER(CQ$62,2))+('[1]Summary Data'!$X162*CQ$62)+'[1]Summary Data'!$Y162</f>
        <v>-727.30506000000037</v>
      </c>
    </row>
    <row r="65" spans="2:95" x14ac:dyDescent="0.25">
      <c r="B65" s="180"/>
      <c r="C65" s="181"/>
      <c r="D65" s="181"/>
      <c r="E65" s="182"/>
      <c r="F65" s="54">
        <f t="shared" si="6"/>
        <v>3.5</v>
      </c>
      <c r="G65" s="130">
        <f t="shared" si="7"/>
        <v>270.13921916736001</v>
      </c>
      <c r="H65" s="131">
        <f t="shared" si="7"/>
        <v>234.04047948768002</v>
      </c>
      <c r="I65" s="131">
        <f t="shared" si="7"/>
        <v>204.03320711231999</v>
      </c>
      <c r="J65" s="131">
        <f t="shared" si="7"/>
        <v>179.50616523264</v>
      </c>
      <c r="K65" s="131">
        <f t="shared" si="7"/>
        <v>159.84811704000003</v>
      </c>
      <c r="L65" s="131">
        <f t="shared" si="7"/>
        <v>144.44782572576003</v>
      </c>
      <c r="M65" s="131">
        <f t="shared" si="7"/>
        <v>132.69405448127998</v>
      </c>
      <c r="N65" s="131">
        <f t="shared" si="7"/>
        <v>123.97556649792</v>
      </c>
      <c r="O65" s="131">
        <f t="shared" si="7"/>
        <v>117.68112496703998</v>
      </c>
      <c r="P65" s="131">
        <f t="shared" si="7"/>
        <v>113.19949308000002</v>
      </c>
      <c r="Q65" s="131">
        <f t="shared" si="7"/>
        <v>109.91943402816008</v>
      </c>
      <c r="R65" s="131">
        <f t="shared" si="7"/>
        <v>107.22971100287998</v>
      </c>
      <c r="S65" s="131">
        <f t="shared" si="7"/>
        <v>104.51908719552</v>
      </c>
      <c r="T65" s="131">
        <f t="shared" si="7"/>
        <v>101.17632579744009</v>
      </c>
      <c r="U65" s="131">
        <f t="shared" si="7"/>
        <v>100</v>
      </c>
      <c r="V65" s="132">
        <v>100</v>
      </c>
      <c r="W65" s="187"/>
      <c r="CA65" s="118">
        <f t="shared" si="8"/>
        <v>3.5</v>
      </c>
      <c r="CB65" s="130">
        <f>('[1]Summary Data'!$V161*POWER(CB$62,3))+('[1]Summary Data'!$W161*POWER(CB$62,2))+('[1]Summary Data'!$X161*CB$62)+'[1]Summary Data'!$Y161</f>
        <v>270.13921916736001</v>
      </c>
      <c r="CC65" s="131">
        <f>('[1]Summary Data'!$V161*POWER(CC$62,3))+('[1]Summary Data'!$W161*POWER(CC$62,2))+('[1]Summary Data'!$X161*CC$62)+'[1]Summary Data'!$Y161</f>
        <v>234.04047948768002</v>
      </c>
      <c r="CD65" s="131">
        <f>('[1]Summary Data'!$V161*POWER(CD$62,3))+('[1]Summary Data'!$W161*POWER(CD$62,2))+('[1]Summary Data'!$X161*CD$62)+'[1]Summary Data'!$Y161</f>
        <v>204.03320711231999</v>
      </c>
      <c r="CE65" s="131">
        <f>('[1]Summary Data'!$V161*POWER(CE$62,3))+('[1]Summary Data'!$W161*POWER(CE$62,2))+('[1]Summary Data'!$X161*CE$62)+'[1]Summary Data'!$Y161</f>
        <v>179.50616523264</v>
      </c>
      <c r="CF65" s="131">
        <f>('[1]Summary Data'!$V161*POWER(CF$62,3))+('[1]Summary Data'!$W161*POWER(CF$62,2))+('[1]Summary Data'!$X161*CF$62)+'[1]Summary Data'!$Y161</f>
        <v>159.84811704000003</v>
      </c>
      <c r="CG65" s="131">
        <f>('[1]Summary Data'!$V161*POWER(CG$62,3))+('[1]Summary Data'!$W161*POWER(CG$62,2))+('[1]Summary Data'!$X161*CG$62)+'[1]Summary Data'!$Y161</f>
        <v>144.44782572576003</v>
      </c>
      <c r="CH65" s="131">
        <f>('[1]Summary Data'!$V161*POWER(CH$62,3))+('[1]Summary Data'!$W161*POWER(CH$62,2))+('[1]Summary Data'!$X161*CH$62)+'[1]Summary Data'!$Y161</f>
        <v>132.69405448127998</v>
      </c>
      <c r="CI65" s="131">
        <f>('[1]Summary Data'!$V161*POWER(CI$62,3))+('[1]Summary Data'!$W161*POWER(CI$62,2))+('[1]Summary Data'!$X161*CI$62)+'[1]Summary Data'!$Y161</f>
        <v>123.97556649792</v>
      </c>
      <c r="CJ65" s="131">
        <f>('[1]Summary Data'!$V161*POWER(CJ$62,3))+('[1]Summary Data'!$W161*POWER(CJ$62,2))+('[1]Summary Data'!$X161*CJ$62)+'[1]Summary Data'!$Y161</f>
        <v>117.68112496703998</v>
      </c>
      <c r="CK65" s="131">
        <f>('[1]Summary Data'!$V161*POWER(CK$62,3))+('[1]Summary Data'!$W161*POWER(CK$62,2))+('[1]Summary Data'!$X161*CK$62)+'[1]Summary Data'!$Y161</f>
        <v>113.19949308000002</v>
      </c>
      <c r="CL65" s="131">
        <f>('[1]Summary Data'!$V161*POWER(CL$62,3))+('[1]Summary Data'!$W161*POWER(CL$62,2))+('[1]Summary Data'!$X161*CL$62)+'[1]Summary Data'!$Y161</f>
        <v>109.91943402816008</v>
      </c>
      <c r="CM65" s="131">
        <f>('[1]Summary Data'!$V161*POWER(CM$62,3))+('[1]Summary Data'!$W161*POWER(CM$62,2))+('[1]Summary Data'!$X161*CM$62)+'[1]Summary Data'!$Y161</f>
        <v>107.22971100287998</v>
      </c>
      <c r="CN65" s="131">
        <f>('[1]Summary Data'!$V161*POWER(CN$62,3))+('[1]Summary Data'!$W161*POWER(CN$62,2))+('[1]Summary Data'!$X161*CN$62)+'[1]Summary Data'!$Y161</f>
        <v>104.51908719552</v>
      </c>
      <c r="CO65" s="131">
        <f>('[1]Summary Data'!$V161*POWER(CO$62,3))+('[1]Summary Data'!$W161*POWER(CO$62,2))+('[1]Summary Data'!$X161*CO$62)+'[1]Summary Data'!$Y161</f>
        <v>101.17632579744009</v>
      </c>
      <c r="CP65" s="131">
        <f>('[1]Summary Data'!$V161*POWER(CP$62,3))+('[1]Summary Data'!$W161*POWER(CP$62,2))+('[1]Summary Data'!$X161*CP$62)+'[1]Summary Data'!$Y161</f>
        <v>96.590190000000007</v>
      </c>
      <c r="CQ65" s="132">
        <f>('[1]Summary Data'!$V161*POWER(CQ$62,3))+('[1]Summary Data'!$W161*POWER(CQ$62,2))+('[1]Summary Data'!$X161*CQ$62)+'[1]Summary Data'!$Y161</f>
        <v>-722.82084999999995</v>
      </c>
    </row>
    <row r="66" spans="2:95" x14ac:dyDescent="0.25">
      <c r="B66" s="180"/>
      <c r="C66" s="181"/>
      <c r="D66" s="181"/>
      <c r="E66" s="182"/>
      <c r="F66" s="56">
        <f t="shared" si="6"/>
        <v>4</v>
      </c>
      <c r="G66" s="130">
        <f t="shared" si="7"/>
        <v>300.89934363968001</v>
      </c>
      <c r="H66" s="131">
        <f t="shared" si="7"/>
        <v>258.69486170384005</v>
      </c>
      <c r="I66" s="131">
        <f t="shared" si="7"/>
        <v>223.64546489215996</v>
      </c>
      <c r="J66" s="131">
        <f t="shared" si="7"/>
        <v>195.02252072432003</v>
      </c>
      <c r="K66" s="131">
        <f t="shared" si="7"/>
        <v>172.09739672000006</v>
      </c>
      <c r="L66" s="131">
        <f t="shared" si="7"/>
        <v>154.14146039887999</v>
      </c>
      <c r="M66" s="131">
        <f t="shared" si="7"/>
        <v>140.42607928064001</v>
      </c>
      <c r="N66" s="131">
        <f t="shared" si="7"/>
        <v>130.22262088496007</v>
      </c>
      <c r="O66" s="131">
        <f t="shared" si="7"/>
        <v>122.80245273152008</v>
      </c>
      <c r="P66" s="131">
        <f t="shared" si="7"/>
        <v>117.43694234000003</v>
      </c>
      <c r="Q66" s="131">
        <f t="shared" si="7"/>
        <v>113.39745723008008</v>
      </c>
      <c r="R66" s="131">
        <f t="shared" si="7"/>
        <v>109.95536492143998</v>
      </c>
      <c r="S66" s="131">
        <f t="shared" si="7"/>
        <v>106.38203293376017</v>
      </c>
      <c r="T66" s="131">
        <f t="shared" si="7"/>
        <v>101.94882878672007</v>
      </c>
      <c r="U66" s="131">
        <f t="shared" si="7"/>
        <v>100</v>
      </c>
      <c r="V66" s="132">
        <v>100</v>
      </c>
      <c r="W66" s="187"/>
      <c r="CA66" s="119">
        <f t="shared" si="8"/>
        <v>4</v>
      </c>
      <c r="CB66" s="130">
        <f>('[1]Summary Data'!$V160*POWER(CB$62,3))+('[1]Summary Data'!$W160*POWER(CB$62,2))+('[1]Summary Data'!$X160*CB$62)+'[1]Summary Data'!$Y160</f>
        <v>300.89934363968001</v>
      </c>
      <c r="CC66" s="131">
        <f>('[1]Summary Data'!$V160*POWER(CC$62,3))+('[1]Summary Data'!$W160*POWER(CC$62,2))+('[1]Summary Data'!$X160*CC$62)+'[1]Summary Data'!$Y160</f>
        <v>258.69486170384005</v>
      </c>
      <c r="CD66" s="131">
        <f>('[1]Summary Data'!$V160*POWER(CD$62,3))+('[1]Summary Data'!$W160*POWER(CD$62,2))+('[1]Summary Data'!$X160*CD$62)+'[1]Summary Data'!$Y160</f>
        <v>223.64546489215996</v>
      </c>
      <c r="CE66" s="131">
        <f>('[1]Summary Data'!$V160*POWER(CE$62,3))+('[1]Summary Data'!$W160*POWER(CE$62,2))+('[1]Summary Data'!$X160*CE$62)+'[1]Summary Data'!$Y160</f>
        <v>195.02252072432003</v>
      </c>
      <c r="CF66" s="131">
        <f>('[1]Summary Data'!$V160*POWER(CF$62,3))+('[1]Summary Data'!$W160*POWER(CF$62,2))+('[1]Summary Data'!$X160*CF$62)+'[1]Summary Data'!$Y160</f>
        <v>172.09739672000006</v>
      </c>
      <c r="CG66" s="131">
        <f>('[1]Summary Data'!$V160*POWER(CG$62,3))+('[1]Summary Data'!$W160*POWER(CG$62,2))+('[1]Summary Data'!$X160*CG$62)+'[1]Summary Data'!$Y160</f>
        <v>154.14146039887999</v>
      </c>
      <c r="CH66" s="131">
        <f>('[1]Summary Data'!$V160*POWER(CH$62,3))+('[1]Summary Data'!$W160*POWER(CH$62,2))+('[1]Summary Data'!$X160*CH$62)+'[1]Summary Data'!$Y160</f>
        <v>140.42607928064001</v>
      </c>
      <c r="CI66" s="131">
        <f>('[1]Summary Data'!$V160*POWER(CI$62,3))+('[1]Summary Data'!$W160*POWER(CI$62,2))+('[1]Summary Data'!$X160*CI$62)+'[1]Summary Data'!$Y160</f>
        <v>130.22262088496007</v>
      </c>
      <c r="CJ66" s="131">
        <f>('[1]Summary Data'!$V160*POWER(CJ$62,3))+('[1]Summary Data'!$W160*POWER(CJ$62,2))+('[1]Summary Data'!$X160*CJ$62)+'[1]Summary Data'!$Y160</f>
        <v>122.80245273152008</v>
      </c>
      <c r="CK66" s="131">
        <f>('[1]Summary Data'!$V160*POWER(CK$62,3))+('[1]Summary Data'!$W160*POWER(CK$62,2))+('[1]Summary Data'!$X160*CK$62)+'[1]Summary Data'!$Y160</f>
        <v>117.43694234000003</v>
      </c>
      <c r="CL66" s="131">
        <f>('[1]Summary Data'!$V160*POWER(CL$62,3))+('[1]Summary Data'!$W160*POWER(CL$62,2))+('[1]Summary Data'!$X160*CL$62)+'[1]Summary Data'!$Y160</f>
        <v>113.39745723008008</v>
      </c>
      <c r="CM66" s="131">
        <f>('[1]Summary Data'!$V160*POWER(CM$62,3))+('[1]Summary Data'!$W160*POWER(CM$62,2))+('[1]Summary Data'!$X160*CM$62)+'[1]Summary Data'!$Y160</f>
        <v>109.95536492143998</v>
      </c>
      <c r="CN66" s="131">
        <f>('[1]Summary Data'!$V160*POWER(CN$62,3))+('[1]Summary Data'!$W160*POWER(CN$62,2))+('[1]Summary Data'!$X160*CN$62)+'[1]Summary Data'!$Y160</f>
        <v>106.38203293376017</v>
      </c>
      <c r="CO66" s="131">
        <f>('[1]Summary Data'!$V160*POWER(CO$62,3))+('[1]Summary Data'!$W160*POWER(CO$62,2))+('[1]Summary Data'!$X160*CO$62)+'[1]Summary Data'!$Y160</f>
        <v>101.94882878672007</v>
      </c>
      <c r="CP66" s="131">
        <f>('[1]Summary Data'!$V160*POWER(CP$62,3))+('[1]Summary Data'!$W160*POWER(CP$62,2))+('[1]Summary Data'!$X160*CP$62)+'[1]Summary Data'!$Y160</f>
        <v>95.927120000000116</v>
      </c>
      <c r="CQ66" s="132">
        <f>('[1]Summary Data'!$V160*POWER(CQ$62,3))+('[1]Summary Data'!$W160*POWER(CQ$62,2))+('[1]Summary Data'!$X160*CQ$62)+'[1]Summary Data'!$Y160</f>
        <v>-905.76120999999966</v>
      </c>
    </row>
    <row r="67" spans="2:95" x14ac:dyDescent="0.25">
      <c r="B67" s="180"/>
      <c r="C67" s="181"/>
      <c r="D67" s="181"/>
      <c r="E67" s="182"/>
      <c r="F67" s="56">
        <f t="shared" si="6"/>
        <v>4.5</v>
      </c>
      <c r="G67" s="130">
        <f t="shared" si="7"/>
        <v>226.25784672447998</v>
      </c>
      <c r="H67" s="131">
        <f t="shared" si="7"/>
        <v>210.42381298623997</v>
      </c>
      <c r="I67" s="131">
        <f t="shared" si="7"/>
        <v>195.65312766975998</v>
      </c>
      <c r="J67" s="131">
        <f t="shared" si="7"/>
        <v>181.94277417951997</v>
      </c>
      <c r="K67" s="131">
        <f t="shared" si="7"/>
        <v>169.28973592</v>
      </c>
      <c r="L67" s="131">
        <f t="shared" si="7"/>
        <v>157.69099629567998</v>
      </c>
      <c r="M67" s="131">
        <f t="shared" si="7"/>
        <v>147.14353871103998</v>
      </c>
      <c r="N67" s="131">
        <f t="shared" si="7"/>
        <v>137.64434657056</v>
      </c>
      <c r="O67" s="131">
        <f t="shared" si="7"/>
        <v>129.19040327872</v>
      </c>
      <c r="P67" s="131">
        <f t="shared" si="7"/>
        <v>121.77869224</v>
      </c>
      <c r="Q67" s="131">
        <f t="shared" si="7"/>
        <v>115.40619685887998</v>
      </c>
      <c r="R67" s="131">
        <f t="shared" si="7"/>
        <v>110.06990053983998</v>
      </c>
      <c r="S67" s="131">
        <f t="shared" si="7"/>
        <v>105.76678668735997</v>
      </c>
      <c r="T67" s="131">
        <f t="shared" si="7"/>
        <v>102.49383870592001</v>
      </c>
      <c r="U67" s="131">
        <f t="shared" si="7"/>
        <v>100.24804</v>
      </c>
      <c r="V67" s="132">
        <v>100</v>
      </c>
      <c r="W67" s="187"/>
      <c r="CA67" s="119">
        <f t="shared" si="8"/>
        <v>4.5</v>
      </c>
      <c r="CB67" s="130">
        <f>('[1]Summary Data'!$V159*POWER(CB$62,3))+('[1]Summary Data'!$W159*POWER(CB$62,2))+('[1]Summary Data'!$X159*CB$62)+'[1]Summary Data'!$Y159</f>
        <v>226.25784672447998</v>
      </c>
      <c r="CC67" s="131">
        <f>('[1]Summary Data'!$V159*POWER(CC$62,3))+('[1]Summary Data'!$W159*POWER(CC$62,2))+('[1]Summary Data'!$X159*CC$62)+'[1]Summary Data'!$Y159</f>
        <v>210.42381298623997</v>
      </c>
      <c r="CD67" s="131">
        <f>('[1]Summary Data'!$V159*POWER(CD$62,3))+('[1]Summary Data'!$W159*POWER(CD$62,2))+('[1]Summary Data'!$X159*CD$62)+'[1]Summary Data'!$Y159</f>
        <v>195.65312766975998</v>
      </c>
      <c r="CE67" s="131">
        <f>('[1]Summary Data'!$V159*POWER(CE$62,3))+('[1]Summary Data'!$W159*POWER(CE$62,2))+('[1]Summary Data'!$X159*CE$62)+'[1]Summary Data'!$Y159</f>
        <v>181.94277417951997</v>
      </c>
      <c r="CF67" s="131">
        <f>('[1]Summary Data'!$V159*POWER(CF$62,3))+('[1]Summary Data'!$W159*POWER(CF$62,2))+('[1]Summary Data'!$X159*CF$62)+'[1]Summary Data'!$Y159</f>
        <v>169.28973592</v>
      </c>
      <c r="CG67" s="131">
        <f>('[1]Summary Data'!$V159*POWER(CG$62,3))+('[1]Summary Data'!$W159*POWER(CG$62,2))+('[1]Summary Data'!$X159*CG$62)+'[1]Summary Data'!$Y159</f>
        <v>157.69099629567998</v>
      </c>
      <c r="CH67" s="131">
        <f>('[1]Summary Data'!$V159*POWER(CH$62,3))+('[1]Summary Data'!$W159*POWER(CH$62,2))+('[1]Summary Data'!$X159*CH$62)+'[1]Summary Data'!$Y159</f>
        <v>147.14353871103998</v>
      </c>
      <c r="CI67" s="131">
        <f>('[1]Summary Data'!$V159*POWER(CI$62,3))+('[1]Summary Data'!$W159*POWER(CI$62,2))+('[1]Summary Data'!$X159*CI$62)+'[1]Summary Data'!$Y159</f>
        <v>137.64434657056</v>
      </c>
      <c r="CJ67" s="131">
        <f>('[1]Summary Data'!$V159*POWER(CJ$62,3))+('[1]Summary Data'!$W159*POWER(CJ$62,2))+('[1]Summary Data'!$X159*CJ$62)+'[1]Summary Data'!$Y159</f>
        <v>129.19040327872</v>
      </c>
      <c r="CK67" s="131">
        <f>('[1]Summary Data'!$V159*POWER(CK$62,3))+('[1]Summary Data'!$W159*POWER(CK$62,2))+('[1]Summary Data'!$X159*CK$62)+'[1]Summary Data'!$Y159</f>
        <v>121.77869224</v>
      </c>
      <c r="CL67" s="131">
        <f>('[1]Summary Data'!$V159*POWER(CL$62,3))+('[1]Summary Data'!$W159*POWER(CL$62,2))+('[1]Summary Data'!$X159*CL$62)+'[1]Summary Data'!$Y159</f>
        <v>115.40619685887998</v>
      </c>
      <c r="CM67" s="131">
        <f>('[1]Summary Data'!$V159*POWER(CM$62,3))+('[1]Summary Data'!$W159*POWER(CM$62,2))+('[1]Summary Data'!$X159*CM$62)+'[1]Summary Data'!$Y159</f>
        <v>110.06990053983998</v>
      </c>
      <c r="CN67" s="131">
        <f>('[1]Summary Data'!$V159*POWER(CN$62,3))+('[1]Summary Data'!$W159*POWER(CN$62,2))+('[1]Summary Data'!$X159*CN$62)+'[1]Summary Data'!$Y159</f>
        <v>105.76678668735997</v>
      </c>
      <c r="CO67" s="131">
        <f>('[1]Summary Data'!$V159*POWER(CO$62,3))+('[1]Summary Data'!$W159*POWER(CO$62,2))+('[1]Summary Data'!$X159*CO$62)+'[1]Summary Data'!$Y159</f>
        <v>102.49383870592001</v>
      </c>
      <c r="CP67" s="131">
        <f>('[1]Summary Data'!$V159*POWER(CP$62,3))+('[1]Summary Data'!$W159*POWER(CP$62,2))+('[1]Summary Data'!$X159*CP$62)+'[1]Summary Data'!$Y159</f>
        <v>100.24804</v>
      </c>
      <c r="CQ67" s="132">
        <f>('[1]Summary Data'!$V159*POWER(CQ$62,3))+('[1]Summary Data'!$W159*POWER(CQ$62,2))+('[1]Summary Data'!$X159*CQ$62)+'[1]Summary Data'!$Y159</f>
        <v>211.27391000000006</v>
      </c>
    </row>
    <row r="68" spans="2:95" x14ac:dyDescent="0.25">
      <c r="B68" s="180"/>
      <c r="C68" s="181"/>
      <c r="D68" s="181"/>
      <c r="E68" s="182"/>
      <c r="F68" s="56">
        <f t="shared" si="6"/>
        <v>5</v>
      </c>
      <c r="G68" s="130">
        <f t="shared" si="7"/>
        <v>257.36633645887997</v>
      </c>
      <c r="H68" s="131">
        <f t="shared" si="7"/>
        <v>235.60863348343997</v>
      </c>
      <c r="I68" s="131">
        <f t="shared" si="7"/>
        <v>215.87716408255997</v>
      </c>
      <c r="J68" s="131">
        <f t="shared" si="7"/>
        <v>198.08117913511998</v>
      </c>
      <c r="K68" s="131">
        <f t="shared" si="7"/>
        <v>182.12992951999999</v>
      </c>
      <c r="L68" s="131">
        <f t="shared" si="7"/>
        <v>167.93266611607999</v>
      </c>
      <c r="M68" s="131">
        <f t="shared" si="7"/>
        <v>155.39863980223998</v>
      </c>
      <c r="N68" s="131">
        <f t="shared" si="7"/>
        <v>144.43710145735997</v>
      </c>
      <c r="O68" s="131">
        <f t="shared" si="7"/>
        <v>134.95730196031997</v>
      </c>
      <c r="P68" s="131">
        <f t="shared" si="7"/>
        <v>126.86849218999996</v>
      </c>
      <c r="Q68" s="131">
        <f t="shared" si="7"/>
        <v>120.07992302527998</v>
      </c>
      <c r="R68" s="131">
        <f t="shared" si="7"/>
        <v>114.50084534503998</v>
      </c>
      <c r="S68" s="131">
        <f t="shared" si="7"/>
        <v>110.04051002815999</v>
      </c>
      <c r="T68" s="131">
        <f t="shared" si="7"/>
        <v>106.60816795352</v>
      </c>
      <c r="U68" s="131">
        <f t="shared" si="7"/>
        <v>104.11306999999999</v>
      </c>
      <c r="V68" s="132">
        <v>100</v>
      </c>
      <c r="W68" s="187"/>
      <c r="CA68" s="119">
        <f t="shared" si="8"/>
        <v>5</v>
      </c>
      <c r="CB68" s="130">
        <f>('[1]Summary Data'!$V158*POWER(CB$62,3))+('[1]Summary Data'!$W158*POWER(CB$62,2))+('[1]Summary Data'!$X158*CB$62)+'[1]Summary Data'!$Y158</f>
        <v>257.36633645887997</v>
      </c>
      <c r="CC68" s="131">
        <f>('[1]Summary Data'!$V158*POWER(CC$62,3))+('[1]Summary Data'!$W158*POWER(CC$62,2))+('[1]Summary Data'!$X158*CC$62)+'[1]Summary Data'!$Y158</f>
        <v>235.60863348343997</v>
      </c>
      <c r="CD68" s="131">
        <f>('[1]Summary Data'!$V158*POWER(CD$62,3))+('[1]Summary Data'!$W158*POWER(CD$62,2))+('[1]Summary Data'!$X158*CD$62)+'[1]Summary Data'!$Y158</f>
        <v>215.87716408255997</v>
      </c>
      <c r="CE68" s="131">
        <f>('[1]Summary Data'!$V158*POWER(CE$62,3))+('[1]Summary Data'!$W158*POWER(CE$62,2))+('[1]Summary Data'!$X158*CE$62)+'[1]Summary Data'!$Y158</f>
        <v>198.08117913511998</v>
      </c>
      <c r="CF68" s="131">
        <f>('[1]Summary Data'!$V158*POWER(CF$62,3))+('[1]Summary Data'!$W158*POWER(CF$62,2))+('[1]Summary Data'!$X158*CF$62)+'[1]Summary Data'!$Y158</f>
        <v>182.12992951999999</v>
      </c>
      <c r="CG68" s="131">
        <f>('[1]Summary Data'!$V158*POWER(CG$62,3))+('[1]Summary Data'!$W158*POWER(CG$62,2))+('[1]Summary Data'!$X158*CG$62)+'[1]Summary Data'!$Y158</f>
        <v>167.93266611607999</v>
      </c>
      <c r="CH68" s="131">
        <f>('[1]Summary Data'!$V158*POWER(CH$62,3))+('[1]Summary Data'!$W158*POWER(CH$62,2))+('[1]Summary Data'!$X158*CH$62)+'[1]Summary Data'!$Y158</f>
        <v>155.39863980223998</v>
      </c>
      <c r="CI68" s="131">
        <f>('[1]Summary Data'!$V158*POWER(CI$62,3))+('[1]Summary Data'!$W158*POWER(CI$62,2))+('[1]Summary Data'!$X158*CI$62)+'[1]Summary Data'!$Y158</f>
        <v>144.43710145735997</v>
      </c>
      <c r="CJ68" s="131">
        <f>('[1]Summary Data'!$V158*POWER(CJ$62,3))+('[1]Summary Data'!$W158*POWER(CJ$62,2))+('[1]Summary Data'!$X158*CJ$62)+'[1]Summary Data'!$Y158</f>
        <v>134.95730196031997</v>
      </c>
      <c r="CK68" s="131">
        <f>('[1]Summary Data'!$V158*POWER(CK$62,3))+('[1]Summary Data'!$W158*POWER(CK$62,2))+('[1]Summary Data'!$X158*CK$62)+'[1]Summary Data'!$Y158</f>
        <v>126.86849218999996</v>
      </c>
      <c r="CL68" s="131">
        <f>('[1]Summary Data'!$V158*POWER(CL$62,3))+('[1]Summary Data'!$W158*POWER(CL$62,2))+('[1]Summary Data'!$X158*CL$62)+'[1]Summary Data'!$Y158</f>
        <v>120.07992302527998</v>
      </c>
      <c r="CM68" s="131">
        <f>('[1]Summary Data'!$V158*POWER(CM$62,3))+('[1]Summary Data'!$W158*POWER(CM$62,2))+('[1]Summary Data'!$X158*CM$62)+'[1]Summary Data'!$Y158</f>
        <v>114.50084534503998</v>
      </c>
      <c r="CN68" s="131">
        <f>('[1]Summary Data'!$V158*POWER(CN$62,3))+('[1]Summary Data'!$W158*POWER(CN$62,2))+('[1]Summary Data'!$X158*CN$62)+'[1]Summary Data'!$Y158</f>
        <v>110.04051002815999</v>
      </c>
      <c r="CO68" s="131">
        <f>('[1]Summary Data'!$V158*POWER(CO$62,3))+('[1]Summary Data'!$W158*POWER(CO$62,2))+('[1]Summary Data'!$X158*CO$62)+'[1]Summary Data'!$Y158</f>
        <v>106.60816795352</v>
      </c>
      <c r="CP68" s="131">
        <f>('[1]Summary Data'!$V158*POWER(CP$62,3))+('[1]Summary Data'!$W158*POWER(CP$62,2))+('[1]Summary Data'!$X158*CP$62)+'[1]Summary Data'!$Y158</f>
        <v>104.11306999999999</v>
      </c>
      <c r="CQ68" s="132">
        <f>('[1]Summary Data'!$V158*POWER(CQ$62,3))+('[1]Summary Data'!$W158*POWER(CQ$62,2))+('[1]Summary Data'!$X158*CQ$62)+'[1]Summary Data'!$Y158</f>
        <v>117.38059000000004</v>
      </c>
    </row>
    <row r="69" spans="2:95" x14ac:dyDescent="0.25">
      <c r="B69" s="180"/>
      <c r="C69" s="181"/>
      <c r="D69" s="181"/>
      <c r="E69" s="182"/>
      <c r="F69" s="56">
        <f t="shared" si="6"/>
        <v>5.5</v>
      </c>
      <c r="G69" s="130">
        <f t="shared" si="7"/>
        <v>287.60424903359996</v>
      </c>
      <c r="H69" s="131">
        <f t="shared" si="7"/>
        <v>253.10354882279995</v>
      </c>
      <c r="I69" s="131">
        <f t="shared" si="7"/>
        <v>223.78815347519995</v>
      </c>
      <c r="J69" s="131">
        <f t="shared" si="7"/>
        <v>199.16736414839994</v>
      </c>
      <c r="K69" s="131">
        <f t="shared" si="7"/>
        <v>178.75048199999995</v>
      </c>
      <c r="L69" s="131">
        <f t="shared" si="7"/>
        <v>162.04680818759991</v>
      </c>
      <c r="M69" s="131">
        <f t="shared" si="7"/>
        <v>148.56564386879995</v>
      </c>
      <c r="N69" s="131">
        <f t="shared" si="7"/>
        <v>137.81629020120005</v>
      </c>
      <c r="O69" s="131">
        <f t="shared" si="7"/>
        <v>129.3080483423999</v>
      </c>
      <c r="P69" s="131">
        <f t="shared" si="7"/>
        <v>122.55021944999999</v>
      </c>
      <c r="Q69" s="131">
        <f t="shared" si="7"/>
        <v>117.05210468159993</v>
      </c>
      <c r="R69" s="131">
        <f t="shared" si="7"/>
        <v>112.32300519479998</v>
      </c>
      <c r="S69" s="131">
        <f t="shared" si="7"/>
        <v>107.87222214719992</v>
      </c>
      <c r="T69" s="131">
        <f t="shared" si="7"/>
        <v>103.2090566963999</v>
      </c>
      <c r="U69" s="131">
        <f t="shared" si="7"/>
        <v>100</v>
      </c>
      <c r="V69" s="132">
        <v>100</v>
      </c>
      <c r="W69" s="187"/>
      <c r="CA69" s="119">
        <f t="shared" si="8"/>
        <v>5.5</v>
      </c>
      <c r="CB69" s="130">
        <f>('[1]Summary Data'!$V157*POWER(CB$62,3))+('[1]Summary Data'!$W157*POWER(CB$62,2))+('[1]Summary Data'!$X157*CB$62)+'[1]Summary Data'!$Y157</f>
        <v>287.60424903359996</v>
      </c>
      <c r="CC69" s="131">
        <f>('[1]Summary Data'!$V157*POWER(CC$62,3))+('[1]Summary Data'!$W157*POWER(CC$62,2))+('[1]Summary Data'!$X157*CC$62)+'[1]Summary Data'!$Y157</f>
        <v>253.10354882279995</v>
      </c>
      <c r="CD69" s="131">
        <f>('[1]Summary Data'!$V157*POWER(CD$62,3))+('[1]Summary Data'!$W157*POWER(CD$62,2))+('[1]Summary Data'!$X157*CD$62)+'[1]Summary Data'!$Y157</f>
        <v>223.78815347519995</v>
      </c>
      <c r="CE69" s="131">
        <f>('[1]Summary Data'!$V157*POWER(CE$62,3))+('[1]Summary Data'!$W157*POWER(CE$62,2))+('[1]Summary Data'!$X157*CE$62)+'[1]Summary Data'!$Y157</f>
        <v>199.16736414839994</v>
      </c>
      <c r="CF69" s="131">
        <f>('[1]Summary Data'!$V157*POWER(CF$62,3))+('[1]Summary Data'!$W157*POWER(CF$62,2))+('[1]Summary Data'!$X157*CF$62)+'[1]Summary Data'!$Y157</f>
        <v>178.75048199999995</v>
      </c>
      <c r="CG69" s="131">
        <f>('[1]Summary Data'!$V157*POWER(CG$62,3))+('[1]Summary Data'!$W157*POWER(CG$62,2))+('[1]Summary Data'!$X157*CG$62)+'[1]Summary Data'!$Y157</f>
        <v>162.04680818759991</v>
      </c>
      <c r="CH69" s="131">
        <f>('[1]Summary Data'!$V157*POWER(CH$62,3))+('[1]Summary Data'!$W157*POWER(CH$62,2))+('[1]Summary Data'!$X157*CH$62)+'[1]Summary Data'!$Y157</f>
        <v>148.56564386879995</v>
      </c>
      <c r="CI69" s="131">
        <f>('[1]Summary Data'!$V157*POWER(CI$62,3))+('[1]Summary Data'!$W157*POWER(CI$62,2))+('[1]Summary Data'!$X157*CI$62)+'[1]Summary Data'!$Y157</f>
        <v>137.81629020120005</v>
      </c>
      <c r="CJ69" s="131">
        <f>('[1]Summary Data'!$V157*POWER(CJ$62,3))+('[1]Summary Data'!$W157*POWER(CJ$62,2))+('[1]Summary Data'!$X157*CJ$62)+'[1]Summary Data'!$Y157</f>
        <v>129.3080483423999</v>
      </c>
      <c r="CK69" s="131">
        <f>('[1]Summary Data'!$V157*POWER(CK$62,3))+('[1]Summary Data'!$W157*POWER(CK$62,2))+('[1]Summary Data'!$X157*CK$62)+'[1]Summary Data'!$Y157</f>
        <v>122.55021944999999</v>
      </c>
      <c r="CL69" s="131">
        <f>('[1]Summary Data'!$V157*POWER(CL$62,3))+('[1]Summary Data'!$W157*POWER(CL$62,2))+('[1]Summary Data'!$X157*CL$62)+'[1]Summary Data'!$Y157</f>
        <v>117.05210468159993</v>
      </c>
      <c r="CM69" s="131">
        <f>('[1]Summary Data'!$V157*POWER(CM$62,3))+('[1]Summary Data'!$W157*POWER(CM$62,2))+('[1]Summary Data'!$X157*CM$62)+'[1]Summary Data'!$Y157</f>
        <v>112.32300519479998</v>
      </c>
      <c r="CN69" s="131">
        <f>('[1]Summary Data'!$V157*POWER(CN$62,3))+('[1]Summary Data'!$W157*POWER(CN$62,2))+('[1]Summary Data'!$X157*CN$62)+'[1]Summary Data'!$Y157</f>
        <v>107.87222214719992</v>
      </c>
      <c r="CO69" s="131">
        <f>('[1]Summary Data'!$V157*POWER(CO$62,3))+('[1]Summary Data'!$W157*POWER(CO$62,2))+('[1]Summary Data'!$X157*CO$62)+'[1]Summary Data'!$Y157</f>
        <v>103.2090566963999</v>
      </c>
      <c r="CP69" s="131">
        <f>('[1]Summary Data'!$V157*POWER(CP$62,3))+('[1]Summary Data'!$W157*POWER(CP$62,2))+('[1]Summary Data'!$X157*CP$62)+'[1]Summary Data'!$Y157</f>
        <v>97.842809999999872</v>
      </c>
      <c r="CQ69" s="132">
        <f>('[1]Summary Data'!$V157*POWER(CQ$62,3))+('[1]Summary Data'!$W157*POWER(CQ$62,2))+('[1]Summary Data'!$X157*CQ$62)+'[1]Summary Data'!$Y157</f>
        <v>-544.60819000000015</v>
      </c>
    </row>
    <row r="70" spans="2:95" ht="15.75" thickBot="1" x14ac:dyDescent="0.3">
      <c r="B70" s="183"/>
      <c r="C70" s="184"/>
      <c r="D70" s="184"/>
      <c r="E70" s="185"/>
      <c r="F70" s="58">
        <f t="shared" si="6"/>
        <v>6</v>
      </c>
      <c r="G70" s="133">
        <f t="shared" si="7"/>
        <v>253.4862793952</v>
      </c>
      <c r="H70" s="134">
        <f t="shared" si="7"/>
        <v>229.59972476960002</v>
      </c>
      <c r="I70" s="134">
        <f t="shared" si="7"/>
        <v>208.45541320640001</v>
      </c>
      <c r="J70" s="134">
        <f t="shared" si="7"/>
        <v>189.8629223888</v>
      </c>
      <c r="K70" s="134">
        <f t="shared" si="7"/>
        <v>173.63183000000001</v>
      </c>
      <c r="L70" s="134">
        <f t="shared" si="7"/>
        <v>159.57171372319999</v>
      </c>
      <c r="M70" s="134">
        <f t="shared" si="7"/>
        <v>147.49215124160003</v>
      </c>
      <c r="N70" s="134">
        <f t="shared" si="7"/>
        <v>137.20272023840005</v>
      </c>
      <c r="O70" s="134">
        <f t="shared" si="7"/>
        <v>128.51299839680001</v>
      </c>
      <c r="P70" s="134">
        <f t="shared" si="7"/>
        <v>121.23256340000003</v>
      </c>
      <c r="Q70" s="134">
        <f t="shared" si="7"/>
        <v>115.17099293119998</v>
      </c>
      <c r="R70" s="134">
        <f t="shared" si="7"/>
        <v>110.13786467360003</v>
      </c>
      <c r="S70" s="134">
        <f t="shared" si="7"/>
        <v>105.9427563104</v>
      </c>
      <c r="T70" s="134">
        <f t="shared" si="7"/>
        <v>102.39524552480003</v>
      </c>
      <c r="U70" s="134">
        <f t="shared" si="7"/>
        <v>100</v>
      </c>
      <c r="V70" s="135">
        <v>100</v>
      </c>
      <c r="W70" s="188"/>
      <c r="CA70" s="120">
        <f t="shared" si="8"/>
        <v>6</v>
      </c>
      <c r="CB70" s="133">
        <f>('[1]Summary Data'!$V156*POWER(CB$62,3))+('[1]Summary Data'!$W156*POWER(CB$62,2))+('[1]Summary Data'!$X156*CB$62)+'[1]Summary Data'!$Y156</f>
        <v>253.4862793952</v>
      </c>
      <c r="CC70" s="134">
        <f>('[1]Summary Data'!$V156*POWER(CC$62,3))+('[1]Summary Data'!$W156*POWER(CC$62,2))+('[1]Summary Data'!$X156*CC$62)+'[1]Summary Data'!$Y156</f>
        <v>229.59972476960002</v>
      </c>
      <c r="CD70" s="134">
        <f>('[1]Summary Data'!$V156*POWER(CD$62,3))+('[1]Summary Data'!$W156*POWER(CD$62,2))+('[1]Summary Data'!$X156*CD$62)+'[1]Summary Data'!$Y156</f>
        <v>208.45541320640001</v>
      </c>
      <c r="CE70" s="134">
        <f>('[1]Summary Data'!$V156*POWER(CE$62,3))+('[1]Summary Data'!$W156*POWER(CE$62,2))+('[1]Summary Data'!$X156*CE$62)+'[1]Summary Data'!$Y156</f>
        <v>189.8629223888</v>
      </c>
      <c r="CF70" s="134">
        <f>('[1]Summary Data'!$V156*POWER(CF$62,3))+('[1]Summary Data'!$W156*POWER(CF$62,2))+('[1]Summary Data'!$X156*CF$62)+'[1]Summary Data'!$Y156</f>
        <v>173.63183000000001</v>
      </c>
      <c r="CG70" s="134">
        <f>('[1]Summary Data'!$V156*POWER(CG$62,3))+('[1]Summary Data'!$W156*POWER(CG$62,2))+('[1]Summary Data'!$X156*CG$62)+'[1]Summary Data'!$Y156</f>
        <v>159.57171372319999</v>
      </c>
      <c r="CH70" s="134">
        <f>('[1]Summary Data'!$V156*POWER(CH$62,3))+('[1]Summary Data'!$W156*POWER(CH$62,2))+('[1]Summary Data'!$X156*CH$62)+'[1]Summary Data'!$Y156</f>
        <v>147.49215124160003</v>
      </c>
      <c r="CI70" s="134">
        <f>('[1]Summary Data'!$V156*POWER(CI$62,3))+('[1]Summary Data'!$W156*POWER(CI$62,2))+('[1]Summary Data'!$X156*CI$62)+'[1]Summary Data'!$Y156</f>
        <v>137.20272023840005</v>
      </c>
      <c r="CJ70" s="134">
        <f>('[1]Summary Data'!$V156*POWER(CJ$62,3))+('[1]Summary Data'!$W156*POWER(CJ$62,2))+('[1]Summary Data'!$X156*CJ$62)+'[1]Summary Data'!$Y156</f>
        <v>128.51299839680001</v>
      </c>
      <c r="CK70" s="134">
        <f>('[1]Summary Data'!$V156*POWER(CK$62,3))+('[1]Summary Data'!$W156*POWER(CK$62,2))+('[1]Summary Data'!$X156*CK$62)+'[1]Summary Data'!$Y156</f>
        <v>121.23256340000003</v>
      </c>
      <c r="CL70" s="134">
        <f>('[1]Summary Data'!$V156*POWER(CL$62,3))+('[1]Summary Data'!$W156*POWER(CL$62,2))+('[1]Summary Data'!$X156*CL$62)+'[1]Summary Data'!$Y156</f>
        <v>115.17099293119998</v>
      </c>
      <c r="CM70" s="134">
        <f>('[1]Summary Data'!$V156*POWER(CM$62,3))+('[1]Summary Data'!$W156*POWER(CM$62,2))+('[1]Summary Data'!$X156*CM$62)+'[1]Summary Data'!$Y156</f>
        <v>110.13786467360003</v>
      </c>
      <c r="CN70" s="134">
        <f>('[1]Summary Data'!$V156*POWER(CN$62,3))+('[1]Summary Data'!$W156*POWER(CN$62,2))+('[1]Summary Data'!$X156*CN$62)+'[1]Summary Data'!$Y156</f>
        <v>105.9427563104</v>
      </c>
      <c r="CO70" s="134">
        <f>('[1]Summary Data'!$V156*POWER(CO$62,3))+('[1]Summary Data'!$W156*POWER(CO$62,2))+('[1]Summary Data'!$X156*CO$62)+'[1]Summary Data'!$Y156</f>
        <v>102.39524552480003</v>
      </c>
      <c r="CP70" s="134">
        <f>('[1]Summary Data'!$V156*POWER(CP$62,3))+('[1]Summary Data'!$W156*POWER(CP$62,2))+('[1]Summary Data'!$X156*CP$62)+'[1]Summary Data'!$Y156</f>
        <v>99.304910000000007</v>
      </c>
      <c r="CQ70" s="135">
        <f>('[1]Summary Data'!$V156*POWER(CQ$62,3))+('[1]Summary Data'!$W156*POWER(CQ$62,2))+('[1]Summary Data'!$X156*CQ$62)+'[1]Summary Data'!$Y156</f>
        <v>-59.330569999999909</v>
      </c>
    </row>
  </sheetData>
  <sheetProtection password="C163" sheet="1" objects="1" scenarios="1"/>
  <mergeCells count="23">
    <mergeCell ref="B61:F61"/>
    <mergeCell ref="G61:V61"/>
    <mergeCell ref="CB61:CQ61"/>
    <mergeCell ref="B62:E70"/>
    <mergeCell ref="W63:W70"/>
    <mergeCell ref="O41:O48"/>
    <mergeCell ref="B13:G13"/>
    <mergeCell ref="B14:E22"/>
    <mergeCell ref="H15:H22"/>
    <mergeCell ref="B24:F24"/>
    <mergeCell ref="G24:N24"/>
    <mergeCell ref="B25:F26"/>
    <mergeCell ref="B28:F28"/>
    <mergeCell ref="B29:E37"/>
    <mergeCell ref="B39:F39"/>
    <mergeCell ref="G39:N39"/>
    <mergeCell ref="B40:E48"/>
    <mergeCell ref="B10:H10"/>
    <mergeCell ref="A1:T1"/>
    <mergeCell ref="J2:R2"/>
    <mergeCell ref="B5:D5"/>
    <mergeCell ref="P5:S5"/>
    <mergeCell ref="B7:D7"/>
  </mergeCells>
  <dataValidations count="1">
    <dataValidation type="list" allowBlank="1" showInputMessage="1" showErrorMessage="1" sqref="E5" xr:uid="{00000000-0002-0000-0300-000000000000}">
      <formula1>PressureUnits</formula1>
    </dataValidation>
  </dataValidations>
  <pageMargins left="0.70866141732283472" right="0.70866141732283472" top="0.74803149606299213" bottom="0.74803149606299213" header="0.31496062992125984" footer="0.31496062992125984"/>
  <pageSetup paperSize="9" scale="52" fitToHeight="2" orientation="landscape" horizont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CQ70"/>
  <sheetViews>
    <sheetView showGridLines="0" tabSelected="1" topLeftCell="A46" workbookViewId="0">
      <selection activeCell="L19" sqref="L19"/>
    </sheetView>
  </sheetViews>
  <sheetFormatPr defaultRowHeight="15" x14ac:dyDescent="0.25"/>
  <cols>
    <col min="1" max="2" width="9.140625" style="7"/>
    <col min="3" max="3" width="13.140625" style="7" customWidth="1"/>
    <col min="4" max="6" width="9.140625" style="7"/>
    <col min="7" max="8" width="9.140625" style="7" customWidth="1"/>
    <col min="9" max="10" width="9.140625" style="7"/>
    <col min="11" max="11" width="9.140625" style="7" customWidth="1"/>
    <col min="12" max="16" width="9.140625" style="7"/>
    <col min="17" max="17" width="9.140625" style="7" customWidth="1"/>
    <col min="18" max="18" width="9.140625" style="7"/>
    <col min="19" max="19" width="9.28515625" style="7" bestFit="1" customWidth="1"/>
    <col min="20" max="78" width="9.140625" style="7"/>
    <col min="79" max="95" width="9.140625" style="7" hidden="1" customWidth="1"/>
    <col min="96" max="16384" width="9.140625" style="7"/>
  </cols>
  <sheetData>
    <row r="1" spans="1:81" ht="27" thickBot="1" x14ac:dyDescent="0.4">
      <c r="A1" s="161" t="str">
        <f ca="1">MID(CELL("filename",A1),FIND("]",CELL("filename",A1))+1,255)</f>
        <v>Nissan GTR COBB</v>
      </c>
      <c r="B1" s="162"/>
      <c r="C1" s="162"/>
      <c r="D1" s="162"/>
      <c r="E1" s="162"/>
      <c r="F1" s="162"/>
      <c r="G1" s="162"/>
      <c r="H1" s="162"/>
      <c r="I1" s="162"/>
      <c r="J1" s="162" t="s">
        <v>67</v>
      </c>
      <c r="K1" s="162"/>
      <c r="L1" s="162"/>
      <c r="M1" s="162"/>
      <c r="N1" s="162"/>
      <c r="O1" s="162"/>
      <c r="P1" s="162"/>
      <c r="Q1" s="162"/>
      <c r="R1" s="162"/>
      <c r="S1" s="162">
        <f>'[1]Summary Data'!$D$69</f>
        <v>1082.32</v>
      </c>
      <c r="T1" s="163" t="s">
        <v>28</v>
      </c>
      <c r="U1" s="38"/>
      <c r="V1" s="38"/>
      <c r="W1" s="38"/>
      <c r="X1" s="38"/>
      <c r="Y1" s="145"/>
      <c r="Z1" s="145"/>
      <c r="AA1" s="145"/>
      <c r="AB1" s="145"/>
      <c r="AC1" s="145"/>
      <c r="AD1" s="145"/>
      <c r="AE1" s="145"/>
      <c r="AF1" s="145"/>
      <c r="AG1" s="145"/>
      <c r="AH1" s="145"/>
      <c r="AI1" s="145"/>
      <c r="AJ1" s="145"/>
      <c r="AK1" s="145"/>
      <c r="AL1" s="145"/>
      <c r="AM1" s="145"/>
      <c r="AN1" s="145"/>
      <c r="AO1" s="145"/>
      <c r="AP1" s="145"/>
      <c r="AQ1" s="145"/>
      <c r="AR1" s="145"/>
      <c r="AS1" s="145"/>
      <c r="AT1" s="145"/>
      <c r="AU1" s="145"/>
      <c r="AV1" s="145"/>
      <c r="AW1" s="145"/>
      <c r="AX1" s="145"/>
      <c r="AY1" s="145"/>
      <c r="AZ1" s="145"/>
      <c r="BA1" s="145"/>
      <c r="BB1" s="145"/>
      <c r="BC1" s="145"/>
      <c r="BD1" s="145"/>
      <c r="BE1" s="145"/>
      <c r="BF1" s="145"/>
      <c r="BG1" s="145"/>
      <c r="BH1" s="145"/>
      <c r="BI1" s="145"/>
      <c r="BJ1" s="145"/>
      <c r="BK1" s="145"/>
      <c r="BL1" s="145"/>
      <c r="BM1" s="145"/>
      <c r="BN1" s="145"/>
      <c r="BO1" s="145"/>
      <c r="BP1" s="145"/>
      <c r="BQ1" s="145"/>
      <c r="BR1" s="145"/>
      <c r="BS1" s="145"/>
      <c r="BT1" s="145"/>
      <c r="BU1" s="145"/>
      <c r="BV1" s="145"/>
      <c r="BW1" s="145"/>
      <c r="BX1" s="145"/>
      <c r="BY1" s="145"/>
      <c r="BZ1" s="145"/>
      <c r="CA1" s="38"/>
      <c r="CB1" s="38"/>
      <c r="CC1" s="39"/>
    </row>
    <row r="2" spans="1:81" ht="15.75" thickBot="1" x14ac:dyDescent="0.3">
      <c r="A2" s="6" t="s">
        <v>0</v>
      </c>
      <c r="J2" s="170" t="s">
        <v>35</v>
      </c>
      <c r="K2" s="171"/>
      <c r="L2" s="171"/>
      <c r="M2" s="171"/>
      <c r="N2" s="171"/>
      <c r="O2" s="171"/>
      <c r="P2" s="171"/>
      <c r="Q2" s="171"/>
      <c r="R2" s="172"/>
      <c r="S2" s="40">
        <f>'[1]Summary Data'!$D$69</f>
        <v>1082.32</v>
      </c>
      <c r="T2" s="41" t="s">
        <v>28</v>
      </c>
    </row>
    <row r="3" spans="1:81" x14ac:dyDescent="0.25">
      <c r="A3" s="8" t="s">
        <v>1</v>
      </c>
      <c r="B3" s="7" t="str">
        <f>[1]Versions!C4</f>
        <v>19.02.28</v>
      </c>
    </row>
    <row r="4" spans="1:81" ht="15.75" thickBot="1" x14ac:dyDescent="0.3"/>
    <row r="5" spans="1:81" ht="15.75" thickBot="1" x14ac:dyDescent="0.3">
      <c r="B5" s="167" t="s">
        <v>36</v>
      </c>
      <c r="C5" s="168"/>
      <c r="D5" s="169"/>
      <c r="E5" s="42" t="s">
        <v>33</v>
      </c>
      <c r="F5" s="43" t="s">
        <v>37</v>
      </c>
      <c r="P5" s="173" t="s">
        <v>38</v>
      </c>
      <c r="Q5" s="173"/>
      <c r="R5" s="173"/>
      <c r="S5" s="173"/>
      <c r="T5" s="44">
        <v>1</v>
      </c>
    </row>
    <row r="6" spans="1:81" ht="15.75" thickBot="1" x14ac:dyDescent="0.3"/>
    <row r="7" spans="1:81" ht="15.75" thickBot="1" x14ac:dyDescent="0.3">
      <c r="B7" s="167" t="s">
        <v>39</v>
      </c>
      <c r="C7" s="168"/>
      <c r="D7" s="169"/>
    </row>
    <row r="8" spans="1:81" ht="15.75" thickBot="1" x14ac:dyDescent="0.3">
      <c r="B8" s="45">
        <f>MIN(G62:V62)</f>
        <v>0.16</v>
      </c>
      <c r="C8" s="46" t="s">
        <v>40</v>
      </c>
    </row>
    <row r="9" spans="1:81" ht="15.75" thickBot="1" x14ac:dyDescent="0.3"/>
    <row r="10" spans="1:81" ht="15.75" thickBot="1" x14ac:dyDescent="0.3">
      <c r="B10" s="167" t="s">
        <v>41</v>
      </c>
      <c r="C10" s="168"/>
      <c r="D10" s="168"/>
      <c r="E10" s="168"/>
      <c r="F10" s="168"/>
      <c r="G10" s="168"/>
      <c r="H10" s="169"/>
    </row>
    <row r="11" spans="1:81" ht="15.75" thickBot="1" x14ac:dyDescent="0.3">
      <c r="B11" s="45">
        <f>MAX(G62:V62)</f>
        <v>2</v>
      </c>
      <c r="C11" s="46" t="s">
        <v>40</v>
      </c>
    </row>
    <row r="12" spans="1:81" ht="15.75" thickBot="1" x14ac:dyDescent="0.3">
      <c r="I12" s="43"/>
    </row>
    <row r="13" spans="1:81" ht="15.75" thickBot="1" x14ac:dyDescent="0.3">
      <c r="B13" s="167" t="s">
        <v>42</v>
      </c>
      <c r="C13" s="168"/>
      <c r="D13" s="168"/>
      <c r="E13" s="168"/>
      <c r="F13" s="168"/>
      <c r="G13" s="169"/>
      <c r="H13" s="43"/>
      <c r="I13" s="43"/>
    </row>
    <row r="14" spans="1:81" ht="15.75" thickBot="1" x14ac:dyDescent="0.3">
      <c r="B14" s="177" t="s">
        <v>43</v>
      </c>
      <c r="C14" s="178"/>
      <c r="D14" s="178"/>
      <c r="E14" s="179"/>
      <c r="F14" s="47" t="str">
        <f>$E$5</f>
        <v>psi</v>
      </c>
      <c r="G14" s="48" t="s">
        <v>44</v>
      </c>
    </row>
    <row r="15" spans="1:81" ht="15.75" customHeight="1" thickBot="1" x14ac:dyDescent="0.3">
      <c r="B15" s="180"/>
      <c r="C15" s="181"/>
      <c r="D15" s="181"/>
      <c r="E15" s="182"/>
      <c r="F15" s="49">
        <f>'[1]Summary Data'!$C$16*VLOOKUP($E$5,PressureFactors,2,FALSE)</f>
        <v>36.259500000000003</v>
      </c>
      <c r="G15" s="50">
        <f>'[1]Summary Data'!$D$70*IF('[1]Summary Data'!$D$69&gt;1250,1,Help!$AE$5)*$T$5</f>
        <v>1137.925</v>
      </c>
      <c r="H15" s="186" t="s">
        <v>45</v>
      </c>
      <c r="I15" s="37"/>
      <c r="K15" s="37"/>
    </row>
    <row r="16" spans="1:81" ht="15.75" thickBot="1" x14ac:dyDescent="0.3">
      <c r="B16" s="180"/>
      <c r="C16" s="181"/>
      <c r="D16" s="181"/>
      <c r="E16" s="182"/>
      <c r="F16" s="51">
        <f>'[1]Summary Data'!$C$15*VLOOKUP($E$5,PressureFactors,2,FALSE)</f>
        <v>43.511400000000002</v>
      </c>
      <c r="G16" s="52">
        <f>'[1]Summary Data'!$D$69*IF('[1]Summary Data'!$D$69&gt;1250,1,Help!$AE$5)*$T$5</f>
        <v>1244.6679999999999</v>
      </c>
      <c r="H16" s="187"/>
      <c r="I16" s="53" t="s">
        <v>46</v>
      </c>
    </row>
    <row r="17" spans="2:17" x14ac:dyDescent="0.25">
      <c r="B17" s="180"/>
      <c r="C17" s="181"/>
      <c r="D17" s="181"/>
      <c r="E17" s="182"/>
      <c r="F17" s="54">
        <f>'[1]Summary Data'!$C$14*VLOOKUP($E$5,PressureFactors,2,FALSE)</f>
        <v>50.763300000000001</v>
      </c>
      <c r="G17" s="55">
        <f>'[1]Summary Data'!$D$68*IF('[1]Summary Data'!$D$69&gt;1250,1,Help!$AE$5)*$T$5</f>
        <v>1404.1729999999998</v>
      </c>
      <c r="H17" s="187"/>
    </row>
    <row r="18" spans="2:17" x14ac:dyDescent="0.25">
      <c r="B18" s="180"/>
      <c r="C18" s="181"/>
      <c r="D18" s="181"/>
      <c r="E18" s="182"/>
      <c r="F18" s="56">
        <f>'[1]Summary Data'!$C$13*VLOOKUP($E$5,PressureFactors,2,FALSE)</f>
        <v>58.0152</v>
      </c>
      <c r="G18" s="57">
        <f>'[1]Summary Data'!$D$67*IF('[1]Summary Data'!$D$69&gt;1250,1,Help!$AE$5)*$T$5</f>
        <v>1499.7149999999997</v>
      </c>
      <c r="H18" s="187"/>
    </row>
    <row r="19" spans="2:17" x14ac:dyDescent="0.25">
      <c r="B19" s="180"/>
      <c r="C19" s="181"/>
      <c r="D19" s="181"/>
      <c r="E19" s="182"/>
      <c r="F19" s="56">
        <f>'[1]Summary Data'!$C$12*VLOOKUP($E$5,PressureFactors,2,FALSE)</f>
        <v>65.267099999999999</v>
      </c>
      <c r="G19" s="57">
        <f>'[1]Summary Data'!$D$66*IF('[1]Summary Data'!$D$69&gt;1250,1,Help!$AE$5)*$T$5</f>
        <v>1443.8709999999999</v>
      </c>
      <c r="H19" s="187"/>
    </row>
    <row r="20" spans="2:17" x14ac:dyDescent="0.25">
      <c r="B20" s="180"/>
      <c r="C20" s="181"/>
      <c r="D20" s="181"/>
      <c r="E20" s="182"/>
      <c r="F20" s="56">
        <f>'[1]Summary Data'!$C$11*VLOOKUP($E$5,PressureFactors,2,FALSE)</f>
        <v>72.519000000000005</v>
      </c>
      <c r="G20" s="57">
        <f>'[1]Summary Data'!$D$65*IF('[1]Summary Data'!$D$69&gt;1250,1,Help!$AE$5)*$T$5</f>
        <v>1502.636</v>
      </c>
      <c r="H20" s="187"/>
    </row>
    <row r="21" spans="2:17" x14ac:dyDescent="0.25">
      <c r="B21" s="180"/>
      <c r="C21" s="181"/>
      <c r="D21" s="181"/>
      <c r="E21" s="182"/>
      <c r="F21" s="56">
        <f>'[1]Summary Data'!$C$10*VLOOKUP($E$5,PressureFactors,2,FALSE)</f>
        <v>79.770899999999997</v>
      </c>
      <c r="G21" s="57">
        <f>'[1]Summary Data'!$D$64*IF('[1]Summary Data'!$D$69&gt;1250,1,Help!$AE$5)*$T$5</f>
        <v>1602.0879999999997</v>
      </c>
      <c r="H21" s="187"/>
    </row>
    <row r="22" spans="2:17" ht="15.75" thickBot="1" x14ac:dyDescent="0.3">
      <c r="B22" s="183"/>
      <c r="C22" s="184"/>
      <c r="D22" s="184"/>
      <c r="E22" s="185"/>
      <c r="F22" s="58">
        <f>'[1]Summary Data'!$C$9*VLOOKUP($E$5,PressureFactors,2,FALSE)</f>
        <v>87.022800000000004</v>
      </c>
      <c r="G22" s="59">
        <f>'[1]Summary Data'!$D$63*IF('[1]Summary Data'!$D$69&gt;1250,1,Help!$AE$5)*$T$5</f>
        <v>1752.761</v>
      </c>
      <c r="H22" s="188"/>
    </row>
    <row r="23" spans="2:17" ht="15.75" thickBot="1" x14ac:dyDescent="0.3"/>
    <row r="24" spans="2:17" ht="15.75" thickBot="1" x14ac:dyDescent="0.3">
      <c r="B24" s="167" t="s">
        <v>47</v>
      </c>
      <c r="C24" s="168"/>
      <c r="D24" s="168"/>
      <c r="E24" s="168"/>
      <c r="F24" s="169"/>
      <c r="G24" s="174" t="s">
        <v>48</v>
      </c>
      <c r="H24" s="175"/>
      <c r="I24" s="175"/>
      <c r="J24" s="175"/>
      <c r="K24" s="175"/>
      <c r="L24" s="175"/>
      <c r="M24" s="175"/>
      <c r="N24" s="176"/>
    </row>
    <row r="25" spans="2:17" ht="15.75" customHeight="1" thickBot="1" x14ac:dyDescent="0.3">
      <c r="B25" s="189" t="s">
        <v>49</v>
      </c>
      <c r="C25" s="190"/>
      <c r="D25" s="190"/>
      <c r="E25" s="190"/>
      <c r="F25" s="191"/>
      <c r="G25" s="60">
        <v>-40</v>
      </c>
      <c r="H25" s="61">
        <v>-30</v>
      </c>
      <c r="I25" s="61">
        <v>-20</v>
      </c>
      <c r="J25" s="62">
        <v>-10</v>
      </c>
      <c r="K25" s="63">
        <f>'[1]Summary Data'!G31</f>
        <v>0</v>
      </c>
      <c r="L25" s="64">
        <v>10</v>
      </c>
      <c r="M25" s="61">
        <v>20</v>
      </c>
      <c r="N25" s="65">
        <v>30</v>
      </c>
      <c r="O25" s="37"/>
    </row>
    <row r="26" spans="2:17" ht="15.75" thickBot="1" x14ac:dyDescent="0.3">
      <c r="B26" s="192"/>
      <c r="C26" s="193"/>
      <c r="D26" s="193"/>
      <c r="E26" s="193"/>
      <c r="F26" s="193"/>
      <c r="G26" s="66">
        <f t="shared" ref="G26:J26" si="0">IF(G25=0,100,100*SQRT(1/(1+(G25*0.01))))</f>
        <v>129.09944487358055</v>
      </c>
      <c r="H26" s="67">
        <f t="shared" si="0"/>
        <v>119.52286093343936</v>
      </c>
      <c r="I26" s="67">
        <f t="shared" si="0"/>
        <v>111.80339887498948</v>
      </c>
      <c r="J26" s="68">
        <f t="shared" si="0"/>
        <v>105.40925533894598</v>
      </c>
      <c r="K26" s="69">
        <f>IF(K25=0,100,100*SQRT(1/(1+(K25*0.01))))</f>
        <v>100</v>
      </c>
      <c r="L26" s="70">
        <f t="shared" ref="L26:N26" si="1">IF(L25=0,100,100*SQRT(1/(1+(L25*0.01))))</f>
        <v>95.346258924559237</v>
      </c>
      <c r="M26" s="67">
        <f t="shared" si="1"/>
        <v>91.287092917527687</v>
      </c>
      <c r="N26" s="71">
        <f t="shared" si="1"/>
        <v>87.705801930702918</v>
      </c>
      <c r="O26" s="72" t="s">
        <v>50</v>
      </c>
      <c r="P26" s="37"/>
      <c r="Q26" s="73"/>
    </row>
    <row r="27" spans="2:17" x14ac:dyDescent="0.25">
      <c r="K27" s="74" t="s">
        <v>51</v>
      </c>
    </row>
    <row r="28" spans="2:17" x14ac:dyDescent="0.25">
      <c r="B28" s="43"/>
      <c r="C28" s="43"/>
      <c r="D28" s="43"/>
      <c r="E28" s="43"/>
      <c r="F28" s="43"/>
      <c r="G28" s="43"/>
      <c r="I28" s="43"/>
      <c r="K28" s="146" t="s">
        <v>69</v>
      </c>
    </row>
    <row r="30" spans="2:17" ht="15.75" customHeight="1" x14ac:dyDescent="0.25">
      <c r="B30" s="37"/>
      <c r="C30" s="37"/>
      <c r="D30" s="37"/>
      <c r="E30" s="37"/>
      <c r="F30" s="37"/>
      <c r="G30" s="37"/>
      <c r="H30" s="37"/>
      <c r="I30" s="37"/>
      <c r="K30" s="37"/>
    </row>
    <row r="31" spans="2:17" x14ac:dyDescent="0.25">
      <c r="B31" s="43"/>
      <c r="C31" s="43"/>
      <c r="D31" s="43"/>
      <c r="E31" s="43"/>
      <c r="F31" s="43"/>
      <c r="G31" s="43"/>
      <c r="H31" s="43"/>
      <c r="I31" s="43"/>
    </row>
    <row r="38" spans="2:16" ht="15.75" thickBot="1" x14ac:dyDescent="0.3"/>
    <row r="39" spans="2:16" ht="15.75" thickBot="1" x14ac:dyDescent="0.3">
      <c r="B39" s="167" t="s">
        <v>55</v>
      </c>
      <c r="C39" s="168"/>
      <c r="D39" s="168"/>
      <c r="E39" s="168"/>
      <c r="F39" s="169"/>
      <c r="G39" s="174" t="s">
        <v>68</v>
      </c>
      <c r="H39" s="175"/>
      <c r="I39" s="175"/>
      <c r="J39" s="175"/>
      <c r="K39" s="175"/>
      <c r="L39" s="175"/>
      <c r="M39" s="175"/>
      <c r="N39" s="176"/>
    </row>
    <row r="40" spans="2:16" ht="15.75" customHeight="1" thickBot="1" x14ac:dyDescent="0.3">
      <c r="B40" s="194" t="s">
        <v>58</v>
      </c>
      <c r="C40" s="195"/>
      <c r="D40" s="195"/>
      <c r="E40" s="196"/>
      <c r="F40" s="47" t="str">
        <f>$E$5</f>
        <v>psi</v>
      </c>
      <c r="G40" s="84">
        <v>8</v>
      </c>
      <c r="H40" s="85">
        <v>10</v>
      </c>
      <c r="I40" s="85">
        <v>11</v>
      </c>
      <c r="J40" s="85">
        <v>12</v>
      </c>
      <c r="K40" s="85">
        <v>13</v>
      </c>
      <c r="L40" s="85">
        <v>14</v>
      </c>
      <c r="M40" s="85">
        <v>15</v>
      </c>
      <c r="N40" s="86">
        <v>16</v>
      </c>
    </row>
    <row r="41" spans="2:16" ht="15.75" thickBot="1" x14ac:dyDescent="0.3">
      <c r="B41" s="197"/>
      <c r="C41" s="198"/>
      <c r="D41" s="198"/>
      <c r="E41" s="199"/>
      <c r="F41" s="49">
        <f t="shared" ref="F41:F48" si="2">F15</f>
        <v>36.259500000000003</v>
      </c>
      <c r="G41" s="87">
        <f>('[1]Summary Data'!$V43*POWER(G$40,3))+('[1]Summary Data'!$W43*POWER(G$40,2))+('[1]Summary Data'!$X43*G$40)+'[1]Summary Data'!$Y43</f>
        <v>1.9185400000000001</v>
      </c>
      <c r="H41" s="88">
        <f>('[1]Summary Data'!$V43*POWER(H$40,3))+('[1]Summary Data'!$W43*POWER(H$40,2))+('[1]Summary Data'!$X43*H$40)+'[1]Summary Data'!$Y43</f>
        <v>1.2274800000000017</v>
      </c>
      <c r="I41" s="88">
        <f>('[1]Summary Data'!$V43*POWER(I$40,3))+('[1]Summary Data'!$W43*POWER(I$40,2))+('[1]Summary Data'!$X43*I$40)+'[1]Summary Data'!$Y43</f>
        <v>0.98653000000000191</v>
      </c>
      <c r="J41" s="88">
        <f>('[1]Summary Data'!$V43*POWER(J$40,3))+('[1]Summary Data'!$W43*POWER(J$40,2))+('[1]Summary Data'!$X43*J$40)+'[1]Summary Data'!$Y43</f>
        <v>0.79993999999999765</v>
      </c>
      <c r="K41" s="88">
        <f>('[1]Summary Data'!$V43*POWER(K$40,3))+('[1]Summary Data'!$W43*POWER(K$40,2))+('[1]Summary Data'!$X43*K$40)+'[1]Summary Data'!$Y43</f>
        <v>0.65618999999999872</v>
      </c>
      <c r="L41" s="88">
        <f>('[1]Summary Data'!$V43*POWER(L$40,3))+('[1]Summary Data'!$W43*POWER(L$40,2))+('[1]Summary Data'!$X43*L$40)+'[1]Summary Data'!$Y43</f>
        <v>0.54375999999999713</v>
      </c>
      <c r="M41" s="88">
        <f>('[1]Summary Data'!$V43*POWER(M$40,3))+('[1]Summary Data'!$W43*POWER(M$40,2))+('[1]Summary Data'!$X43*M$40)+'[1]Summary Data'!$Y43</f>
        <v>0.45112999999999737</v>
      </c>
      <c r="N41" s="89">
        <f>('[1]Summary Data'!$V43*POWER(N$40,3))+('[1]Summary Data'!$W43*POWER(N$40,2))+('[1]Summary Data'!$X43*N$40)+'[1]Summary Data'!$Y43</f>
        <v>0.36678000000000033</v>
      </c>
      <c r="O41" s="186" t="s">
        <v>40</v>
      </c>
    </row>
    <row r="42" spans="2:16" ht="15.75" thickBot="1" x14ac:dyDescent="0.3">
      <c r="B42" s="197"/>
      <c r="C42" s="198"/>
      <c r="D42" s="198"/>
      <c r="E42" s="199"/>
      <c r="F42" s="51">
        <f t="shared" si="2"/>
        <v>43.511400000000002</v>
      </c>
      <c r="G42" s="92">
        <f>('[1]Summary Data'!$V42*POWER(G$40,3))+('[1]Summary Data'!$W42*POWER(G$40,2))+('[1]Summary Data'!$X42*G$40)+'[1]Summary Data'!$Y42</f>
        <v>2.0701399999999985</v>
      </c>
      <c r="H42" s="93">
        <f>('[1]Summary Data'!$V42*POWER(H$40,3))+('[1]Summary Data'!$W42*POWER(H$40,2))+('[1]Summary Data'!$X42*H$40)+'[1]Summary Data'!$Y42</f>
        <v>1.2701799999999999</v>
      </c>
      <c r="I42" s="93">
        <f>('[1]Summary Data'!$V42*POWER(I$40,3))+('[1]Summary Data'!$W42*POWER(I$40,2))+('[1]Summary Data'!$X42*I$40)+'[1]Summary Data'!$Y42</f>
        <v>1.0202599999999986</v>
      </c>
      <c r="J42" s="93">
        <f>('[1]Summary Data'!$V42*POWER(J$40,3))+('[1]Summary Data'!$W42*POWER(J$40,2))+('[1]Summary Data'!$X42*J$40)+'[1]Summary Data'!$Y42</f>
        <v>0.83877999999999631</v>
      </c>
      <c r="K42" s="93">
        <f>('[1]Summary Data'!$V42*POWER(K$40,3))+('[1]Summary Data'!$W42*POWER(K$40,2))+('[1]Summary Data'!$X42*K$40)+'[1]Summary Data'!$Y42</f>
        <v>0.70204000000000022</v>
      </c>
      <c r="L42" s="93">
        <f>('[1]Summary Data'!$V42*POWER(L$40,3))+('[1]Summary Data'!$W42*POWER(L$40,2))+('[1]Summary Data'!$X42*L$40)+'[1]Summary Data'!$Y42</f>
        <v>0.58633999999999986</v>
      </c>
      <c r="M42" s="93">
        <f>('[1]Summary Data'!$V42*POWER(M$40,3))+('[1]Summary Data'!$W42*POWER(M$40,2))+('[1]Summary Data'!$X42*M$40)+'[1]Summary Data'!$Y42</f>
        <v>0.46798000000000073</v>
      </c>
      <c r="N42" s="94">
        <f>('[1]Summary Data'!$V42*POWER(N$40,3))+('[1]Summary Data'!$W42*POWER(N$40,2))+('[1]Summary Data'!$X42*N$40)+'[1]Summary Data'!$Y42</f>
        <v>0.32325999999999766</v>
      </c>
      <c r="O42" s="187"/>
      <c r="P42" s="53" t="s">
        <v>46</v>
      </c>
    </row>
    <row r="43" spans="2:16" x14ac:dyDescent="0.25">
      <c r="B43" s="197"/>
      <c r="C43" s="198"/>
      <c r="D43" s="198"/>
      <c r="E43" s="199"/>
      <c r="F43" s="54">
        <f t="shared" si="2"/>
        <v>50.763300000000001</v>
      </c>
      <c r="G43" s="97">
        <f>('[1]Summary Data'!$V41*POWER(G$40,3))+('[1]Summary Data'!$W41*POWER(G$40,2))+('[1]Summary Data'!$X41*G$40)+'[1]Summary Data'!$Y41</f>
        <v>2.2839899999999993</v>
      </c>
      <c r="H43" s="98">
        <f>('[1]Summary Data'!$V41*POWER(H$40,3))+('[1]Summary Data'!$W41*POWER(H$40,2))+('[1]Summary Data'!$X41*H$40)+'[1]Summary Data'!$Y41</f>
        <v>1.3655899999999974</v>
      </c>
      <c r="I43" s="98">
        <f>('[1]Summary Data'!$V41*POWER(I$40,3))+('[1]Summary Data'!$W41*POWER(I$40,2))+('[1]Summary Data'!$X41*I$40)+'[1]Summary Data'!$Y41</f>
        <v>1.0935300000000012</v>
      </c>
      <c r="J43" s="98">
        <f>('[1]Summary Data'!$V41*POWER(J$40,3))+('[1]Summary Data'!$W41*POWER(J$40,2))+('[1]Summary Data'!$X41*J$40)+'[1]Summary Data'!$Y41</f>
        <v>0.90679000000000087</v>
      </c>
      <c r="K43" s="98">
        <f>('[1]Summary Data'!$V41*POWER(K$40,3))+('[1]Summary Data'!$W41*POWER(K$40,2))+('[1]Summary Data'!$X41*K$40)+'[1]Summary Data'!$Y41</f>
        <v>0.77578999999999709</v>
      </c>
      <c r="L43" s="98">
        <f>('[1]Summary Data'!$V41*POWER(L$40,3))+('[1]Summary Data'!$W41*POWER(L$40,2))+('[1]Summary Data'!$X41*L$40)+'[1]Summary Data'!$Y41</f>
        <v>0.67095000000000127</v>
      </c>
      <c r="M43" s="98">
        <f>('[1]Summary Data'!$V41*POWER(M$40,3))+('[1]Summary Data'!$W41*POWER(M$40,2))+('[1]Summary Data'!$X41*M$40)+'[1]Summary Data'!$Y41</f>
        <v>0.56268999999999281</v>
      </c>
      <c r="N43" s="99">
        <f>('[1]Summary Data'!$V41*POWER(N$40,3))+('[1]Summary Data'!$W41*POWER(N$40,2))+('[1]Summary Data'!$X41*N$40)+'[1]Summary Data'!$Y41</f>
        <v>0.42142999999999731</v>
      </c>
      <c r="O43" s="187"/>
    </row>
    <row r="44" spans="2:16" x14ac:dyDescent="0.25">
      <c r="B44" s="197"/>
      <c r="C44" s="198"/>
      <c r="D44" s="198"/>
      <c r="E44" s="199"/>
      <c r="F44" s="56">
        <f t="shared" si="2"/>
        <v>58.0152</v>
      </c>
      <c r="G44" s="97">
        <f>('[1]Summary Data'!$V40*POWER(G$40,3))+('[1]Summary Data'!$W40*POWER(G$40,2))+('[1]Summary Data'!$X40*G$40)+'[1]Summary Data'!$Y40</f>
        <v>2.57104</v>
      </c>
      <c r="H44" s="98">
        <f>('[1]Summary Data'!$V40*POWER(H$40,3))+('[1]Summary Data'!$W40*POWER(H$40,2))+('[1]Summary Data'!$X40*H$40)+'[1]Summary Data'!$Y40</f>
        <v>1.5034999999999989</v>
      </c>
      <c r="I44" s="98">
        <f>('[1]Summary Data'!$V40*POWER(I$40,3))+('[1]Summary Data'!$W40*POWER(I$40,2))+('[1]Summary Data'!$X40*I$40)+'[1]Summary Data'!$Y40</f>
        <v>1.1764299999999963</v>
      </c>
      <c r="J44" s="98">
        <f>('[1]Summary Data'!$V40*POWER(J$40,3))+('[1]Summary Data'!$W40*POWER(J$40,2))+('[1]Summary Data'!$X40*J$40)+'[1]Summary Data'!$Y40</f>
        <v>0.95091999999999999</v>
      </c>
      <c r="K44" s="98">
        <f>('[1]Summary Data'!$V40*POWER(K$40,3))+('[1]Summary Data'!$W40*POWER(K$40,2))+('[1]Summary Data'!$X40*K$40)+'[1]Summary Data'!$Y40</f>
        <v>0.799789999999998</v>
      </c>
      <c r="L44" s="98">
        <f>('[1]Summary Data'!$V40*POWER(L$40,3))+('[1]Summary Data'!$W40*POWER(L$40,2))+('[1]Summary Data'!$X40*L$40)+'[1]Summary Data'!$Y40</f>
        <v>0.6958599999999997</v>
      </c>
      <c r="M44" s="98">
        <f>('[1]Summary Data'!$V40*POWER(M$40,3))+('[1]Summary Data'!$W40*POWER(M$40,2))+('[1]Summary Data'!$X40*M$40)+'[1]Summary Data'!$Y40</f>
        <v>0.61194999999999666</v>
      </c>
      <c r="N44" s="99">
        <f>('[1]Summary Data'!$V40*POWER(N$40,3))+('[1]Summary Data'!$W40*POWER(N$40,2))+('[1]Summary Data'!$X40*N$40)+'[1]Summary Data'!$Y40</f>
        <v>0.52088000000000179</v>
      </c>
      <c r="O44" s="187"/>
    </row>
    <row r="45" spans="2:16" x14ac:dyDescent="0.25">
      <c r="B45" s="197"/>
      <c r="C45" s="198"/>
      <c r="D45" s="198"/>
      <c r="E45" s="199"/>
      <c r="F45" s="56">
        <f t="shared" si="2"/>
        <v>65.267099999999999</v>
      </c>
      <c r="G45" s="97">
        <f>('[1]Summary Data'!$V39*POWER(G$40,3))+('[1]Summary Data'!$W39*POWER(G$40,2))+('[1]Summary Data'!$X39*G$40)+'[1]Summary Data'!$Y39</f>
        <v>2.7790099999999995</v>
      </c>
      <c r="H45" s="98">
        <f>('[1]Summary Data'!$V39*POWER(H$40,3))+('[1]Summary Data'!$W39*POWER(H$40,2))+('[1]Summary Data'!$X39*H$40)+'[1]Summary Data'!$Y39</f>
        <v>1.5342899999999986</v>
      </c>
      <c r="I45" s="98">
        <f>('[1]Summary Data'!$V39*POWER(I$40,3))+('[1]Summary Data'!$W39*POWER(I$40,2))+('[1]Summary Data'!$X39*I$40)+'[1]Summary Data'!$Y39</f>
        <v>1.1415199999999963</v>
      </c>
      <c r="J45" s="98">
        <f>('[1]Summary Data'!$V39*POWER(J$40,3))+('[1]Summary Data'!$W39*POWER(J$40,2))+('[1]Summary Data'!$X39*J$40)+'[1]Summary Data'!$Y39</f>
        <v>0.86468999999999951</v>
      </c>
      <c r="K45" s="98">
        <f>('[1]Summary Data'!$V39*POWER(K$40,3))+('[1]Summary Data'!$W39*POWER(K$40,2))+('[1]Summary Data'!$X39*K$40)+'[1]Summary Data'!$Y39</f>
        <v>0.67596000000000345</v>
      </c>
      <c r="L45" s="98">
        <f>('[1]Summary Data'!$V39*POWER(L$40,3))+('[1]Summary Data'!$W39*POWER(L$40,2))+('[1]Summary Data'!$X39*L$40)+'[1]Summary Data'!$Y39</f>
        <v>0.54748999999999626</v>
      </c>
      <c r="M45" s="98">
        <f>('[1]Summary Data'!$V39*POWER(M$40,3))+('[1]Summary Data'!$W39*POWER(M$40,2))+('[1]Summary Data'!$X39*M$40)+'[1]Summary Data'!$Y39</f>
        <v>0.45143999999999451</v>
      </c>
      <c r="N45" s="99">
        <f>('[1]Summary Data'!$V39*POWER(N$40,3))+('[1]Summary Data'!$W39*POWER(N$40,2))+('[1]Summary Data'!$X39*N$40)+'[1]Summary Data'!$Y39</f>
        <v>0.35996999999999701</v>
      </c>
      <c r="O45" s="187"/>
    </row>
    <row r="46" spans="2:16" x14ac:dyDescent="0.25">
      <c r="B46" s="197"/>
      <c r="C46" s="198"/>
      <c r="D46" s="198"/>
      <c r="E46" s="199"/>
      <c r="F46" s="56">
        <f t="shared" si="2"/>
        <v>72.519000000000005</v>
      </c>
      <c r="G46" s="97">
        <f>('[1]Summary Data'!$V38*POWER(G$40,3))+('[1]Summary Data'!$W38*POWER(G$40,2))+('[1]Summary Data'!$X38*G$40)+'[1]Summary Data'!$Y38</f>
        <v>3.3451100000000054</v>
      </c>
      <c r="H46" s="98">
        <f>('[1]Summary Data'!$V38*POWER(H$40,3))+('[1]Summary Data'!$W38*POWER(H$40,2))+('[1]Summary Data'!$X38*H$40)+'[1]Summary Data'!$Y38</f>
        <v>1.6642500000000098</v>
      </c>
      <c r="I46" s="98">
        <f>('[1]Summary Data'!$V38*POWER(I$40,3))+('[1]Summary Data'!$W38*POWER(I$40,2))+('[1]Summary Data'!$X38*I$40)+'[1]Summary Data'!$Y38</f>
        <v>1.184030000000007</v>
      </c>
      <c r="J46" s="98">
        <f>('[1]Summary Data'!$V38*POWER(J$40,3))+('[1]Summary Data'!$W38*POWER(J$40,2))+('[1]Summary Data'!$X38*J$40)+'[1]Summary Data'!$Y38</f>
        <v>0.8738700000000037</v>
      </c>
      <c r="K46" s="98">
        <f>('[1]Summary Data'!$V38*POWER(K$40,3))+('[1]Summary Data'!$W38*POWER(K$40,2))+('[1]Summary Data'!$X38*K$40)+'[1]Summary Data'!$Y38</f>
        <v>0.68121000000000009</v>
      </c>
      <c r="L46" s="98">
        <f>('[1]Summary Data'!$V38*POWER(L$40,3))+('[1]Summary Data'!$W38*POWER(L$40,2))+('[1]Summary Data'!$X38*L$40)+'[1]Summary Data'!$Y38</f>
        <v>0.55349000000000359</v>
      </c>
      <c r="M46" s="98">
        <f>('[1]Summary Data'!$V38*POWER(M$40,3))+('[1]Summary Data'!$W38*POWER(M$40,2))+('[1]Summary Data'!$X38*M$40)+'[1]Summary Data'!$Y38</f>
        <v>0.43815000000001447</v>
      </c>
      <c r="N46" s="99">
        <f>('[1]Summary Data'!$V38*POWER(N$40,3))+('[1]Summary Data'!$W38*POWER(N$40,2))+('[1]Summary Data'!$X38*N$40)+'[1]Summary Data'!$Y38</f>
        <v>0.2826300000000046</v>
      </c>
      <c r="O46" s="187"/>
    </row>
    <row r="47" spans="2:16" x14ac:dyDescent="0.25">
      <c r="B47" s="197"/>
      <c r="C47" s="198"/>
      <c r="D47" s="198"/>
      <c r="E47" s="199"/>
      <c r="F47" s="56">
        <f t="shared" si="2"/>
        <v>79.770899999999997</v>
      </c>
      <c r="G47" s="97">
        <f>('[1]Summary Data'!$V37*POWER(G$40,3))+('[1]Summary Data'!$W37*POWER(G$40,2))+('[1]Summary Data'!$X37*G$40)+'[1]Summary Data'!$Y37</f>
        <v>3.9831700000000012</v>
      </c>
      <c r="H47" s="98">
        <f>('[1]Summary Data'!$V37*POWER(H$40,3))+('[1]Summary Data'!$W37*POWER(H$40,2))+('[1]Summary Data'!$X37*H$40)+'[1]Summary Data'!$Y37</f>
        <v>1.9785500000000056</v>
      </c>
      <c r="I47" s="98">
        <f>('[1]Summary Data'!$V37*POWER(I$40,3))+('[1]Summary Data'!$W37*POWER(I$40,2))+('[1]Summary Data'!$X37*I$40)+'[1]Summary Data'!$Y37</f>
        <v>1.390180000000008</v>
      </c>
      <c r="J47" s="98">
        <f>('[1]Summary Data'!$V37*POWER(J$40,3))+('[1]Summary Data'!$W37*POWER(J$40,2))+('[1]Summary Data'!$X37*J$40)+'[1]Summary Data'!$Y37</f>
        <v>1.0033699999999968</v>
      </c>
      <c r="K47" s="98">
        <f>('[1]Summary Data'!$V37*POWER(K$40,3))+('[1]Summary Data'!$W37*POWER(K$40,2))+('[1]Summary Data'!$X37*K$40)+'[1]Summary Data'!$Y37</f>
        <v>0.76232000000000255</v>
      </c>
      <c r="L47" s="98">
        <f>('[1]Summary Data'!$V37*POWER(L$40,3))+('[1]Summary Data'!$W37*POWER(L$40,2))+('[1]Summary Data'!$X37*L$40)+'[1]Summary Data'!$Y37</f>
        <v>0.61122999999999905</v>
      </c>
      <c r="M47" s="98">
        <f>('[1]Summary Data'!$V37*POWER(M$40,3))+('[1]Summary Data'!$W37*POWER(M$40,2))+('[1]Summary Data'!$X37*M$40)+'[1]Summary Data'!$Y37</f>
        <v>0.49429999999999552</v>
      </c>
      <c r="N47" s="99">
        <f>('[1]Summary Data'!$V37*POWER(N$40,3))+('[1]Summary Data'!$W37*POWER(N$40,2))+('[1]Summary Data'!$X37*N$40)+'[1]Summary Data'!$Y37</f>
        <v>0.35573000000000121</v>
      </c>
      <c r="O47" s="187"/>
    </row>
    <row r="48" spans="2:16" ht="15.75" thickBot="1" x14ac:dyDescent="0.3">
      <c r="B48" s="200"/>
      <c r="C48" s="201"/>
      <c r="D48" s="201"/>
      <c r="E48" s="202"/>
      <c r="F48" s="58">
        <f t="shared" si="2"/>
        <v>87.022800000000004</v>
      </c>
      <c r="G48" s="102">
        <f>('[1]Summary Data'!$V36*POWER(G$40,3))+('[1]Summary Data'!$W36*POWER(G$40,2))+('[1]Summary Data'!$X36*G$40)+'[1]Summary Data'!$Y36</f>
        <v>4.4930999999999983</v>
      </c>
      <c r="H48" s="103">
        <f>('[1]Summary Data'!$V36*POWER(H$40,3))+('[1]Summary Data'!$W36*POWER(H$40,2))+('[1]Summary Data'!$X36*H$40)+'[1]Summary Data'!$Y36</f>
        <v>2.0024999999999977</v>
      </c>
      <c r="I48" s="103">
        <f>('[1]Summary Data'!$V36*POWER(I$40,3))+('[1]Summary Data'!$W36*POWER(I$40,2))+('[1]Summary Data'!$X36*I$40)+'[1]Summary Data'!$Y36</f>
        <v>1.3820399999999893</v>
      </c>
      <c r="J48" s="103">
        <f>('[1]Summary Data'!$V36*POWER(J$40,3))+('[1]Summary Data'!$W36*POWER(J$40,2))+('[1]Summary Data'!$X36*J$40)+'[1]Summary Data'!$Y36</f>
        <v>1.0424600000000126</v>
      </c>
      <c r="K48" s="103">
        <f>('[1]Summary Data'!$V36*POWER(K$40,3))+('[1]Summary Data'!$W36*POWER(K$40,2))+('[1]Summary Data'!$X36*K$40)+'[1]Summary Data'!$Y36</f>
        <v>0.8819999999999979</v>
      </c>
      <c r="L48" s="103">
        <f>('[1]Summary Data'!$V36*POWER(L$40,3))+('[1]Summary Data'!$W36*POWER(L$40,2))+('[1]Summary Data'!$X36*L$40)+'[1]Summary Data'!$Y36</f>
        <v>0.79889999999998196</v>
      </c>
      <c r="M48" s="103">
        <f>('[1]Summary Data'!$V36*POWER(M$40,3))+('[1]Summary Data'!$W36*POWER(M$40,2))+('[1]Summary Data'!$X36*M$40)+'[1]Summary Data'!$Y36</f>
        <v>0.69139999999998025</v>
      </c>
      <c r="N48" s="104">
        <f>('[1]Summary Data'!$V36*POWER(N$40,3))+('[1]Summary Data'!$W36*POWER(N$40,2))+('[1]Summary Data'!$X36*N$40)+'[1]Summary Data'!$Y36</f>
        <v>0.45773999999999404</v>
      </c>
      <c r="O48" s="188"/>
    </row>
    <row r="60" spans="2:95" ht="15.75" thickBot="1" x14ac:dyDescent="0.3">
      <c r="CA60" s="43" t="s">
        <v>59</v>
      </c>
    </row>
    <row r="61" spans="2:95" ht="15.75" thickBot="1" x14ac:dyDescent="0.3">
      <c r="B61" s="203" t="s">
        <v>63</v>
      </c>
      <c r="C61" s="204"/>
      <c r="D61" s="204"/>
      <c r="E61" s="204"/>
      <c r="F61" s="169"/>
      <c r="G61" s="174" t="s">
        <v>61</v>
      </c>
      <c r="H61" s="175"/>
      <c r="I61" s="175"/>
      <c r="J61" s="175"/>
      <c r="K61" s="175"/>
      <c r="L61" s="175"/>
      <c r="M61" s="175"/>
      <c r="N61" s="175"/>
      <c r="O61" s="175"/>
      <c r="P61" s="175"/>
      <c r="Q61" s="175"/>
      <c r="R61" s="175"/>
      <c r="S61" s="175"/>
      <c r="T61" s="175"/>
      <c r="U61" s="175"/>
      <c r="V61" s="176"/>
      <c r="CA61" s="107"/>
      <c r="CB61" s="174" t="s">
        <v>61</v>
      </c>
      <c r="CC61" s="175"/>
      <c r="CD61" s="175"/>
      <c r="CE61" s="175"/>
      <c r="CF61" s="175"/>
      <c r="CG61" s="175"/>
      <c r="CH61" s="175"/>
      <c r="CI61" s="175"/>
      <c r="CJ61" s="175"/>
      <c r="CK61" s="175"/>
      <c r="CL61" s="175"/>
      <c r="CM61" s="175"/>
      <c r="CN61" s="175"/>
      <c r="CO61" s="175"/>
      <c r="CP61" s="175"/>
      <c r="CQ61" s="176"/>
    </row>
    <row r="62" spans="2:95" ht="15.75" customHeight="1" thickBot="1" x14ac:dyDescent="0.3">
      <c r="B62" s="177" t="s">
        <v>43</v>
      </c>
      <c r="C62" s="178"/>
      <c r="D62" s="178"/>
      <c r="E62" s="179"/>
      <c r="F62" s="47" t="str">
        <f>$E$5</f>
        <v>psi</v>
      </c>
      <c r="G62" s="121">
        <f>'[1]Summary Data'!$C$149</f>
        <v>0.16</v>
      </c>
      <c r="H62" s="122">
        <f>'[1]Summary Data'!$C$148</f>
        <v>0.22</v>
      </c>
      <c r="I62" s="122">
        <f>'[1]Summary Data'!$C$147</f>
        <v>0.28000000000000003</v>
      </c>
      <c r="J62" s="122">
        <f>'[1]Summary Data'!$C$146</f>
        <v>0.34</v>
      </c>
      <c r="K62" s="122">
        <f>'[1]Summary Data'!$C$145</f>
        <v>0.4</v>
      </c>
      <c r="L62" s="122">
        <f>'[1]Summary Data'!$C$144</f>
        <v>0.46</v>
      </c>
      <c r="M62" s="122">
        <f>'[1]Summary Data'!$C$143</f>
        <v>0.52</v>
      </c>
      <c r="N62" s="122">
        <f>'[1]Summary Data'!$C$142</f>
        <v>0.57999999999999996</v>
      </c>
      <c r="O62" s="122">
        <f>'[1]Summary Data'!$C$141</f>
        <v>0.64</v>
      </c>
      <c r="P62" s="122">
        <f>'[1]Summary Data'!$C$140</f>
        <v>0.7</v>
      </c>
      <c r="Q62" s="122">
        <f>'[1]Summary Data'!$C$139</f>
        <v>0.76</v>
      </c>
      <c r="R62" s="122">
        <f>'[1]Summary Data'!$C$138</f>
        <v>0.82</v>
      </c>
      <c r="S62" s="122">
        <f>'[1]Summary Data'!$C$137</f>
        <v>0.88</v>
      </c>
      <c r="T62" s="122">
        <f>'[1]Summary Data'!$C$136</f>
        <v>0.94</v>
      </c>
      <c r="U62" s="122">
        <f>'[1]Summary Data'!$C$135</f>
        <v>1</v>
      </c>
      <c r="V62" s="123">
        <f>'[1]Summary Data'!$C$134</f>
        <v>2</v>
      </c>
      <c r="CA62" s="111" t="str">
        <f t="shared" ref="CA62:CQ62" si="3">F62</f>
        <v>psi</v>
      </c>
      <c r="CB62" s="108">
        <f t="shared" si="3"/>
        <v>0.16</v>
      </c>
      <c r="CC62" s="109">
        <f t="shared" si="3"/>
        <v>0.22</v>
      </c>
      <c r="CD62" s="109">
        <f t="shared" si="3"/>
        <v>0.28000000000000003</v>
      </c>
      <c r="CE62" s="109">
        <f t="shared" si="3"/>
        <v>0.34</v>
      </c>
      <c r="CF62" s="109">
        <f t="shared" si="3"/>
        <v>0.4</v>
      </c>
      <c r="CG62" s="109">
        <f t="shared" si="3"/>
        <v>0.46</v>
      </c>
      <c r="CH62" s="109">
        <f t="shared" si="3"/>
        <v>0.52</v>
      </c>
      <c r="CI62" s="109">
        <f t="shared" si="3"/>
        <v>0.57999999999999996</v>
      </c>
      <c r="CJ62" s="109">
        <f t="shared" si="3"/>
        <v>0.64</v>
      </c>
      <c r="CK62" s="109">
        <f t="shared" si="3"/>
        <v>0.7</v>
      </c>
      <c r="CL62" s="109">
        <f t="shared" si="3"/>
        <v>0.76</v>
      </c>
      <c r="CM62" s="109">
        <f t="shared" si="3"/>
        <v>0.82</v>
      </c>
      <c r="CN62" s="109">
        <f t="shared" si="3"/>
        <v>0.88</v>
      </c>
      <c r="CO62" s="109">
        <f t="shared" si="3"/>
        <v>0.94</v>
      </c>
      <c r="CP62" s="109">
        <f t="shared" si="3"/>
        <v>1</v>
      </c>
      <c r="CQ62" s="110">
        <f t="shared" si="3"/>
        <v>2</v>
      </c>
    </row>
    <row r="63" spans="2:95" ht="15" customHeight="1" thickBot="1" x14ac:dyDescent="0.3">
      <c r="B63" s="180"/>
      <c r="C63" s="181"/>
      <c r="D63" s="181"/>
      <c r="E63" s="182"/>
      <c r="F63" s="49">
        <f t="shared" ref="F63:F70" si="4">F15</f>
        <v>36.259500000000003</v>
      </c>
      <c r="G63" s="124">
        <f t="shared" ref="G63:U70" si="5">IF(CB63&gt;H63,MAX(CB63,0),H63)</f>
        <v>274.19803653375999</v>
      </c>
      <c r="H63" s="125">
        <f t="shared" si="5"/>
        <v>237.94383462087998</v>
      </c>
      <c r="I63" s="125">
        <f t="shared" si="5"/>
        <v>207.76348534912</v>
      </c>
      <c r="J63" s="125">
        <f t="shared" si="5"/>
        <v>183.04462069623997</v>
      </c>
      <c r="K63" s="125">
        <f t="shared" si="5"/>
        <v>163.17487263999999</v>
      </c>
      <c r="L63" s="125">
        <f t="shared" si="5"/>
        <v>147.54187315816</v>
      </c>
      <c r="M63" s="125">
        <f t="shared" si="5"/>
        <v>135.53325422848008</v>
      </c>
      <c r="N63" s="125">
        <f t="shared" si="5"/>
        <v>126.53664782871999</v>
      </c>
      <c r="O63" s="125">
        <f t="shared" si="5"/>
        <v>119.93968593663993</v>
      </c>
      <c r="P63" s="125">
        <f t="shared" si="5"/>
        <v>115.1300005299999</v>
      </c>
      <c r="Q63" s="125">
        <f t="shared" si="5"/>
        <v>111.49522358655992</v>
      </c>
      <c r="R63" s="125">
        <f t="shared" si="5"/>
        <v>108.42298708407992</v>
      </c>
      <c r="S63" s="125">
        <f t="shared" si="5"/>
        <v>105.30092300031987</v>
      </c>
      <c r="T63" s="125">
        <f t="shared" si="5"/>
        <v>101.51666331303994</v>
      </c>
      <c r="U63" s="125">
        <f t="shared" si="5"/>
        <v>100</v>
      </c>
      <c r="V63" s="126">
        <v>100</v>
      </c>
      <c r="W63" s="186" t="s">
        <v>64</v>
      </c>
      <c r="CA63" s="116">
        <f>F63</f>
        <v>36.259500000000003</v>
      </c>
      <c r="CB63" s="124">
        <f>('[1]Summary Data'!$V163*POWER(CB$62,3))+('[1]Summary Data'!$W163*POWER(CB$62,2))+('[1]Summary Data'!$X163*CB$62)+'[1]Summary Data'!$Y163</f>
        <v>274.19803653375999</v>
      </c>
      <c r="CC63" s="125">
        <f>('[1]Summary Data'!$V163*POWER(CC$62,3))+('[1]Summary Data'!$W163*POWER(CC$62,2))+('[1]Summary Data'!$X163*CC$62)+'[1]Summary Data'!$Y163</f>
        <v>237.94383462087998</v>
      </c>
      <c r="CD63" s="125">
        <f>('[1]Summary Data'!$V163*POWER(CD$62,3))+('[1]Summary Data'!$W163*POWER(CD$62,2))+('[1]Summary Data'!$X163*CD$62)+'[1]Summary Data'!$Y163</f>
        <v>207.76348534912</v>
      </c>
      <c r="CE63" s="125">
        <f>('[1]Summary Data'!$V163*POWER(CE$62,3))+('[1]Summary Data'!$W163*POWER(CE$62,2))+('[1]Summary Data'!$X163*CE$62)+'[1]Summary Data'!$Y163</f>
        <v>183.04462069623997</v>
      </c>
      <c r="CF63" s="125">
        <f>('[1]Summary Data'!$V163*POWER(CF$62,3))+('[1]Summary Data'!$W163*POWER(CF$62,2))+('[1]Summary Data'!$X163*CF$62)+'[1]Summary Data'!$Y163</f>
        <v>163.17487263999999</v>
      </c>
      <c r="CG63" s="125">
        <f>('[1]Summary Data'!$V163*POWER(CG$62,3))+('[1]Summary Data'!$W163*POWER(CG$62,2))+('[1]Summary Data'!$X163*CG$62)+'[1]Summary Data'!$Y163</f>
        <v>147.54187315816</v>
      </c>
      <c r="CH63" s="125">
        <f>('[1]Summary Data'!$V163*POWER(CH$62,3))+('[1]Summary Data'!$W163*POWER(CH$62,2))+('[1]Summary Data'!$X163*CH$62)+'[1]Summary Data'!$Y163</f>
        <v>135.53325422848008</v>
      </c>
      <c r="CI63" s="125">
        <f>('[1]Summary Data'!$V163*POWER(CI$62,3))+('[1]Summary Data'!$W163*POWER(CI$62,2))+('[1]Summary Data'!$X163*CI$62)+'[1]Summary Data'!$Y163</f>
        <v>126.53664782871999</v>
      </c>
      <c r="CJ63" s="125">
        <f>('[1]Summary Data'!$V163*POWER(CJ$62,3))+('[1]Summary Data'!$W163*POWER(CJ$62,2))+('[1]Summary Data'!$X163*CJ$62)+'[1]Summary Data'!$Y163</f>
        <v>119.93968593663993</v>
      </c>
      <c r="CK63" s="125">
        <f>('[1]Summary Data'!$V163*POWER(CK$62,3))+('[1]Summary Data'!$W163*POWER(CK$62,2))+('[1]Summary Data'!$X163*CK$62)+'[1]Summary Data'!$Y163</f>
        <v>115.1300005299999</v>
      </c>
      <c r="CL63" s="125">
        <f>('[1]Summary Data'!$V163*POWER(CL$62,3))+('[1]Summary Data'!$W163*POWER(CL$62,2))+('[1]Summary Data'!$X163*CL$62)+'[1]Summary Data'!$Y163</f>
        <v>111.49522358655992</v>
      </c>
      <c r="CM63" s="125">
        <f>('[1]Summary Data'!$V163*POWER(CM$62,3))+('[1]Summary Data'!$W163*POWER(CM$62,2))+('[1]Summary Data'!$X163*CM$62)+'[1]Summary Data'!$Y163</f>
        <v>108.42298708407992</v>
      </c>
      <c r="CN63" s="125">
        <f>('[1]Summary Data'!$V163*POWER(CN$62,3))+('[1]Summary Data'!$W163*POWER(CN$62,2))+('[1]Summary Data'!$X163*CN$62)+'[1]Summary Data'!$Y163</f>
        <v>105.30092300031987</v>
      </c>
      <c r="CO63" s="125">
        <f>('[1]Summary Data'!$V163*POWER(CO$62,3))+('[1]Summary Data'!$W163*POWER(CO$62,2))+('[1]Summary Data'!$X163*CO$62)+'[1]Summary Data'!$Y163</f>
        <v>101.51666331303994</v>
      </c>
      <c r="CP63" s="125">
        <f>('[1]Summary Data'!$V163*POWER(CP$62,3))+('[1]Summary Data'!$W163*POWER(CP$62,2))+('[1]Summary Data'!$X163*CP$62)+'[1]Summary Data'!$Y163</f>
        <v>96.457839999999862</v>
      </c>
      <c r="CQ63" s="126">
        <f>('[1]Summary Data'!$V163*POWER(CQ$62,3))+('[1]Summary Data'!$W163*POWER(CQ$62,2))+('[1]Summary Data'!$X163*CQ$62)+'[1]Summary Data'!$Y163</f>
        <v>-736.45932000000039</v>
      </c>
    </row>
    <row r="64" spans="2:95" ht="15.75" thickBot="1" x14ac:dyDescent="0.3">
      <c r="B64" s="180"/>
      <c r="C64" s="181"/>
      <c r="D64" s="181"/>
      <c r="E64" s="182"/>
      <c r="F64" s="51">
        <f t="shared" si="4"/>
        <v>43.511400000000002</v>
      </c>
      <c r="G64" s="127">
        <f t="shared" si="5"/>
        <v>270.78104550143996</v>
      </c>
      <c r="H64" s="128">
        <f t="shared" si="5"/>
        <v>235.22712372671998</v>
      </c>
      <c r="I64" s="128">
        <f t="shared" si="5"/>
        <v>205.63980395327994</v>
      </c>
      <c r="J64" s="128">
        <f t="shared" si="5"/>
        <v>181.41589361855995</v>
      </c>
      <c r="K64" s="128">
        <f t="shared" si="5"/>
        <v>161.95220015999996</v>
      </c>
      <c r="L64" s="128">
        <f t="shared" si="5"/>
        <v>146.64553101503998</v>
      </c>
      <c r="M64" s="128">
        <f t="shared" si="5"/>
        <v>134.89269362111997</v>
      </c>
      <c r="N64" s="128">
        <f t="shared" si="5"/>
        <v>126.09049541567992</v>
      </c>
      <c r="O64" s="128">
        <f t="shared" si="5"/>
        <v>119.63574383615992</v>
      </c>
      <c r="P64" s="128">
        <f t="shared" si="5"/>
        <v>114.92524631999993</v>
      </c>
      <c r="Q64" s="128">
        <f t="shared" si="5"/>
        <v>111.35581030463987</v>
      </c>
      <c r="R64" s="128">
        <f t="shared" si="5"/>
        <v>108.32424322751984</v>
      </c>
      <c r="S64" s="128">
        <f t="shared" si="5"/>
        <v>105.22735252607993</v>
      </c>
      <c r="T64" s="128">
        <f t="shared" si="5"/>
        <v>101.46194563775998</v>
      </c>
      <c r="U64" s="128">
        <f t="shared" si="5"/>
        <v>100</v>
      </c>
      <c r="V64" s="129">
        <v>100</v>
      </c>
      <c r="W64" s="187"/>
      <c r="X64" s="53" t="s">
        <v>46</v>
      </c>
      <c r="CA64" s="117">
        <f t="shared" ref="CA64:CA70" si="6">F64</f>
        <v>43.511400000000002</v>
      </c>
      <c r="CB64" s="127">
        <f>('[1]Summary Data'!$V162*POWER(CB$62,3))+('[1]Summary Data'!$W162*POWER(CB$62,2))+('[1]Summary Data'!$X162*CB$62)+'[1]Summary Data'!$Y162</f>
        <v>270.78104550143996</v>
      </c>
      <c r="CC64" s="128">
        <f>('[1]Summary Data'!$V162*POWER(CC$62,3))+('[1]Summary Data'!$W162*POWER(CC$62,2))+('[1]Summary Data'!$X162*CC$62)+'[1]Summary Data'!$Y162</f>
        <v>235.22712372671998</v>
      </c>
      <c r="CD64" s="128">
        <f>('[1]Summary Data'!$V162*POWER(CD$62,3))+('[1]Summary Data'!$W162*POWER(CD$62,2))+('[1]Summary Data'!$X162*CD$62)+'[1]Summary Data'!$Y162</f>
        <v>205.63980395327994</v>
      </c>
      <c r="CE64" s="128">
        <f>('[1]Summary Data'!$V162*POWER(CE$62,3))+('[1]Summary Data'!$W162*POWER(CE$62,2))+('[1]Summary Data'!$X162*CE$62)+'[1]Summary Data'!$Y162</f>
        <v>181.41589361855995</v>
      </c>
      <c r="CF64" s="128">
        <f>('[1]Summary Data'!$V162*POWER(CF$62,3))+('[1]Summary Data'!$W162*POWER(CF$62,2))+('[1]Summary Data'!$X162*CF$62)+'[1]Summary Data'!$Y162</f>
        <v>161.95220015999996</v>
      </c>
      <c r="CG64" s="128">
        <f>('[1]Summary Data'!$V162*POWER(CG$62,3))+('[1]Summary Data'!$W162*POWER(CG$62,2))+('[1]Summary Data'!$X162*CG$62)+'[1]Summary Data'!$Y162</f>
        <v>146.64553101503998</v>
      </c>
      <c r="CH64" s="128">
        <f>('[1]Summary Data'!$V162*POWER(CH$62,3))+('[1]Summary Data'!$W162*POWER(CH$62,2))+('[1]Summary Data'!$X162*CH$62)+'[1]Summary Data'!$Y162</f>
        <v>134.89269362111997</v>
      </c>
      <c r="CI64" s="128">
        <f>('[1]Summary Data'!$V162*POWER(CI$62,3))+('[1]Summary Data'!$W162*POWER(CI$62,2))+('[1]Summary Data'!$X162*CI$62)+'[1]Summary Data'!$Y162</f>
        <v>126.09049541567992</v>
      </c>
      <c r="CJ64" s="128">
        <f>('[1]Summary Data'!$V162*POWER(CJ$62,3))+('[1]Summary Data'!$W162*POWER(CJ$62,2))+('[1]Summary Data'!$X162*CJ$62)+'[1]Summary Data'!$Y162</f>
        <v>119.63574383615992</v>
      </c>
      <c r="CK64" s="128">
        <f>('[1]Summary Data'!$V162*POWER(CK$62,3))+('[1]Summary Data'!$W162*POWER(CK$62,2))+('[1]Summary Data'!$X162*CK$62)+'[1]Summary Data'!$Y162</f>
        <v>114.92524631999993</v>
      </c>
      <c r="CL64" s="128">
        <f>('[1]Summary Data'!$V162*POWER(CL$62,3))+('[1]Summary Data'!$W162*POWER(CL$62,2))+('[1]Summary Data'!$X162*CL$62)+'[1]Summary Data'!$Y162</f>
        <v>111.35581030463987</v>
      </c>
      <c r="CM64" s="128">
        <f>('[1]Summary Data'!$V162*POWER(CM$62,3))+('[1]Summary Data'!$W162*POWER(CM$62,2))+('[1]Summary Data'!$X162*CM$62)+'[1]Summary Data'!$Y162</f>
        <v>108.32424322751984</v>
      </c>
      <c r="CN64" s="128">
        <f>('[1]Summary Data'!$V162*POWER(CN$62,3))+('[1]Summary Data'!$W162*POWER(CN$62,2))+('[1]Summary Data'!$X162*CN$62)+'[1]Summary Data'!$Y162</f>
        <v>105.22735252607993</v>
      </c>
      <c r="CO64" s="128">
        <f>('[1]Summary Data'!$V162*POWER(CO$62,3))+('[1]Summary Data'!$W162*POWER(CO$62,2))+('[1]Summary Data'!$X162*CO$62)+'[1]Summary Data'!$Y162</f>
        <v>101.46194563775998</v>
      </c>
      <c r="CP64" s="128">
        <f>('[1]Summary Data'!$V162*POWER(CP$62,3))+('[1]Summary Data'!$W162*POWER(CP$62,2))+('[1]Summary Data'!$X162*CP$62)+'[1]Summary Data'!$Y162</f>
        <v>96.424829999999929</v>
      </c>
      <c r="CQ64" s="129">
        <f>('[1]Summary Data'!$V162*POWER(CQ$62,3))+('[1]Summary Data'!$W162*POWER(CQ$62,2))+('[1]Summary Data'!$X162*CQ$62)+'[1]Summary Data'!$Y162</f>
        <v>-727.30506000000037</v>
      </c>
    </row>
    <row r="65" spans="2:95" x14ac:dyDescent="0.25">
      <c r="B65" s="180"/>
      <c r="C65" s="181"/>
      <c r="D65" s="181"/>
      <c r="E65" s="182"/>
      <c r="F65" s="54">
        <f t="shared" si="4"/>
        <v>50.763300000000001</v>
      </c>
      <c r="G65" s="130">
        <f t="shared" si="5"/>
        <v>270.13921916736001</v>
      </c>
      <c r="H65" s="131">
        <f t="shared" si="5"/>
        <v>234.04047948768002</v>
      </c>
      <c r="I65" s="131">
        <f t="shared" si="5"/>
        <v>204.03320711231999</v>
      </c>
      <c r="J65" s="131">
        <f t="shared" si="5"/>
        <v>179.50616523264</v>
      </c>
      <c r="K65" s="131">
        <f t="shared" si="5"/>
        <v>159.84811704000003</v>
      </c>
      <c r="L65" s="131">
        <f t="shared" si="5"/>
        <v>144.44782572576003</v>
      </c>
      <c r="M65" s="131">
        <f t="shared" si="5"/>
        <v>132.69405448127998</v>
      </c>
      <c r="N65" s="131">
        <f t="shared" si="5"/>
        <v>123.97556649792</v>
      </c>
      <c r="O65" s="131">
        <f t="shared" si="5"/>
        <v>117.68112496703998</v>
      </c>
      <c r="P65" s="131">
        <f t="shared" si="5"/>
        <v>113.19949308000002</v>
      </c>
      <c r="Q65" s="131">
        <f t="shared" si="5"/>
        <v>109.91943402816008</v>
      </c>
      <c r="R65" s="131">
        <f t="shared" si="5"/>
        <v>107.22971100287998</v>
      </c>
      <c r="S65" s="131">
        <f t="shared" si="5"/>
        <v>104.51908719552</v>
      </c>
      <c r="T65" s="131">
        <f t="shared" si="5"/>
        <v>101.17632579744009</v>
      </c>
      <c r="U65" s="131">
        <f t="shared" si="5"/>
        <v>100</v>
      </c>
      <c r="V65" s="132">
        <v>100</v>
      </c>
      <c r="W65" s="187"/>
      <c r="CA65" s="118">
        <f t="shared" si="6"/>
        <v>50.763300000000001</v>
      </c>
      <c r="CB65" s="130">
        <f>('[1]Summary Data'!$V161*POWER(CB$62,3))+('[1]Summary Data'!$W161*POWER(CB$62,2))+('[1]Summary Data'!$X161*CB$62)+'[1]Summary Data'!$Y161</f>
        <v>270.13921916736001</v>
      </c>
      <c r="CC65" s="131">
        <f>('[1]Summary Data'!$V161*POWER(CC$62,3))+('[1]Summary Data'!$W161*POWER(CC$62,2))+('[1]Summary Data'!$X161*CC$62)+'[1]Summary Data'!$Y161</f>
        <v>234.04047948768002</v>
      </c>
      <c r="CD65" s="131">
        <f>('[1]Summary Data'!$V161*POWER(CD$62,3))+('[1]Summary Data'!$W161*POWER(CD$62,2))+('[1]Summary Data'!$X161*CD$62)+'[1]Summary Data'!$Y161</f>
        <v>204.03320711231999</v>
      </c>
      <c r="CE65" s="131">
        <f>('[1]Summary Data'!$V161*POWER(CE$62,3))+('[1]Summary Data'!$W161*POWER(CE$62,2))+('[1]Summary Data'!$X161*CE$62)+'[1]Summary Data'!$Y161</f>
        <v>179.50616523264</v>
      </c>
      <c r="CF65" s="131">
        <f>('[1]Summary Data'!$V161*POWER(CF$62,3))+('[1]Summary Data'!$W161*POWER(CF$62,2))+('[1]Summary Data'!$X161*CF$62)+'[1]Summary Data'!$Y161</f>
        <v>159.84811704000003</v>
      </c>
      <c r="CG65" s="131">
        <f>('[1]Summary Data'!$V161*POWER(CG$62,3))+('[1]Summary Data'!$W161*POWER(CG$62,2))+('[1]Summary Data'!$X161*CG$62)+'[1]Summary Data'!$Y161</f>
        <v>144.44782572576003</v>
      </c>
      <c r="CH65" s="131">
        <f>('[1]Summary Data'!$V161*POWER(CH$62,3))+('[1]Summary Data'!$W161*POWER(CH$62,2))+('[1]Summary Data'!$X161*CH$62)+'[1]Summary Data'!$Y161</f>
        <v>132.69405448127998</v>
      </c>
      <c r="CI65" s="131">
        <f>('[1]Summary Data'!$V161*POWER(CI$62,3))+('[1]Summary Data'!$W161*POWER(CI$62,2))+('[1]Summary Data'!$X161*CI$62)+'[1]Summary Data'!$Y161</f>
        <v>123.97556649792</v>
      </c>
      <c r="CJ65" s="131">
        <f>('[1]Summary Data'!$V161*POWER(CJ$62,3))+('[1]Summary Data'!$W161*POWER(CJ$62,2))+('[1]Summary Data'!$X161*CJ$62)+'[1]Summary Data'!$Y161</f>
        <v>117.68112496703998</v>
      </c>
      <c r="CK65" s="131">
        <f>('[1]Summary Data'!$V161*POWER(CK$62,3))+('[1]Summary Data'!$W161*POWER(CK$62,2))+('[1]Summary Data'!$X161*CK$62)+'[1]Summary Data'!$Y161</f>
        <v>113.19949308000002</v>
      </c>
      <c r="CL65" s="131">
        <f>('[1]Summary Data'!$V161*POWER(CL$62,3))+('[1]Summary Data'!$W161*POWER(CL$62,2))+('[1]Summary Data'!$X161*CL$62)+'[1]Summary Data'!$Y161</f>
        <v>109.91943402816008</v>
      </c>
      <c r="CM65" s="131">
        <f>('[1]Summary Data'!$V161*POWER(CM$62,3))+('[1]Summary Data'!$W161*POWER(CM$62,2))+('[1]Summary Data'!$X161*CM$62)+'[1]Summary Data'!$Y161</f>
        <v>107.22971100287998</v>
      </c>
      <c r="CN65" s="131">
        <f>('[1]Summary Data'!$V161*POWER(CN$62,3))+('[1]Summary Data'!$W161*POWER(CN$62,2))+('[1]Summary Data'!$X161*CN$62)+'[1]Summary Data'!$Y161</f>
        <v>104.51908719552</v>
      </c>
      <c r="CO65" s="131">
        <f>('[1]Summary Data'!$V161*POWER(CO$62,3))+('[1]Summary Data'!$W161*POWER(CO$62,2))+('[1]Summary Data'!$X161*CO$62)+'[1]Summary Data'!$Y161</f>
        <v>101.17632579744009</v>
      </c>
      <c r="CP65" s="131">
        <f>('[1]Summary Data'!$V161*POWER(CP$62,3))+('[1]Summary Data'!$W161*POWER(CP$62,2))+('[1]Summary Data'!$X161*CP$62)+'[1]Summary Data'!$Y161</f>
        <v>96.590190000000007</v>
      </c>
      <c r="CQ65" s="132">
        <f>('[1]Summary Data'!$V161*POWER(CQ$62,3))+('[1]Summary Data'!$W161*POWER(CQ$62,2))+('[1]Summary Data'!$X161*CQ$62)+'[1]Summary Data'!$Y161</f>
        <v>-722.82084999999995</v>
      </c>
    </row>
    <row r="66" spans="2:95" x14ac:dyDescent="0.25">
      <c r="B66" s="180"/>
      <c r="C66" s="181"/>
      <c r="D66" s="181"/>
      <c r="E66" s="182"/>
      <c r="F66" s="56">
        <f t="shared" si="4"/>
        <v>58.0152</v>
      </c>
      <c r="G66" s="130">
        <f t="shared" si="5"/>
        <v>300.89934363968001</v>
      </c>
      <c r="H66" s="131">
        <f t="shared" si="5"/>
        <v>258.69486170384005</v>
      </c>
      <c r="I66" s="131">
        <f t="shared" si="5"/>
        <v>223.64546489215996</v>
      </c>
      <c r="J66" s="131">
        <f t="shared" si="5"/>
        <v>195.02252072432003</v>
      </c>
      <c r="K66" s="131">
        <f t="shared" si="5"/>
        <v>172.09739672000006</v>
      </c>
      <c r="L66" s="131">
        <f t="shared" si="5"/>
        <v>154.14146039887999</v>
      </c>
      <c r="M66" s="131">
        <f t="shared" si="5"/>
        <v>140.42607928064001</v>
      </c>
      <c r="N66" s="131">
        <f t="shared" si="5"/>
        <v>130.22262088496007</v>
      </c>
      <c r="O66" s="131">
        <f t="shared" si="5"/>
        <v>122.80245273152008</v>
      </c>
      <c r="P66" s="131">
        <f t="shared" si="5"/>
        <v>117.43694234000003</v>
      </c>
      <c r="Q66" s="131">
        <f t="shared" si="5"/>
        <v>113.39745723008008</v>
      </c>
      <c r="R66" s="131">
        <f t="shared" si="5"/>
        <v>109.95536492143998</v>
      </c>
      <c r="S66" s="131">
        <f t="shared" si="5"/>
        <v>106.38203293376017</v>
      </c>
      <c r="T66" s="131">
        <f t="shared" si="5"/>
        <v>101.94882878672007</v>
      </c>
      <c r="U66" s="131">
        <f t="shared" si="5"/>
        <v>100</v>
      </c>
      <c r="V66" s="132">
        <v>100</v>
      </c>
      <c r="W66" s="187"/>
      <c r="CA66" s="119">
        <f t="shared" si="6"/>
        <v>58.0152</v>
      </c>
      <c r="CB66" s="130">
        <f>('[1]Summary Data'!$V160*POWER(CB$62,3))+('[1]Summary Data'!$W160*POWER(CB$62,2))+('[1]Summary Data'!$X160*CB$62)+'[1]Summary Data'!$Y160</f>
        <v>300.89934363968001</v>
      </c>
      <c r="CC66" s="131">
        <f>('[1]Summary Data'!$V160*POWER(CC$62,3))+('[1]Summary Data'!$W160*POWER(CC$62,2))+('[1]Summary Data'!$X160*CC$62)+'[1]Summary Data'!$Y160</f>
        <v>258.69486170384005</v>
      </c>
      <c r="CD66" s="131">
        <f>('[1]Summary Data'!$V160*POWER(CD$62,3))+('[1]Summary Data'!$W160*POWER(CD$62,2))+('[1]Summary Data'!$X160*CD$62)+'[1]Summary Data'!$Y160</f>
        <v>223.64546489215996</v>
      </c>
      <c r="CE66" s="131">
        <f>('[1]Summary Data'!$V160*POWER(CE$62,3))+('[1]Summary Data'!$W160*POWER(CE$62,2))+('[1]Summary Data'!$X160*CE$62)+'[1]Summary Data'!$Y160</f>
        <v>195.02252072432003</v>
      </c>
      <c r="CF66" s="131">
        <f>('[1]Summary Data'!$V160*POWER(CF$62,3))+('[1]Summary Data'!$W160*POWER(CF$62,2))+('[1]Summary Data'!$X160*CF$62)+'[1]Summary Data'!$Y160</f>
        <v>172.09739672000006</v>
      </c>
      <c r="CG66" s="131">
        <f>('[1]Summary Data'!$V160*POWER(CG$62,3))+('[1]Summary Data'!$W160*POWER(CG$62,2))+('[1]Summary Data'!$X160*CG$62)+'[1]Summary Data'!$Y160</f>
        <v>154.14146039887999</v>
      </c>
      <c r="CH66" s="131">
        <f>('[1]Summary Data'!$V160*POWER(CH$62,3))+('[1]Summary Data'!$W160*POWER(CH$62,2))+('[1]Summary Data'!$X160*CH$62)+'[1]Summary Data'!$Y160</f>
        <v>140.42607928064001</v>
      </c>
      <c r="CI66" s="131">
        <f>('[1]Summary Data'!$V160*POWER(CI$62,3))+('[1]Summary Data'!$W160*POWER(CI$62,2))+('[1]Summary Data'!$X160*CI$62)+'[1]Summary Data'!$Y160</f>
        <v>130.22262088496007</v>
      </c>
      <c r="CJ66" s="131">
        <f>('[1]Summary Data'!$V160*POWER(CJ$62,3))+('[1]Summary Data'!$W160*POWER(CJ$62,2))+('[1]Summary Data'!$X160*CJ$62)+'[1]Summary Data'!$Y160</f>
        <v>122.80245273152008</v>
      </c>
      <c r="CK66" s="131">
        <f>('[1]Summary Data'!$V160*POWER(CK$62,3))+('[1]Summary Data'!$W160*POWER(CK$62,2))+('[1]Summary Data'!$X160*CK$62)+'[1]Summary Data'!$Y160</f>
        <v>117.43694234000003</v>
      </c>
      <c r="CL66" s="131">
        <f>('[1]Summary Data'!$V160*POWER(CL$62,3))+('[1]Summary Data'!$W160*POWER(CL$62,2))+('[1]Summary Data'!$X160*CL$62)+'[1]Summary Data'!$Y160</f>
        <v>113.39745723008008</v>
      </c>
      <c r="CM66" s="131">
        <f>('[1]Summary Data'!$V160*POWER(CM$62,3))+('[1]Summary Data'!$W160*POWER(CM$62,2))+('[1]Summary Data'!$X160*CM$62)+'[1]Summary Data'!$Y160</f>
        <v>109.95536492143998</v>
      </c>
      <c r="CN66" s="131">
        <f>('[1]Summary Data'!$V160*POWER(CN$62,3))+('[1]Summary Data'!$W160*POWER(CN$62,2))+('[1]Summary Data'!$X160*CN$62)+'[1]Summary Data'!$Y160</f>
        <v>106.38203293376017</v>
      </c>
      <c r="CO66" s="131">
        <f>('[1]Summary Data'!$V160*POWER(CO$62,3))+('[1]Summary Data'!$W160*POWER(CO$62,2))+('[1]Summary Data'!$X160*CO$62)+'[1]Summary Data'!$Y160</f>
        <v>101.94882878672007</v>
      </c>
      <c r="CP66" s="131">
        <f>('[1]Summary Data'!$V160*POWER(CP$62,3))+('[1]Summary Data'!$W160*POWER(CP$62,2))+('[1]Summary Data'!$X160*CP$62)+'[1]Summary Data'!$Y160</f>
        <v>95.927120000000116</v>
      </c>
      <c r="CQ66" s="132">
        <f>('[1]Summary Data'!$V160*POWER(CQ$62,3))+('[1]Summary Data'!$W160*POWER(CQ$62,2))+('[1]Summary Data'!$X160*CQ$62)+'[1]Summary Data'!$Y160</f>
        <v>-905.76120999999966</v>
      </c>
    </row>
    <row r="67" spans="2:95" x14ac:dyDescent="0.25">
      <c r="B67" s="180"/>
      <c r="C67" s="181"/>
      <c r="D67" s="181"/>
      <c r="E67" s="182"/>
      <c r="F67" s="56">
        <f t="shared" si="4"/>
        <v>65.267099999999999</v>
      </c>
      <c r="G67" s="130">
        <f t="shared" si="5"/>
        <v>226.25784672447998</v>
      </c>
      <c r="H67" s="131">
        <f t="shared" si="5"/>
        <v>210.42381298623997</v>
      </c>
      <c r="I67" s="131">
        <f t="shared" si="5"/>
        <v>195.65312766975998</v>
      </c>
      <c r="J67" s="131">
        <f t="shared" si="5"/>
        <v>181.94277417951997</v>
      </c>
      <c r="K67" s="131">
        <f t="shared" si="5"/>
        <v>169.28973592</v>
      </c>
      <c r="L67" s="131">
        <f t="shared" si="5"/>
        <v>157.69099629567998</v>
      </c>
      <c r="M67" s="131">
        <f t="shared" si="5"/>
        <v>147.14353871103998</v>
      </c>
      <c r="N67" s="131">
        <f t="shared" si="5"/>
        <v>137.64434657056</v>
      </c>
      <c r="O67" s="131">
        <f t="shared" si="5"/>
        <v>129.19040327872</v>
      </c>
      <c r="P67" s="131">
        <f t="shared" si="5"/>
        <v>121.77869224</v>
      </c>
      <c r="Q67" s="131">
        <f t="shared" si="5"/>
        <v>115.40619685887998</v>
      </c>
      <c r="R67" s="131">
        <f t="shared" si="5"/>
        <v>110.06990053983998</v>
      </c>
      <c r="S67" s="131">
        <f t="shared" si="5"/>
        <v>105.76678668735997</v>
      </c>
      <c r="T67" s="131">
        <f t="shared" si="5"/>
        <v>102.49383870592001</v>
      </c>
      <c r="U67" s="131">
        <f t="shared" si="5"/>
        <v>100.24804</v>
      </c>
      <c r="V67" s="132">
        <v>100</v>
      </c>
      <c r="W67" s="187"/>
      <c r="CA67" s="119">
        <f t="shared" si="6"/>
        <v>65.267099999999999</v>
      </c>
      <c r="CB67" s="130">
        <f>('[1]Summary Data'!$V159*POWER(CB$62,3))+('[1]Summary Data'!$W159*POWER(CB$62,2))+('[1]Summary Data'!$X159*CB$62)+'[1]Summary Data'!$Y159</f>
        <v>226.25784672447998</v>
      </c>
      <c r="CC67" s="131">
        <f>('[1]Summary Data'!$V159*POWER(CC$62,3))+('[1]Summary Data'!$W159*POWER(CC$62,2))+('[1]Summary Data'!$X159*CC$62)+'[1]Summary Data'!$Y159</f>
        <v>210.42381298623997</v>
      </c>
      <c r="CD67" s="131">
        <f>('[1]Summary Data'!$V159*POWER(CD$62,3))+('[1]Summary Data'!$W159*POWER(CD$62,2))+('[1]Summary Data'!$X159*CD$62)+'[1]Summary Data'!$Y159</f>
        <v>195.65312766975998</v>
      </c>
      <c r="CE67" s="131">
        <f>('[1]Summary Data'!$V159*POWER(CE$62,3))+('[1]Summary Data'!$W159*POWER(CE$62,2))+('[1]Summary Data'!$X159*CE$62)+'[1]Summary Data'!$Y159</f>
        <v>181.94277417951997</v>
      </c>
      <c r="CF67" s="131">
        <f>('[1]Summary Data'!$V159*POWER(CF$62,3))+('[1]Summary Data'!$W159*POWER(CF$62,2))+('[1]Summary Data'!$X159*CF$62)+'[1]Summary Data'!$Y159</f>
        <v>169.28973592</v>
      </c>
      <c r="CG67" s="131">
        <f>('[1]Summary Data'!$V159*POWER(CG$62,3))+('[1]Summary Data'!$W159*POWER(CG$62,2))+('[1]Summary Data'!$X159*CG$62)+'[1]Summary Data'!$Y159</f>
        <v>157.69099629567998</v>
      </c>
      <c r="CH67" s="131">
        <f>('[1]Summary Data'!$V159*POWER(CH$62,3))+('[1]Summary Data'!$W159*POWER(CH$62,2))+('[1]Summary Data'!$X159*CH$62)+'[1]Summary Data'!$Y159</f>
        <v>147.14353871103998</v>
      </c>
      <c r="CI67" s="131">
        <f>('[1]Summary Data'!$V159*POWER(CI$62,3))+('[1]Summary Data'!$W159*POWER(CI$62,2))+('[1]Summary Data'!$X159*CI$62)+'[1]Summary Data'!$Y159</f>
        <v>137.64434657056</v>
      </c>
      <c r="CJ67" s="131">
        <f>('[1]Summary Data'!$V159*POWER(CJ$62,3))+('[1]Summary Data'!$W159*POWER(CJ$62,2))+('[1]Summary Data'!$X159*CJ$62)+'[1]Summary Data'!$Y159</f>
        <v>129.19040327872</v>
      </c>
      <c r="CK67" s="131">
        <f>('[1]Summary Data'!$V159*POWER(CK$62,3))+('[1]Summary Data'!$W159*POWER(CK$62,2))+('[1]Summary Data'!$X159*CK$62)+'[1]Summary Data'!$Y159</f>
        <v>121.77869224</v>
      </c>
      <c r="CL67" s="131">
        <f>('[1]Summary Data'!$V159*POWER(CL$62,3))+('[1]Summary Data'!$W159*POWER(CL$62,2))+('[1]Summary Data'!$X159*CL$62)+'[1]Summary Data'!$Y159</f>
        <v>115.40619685887998</v>
      </c>
      <c r="CM67" s="131">
        <f>('[1]Summary Data'!$V159*POWER(CM$62,3))+('[1]Summary Data'!$W159*POWER(CM$62,2))+('[1]Summary Data'!$X159*CM$62)+'[1]Summary Data'!$Y159</f>
        <v>110.06990053983998</v>
      </c>
      <c r="CN67" s="131">
        <f>('[1]Summary Data'!$V159*POWER(CN$62,3))+('[1]Summary Data'!$W159*POWER(CN$62,2))+('[1]Summary Data'!$X159*CN$62)+'[1]Summary Data'!$Y159</f>
        <v>105.76678668735997</v>
      </c>
      <c r="CO67" s="131">
        <f>('[1]Summary Data'!$V159*POWER(CO$62,3))+('[1]Summary Data'!$W159*POWER(CO$62,2))+('[1]Summary Data'!$X159*CO$62)+'[1]Summary Data'!$Y159</f>
        <v>102.49383870592001</v>
      </c>
      <c r="CP67" s="131">
        <f>('[1]Summary Data'!$V159*POWER(CP$62,3))+('[1]Summary Data'!$W159*POWER(CP$62,2))+('[1]Summary Data'!$X159*CP$62)+'[1]Summary Data'!$Y159</f>
        <v>100.24804</v>
      </c>
      <c r="CQ67" s="132">
        <f>('[1]Summary Data'!$V159*POWER(CQ$62,3))+('[1]Summary Data'!$W159*POWER(CQ$62,2))+('[1]Summary Data'!$X159*CQ$62)+'[1]Summary Data'!$Y159</f>
        <v>211.27391000000006</v>
      </c>
    </row>
    <row r="68" spans="2:95" x14ac:dyDescent="0.25">
      <c r="B68" s="180"/>
      <c r="C68" s="181"/>
      <c r="D68" s="181"/>
      <c r="E68" s="182"/>
      <c r="F68" s="56">
        <f t="shared" si="4"/>
        <v>72.519000000000005</v>
      </c>
      <c r="G68" s="130">
        <f t="shared" si="5"/>
        <v>257.36633645887997</v>
      </c>
      <c r="H68" s="131">
        <f t="shared" si="5"/>
        <v>235.60863348343997</v>
      </c>
      <c r="I68" s="131">
        <f t="shared" si="5"/>
        <v>215.87716408255997</v>
      </c>
      <c r="J68" s="131">
        <f t="shared" si="5"/>
        <v>198.08117913511998</v>
      </c>
      <c r="K68" s="131">
        <f t="shared" si="5"/>
        <v>182.12992951999999</v>
      </c>
      <c r="L68" s="131">
        <f t="shared" si="5"/>
        <v>167.93266611607999</v>
      </c>
      <c r="M68" s="131">
        <f t="shared" si="5"/>
        <v>155.39863980223998</v>
      </c>
      <c r="N68" s="131">
        <f t="shared" si="5"/>
        <v>144.43710145735997</v>
      </c>
      <c r="O68" s="131">
        <f t="shared" si="5"/>
        <v>134.95730196031997</v>
      </c>
      <c r="P68" s="131">
        <f t="shared" si="5"/>
        <v>126.86849218999996</v>
      </c>
      <c r="Q68" s="131">
        <f t="shared" si="5"/>
        <v>120.07992302527998</v>
      </c>
      <c r="R68" s="131">
        <f t="shared" si="5"/>
        <v>114.50084534503998</v>
      </c>
      <c r="S68" s="131">
        <f t="shared" si="5"/>
        <v>110.04051002815999</v>
      </c>
      <c r="T68" s="131">
        <f t="shared" si="5"/>
        <v>106.60816795352</v>
      </c>
      <c r="U68" s="131">
        <f t="shared" si="5"/>
        <v>104.11306999999999</v>
      </c>
      <c r="V68" s="132">
        <v>100</v>
      </c>
      <c r="W68" s="187"/>
      <c r="CA68" s="119">
        <f t="shared" si="6"/>
        <v>72.519000000000005</v>
      </c>
      <c r="CB68" s="130">
        <f>('[1]Summary Data'!$V158*POWER(CB$62,3))+('[1]Summary Data'!$W158*POWER(CB$62,2))+('[1]Summary Data'!$X158*CB$62)+'[1]Summary Data'!$Y158</f>
        <v>257.36633645887997</v>
      </c>
      <c r="CC68" s="131">
        <f>('[1]Summary Data'!$V158*POWER(CC$62,3))+('[1]Summary Data'!$W158*POWER(CC$62,2))+('[1]Summary Data'!$X158*CC$62)+'[1]Summary Data'!$Y158</f>
        <v>235.60863348343997</v>
      </c>
      <c r="CD68" s="131">
        <f>('[1]Summary Data'!$V158*POWER(CD$62,3))+('[1]Summary Data'!$W158*POWER(CD$62,2))+('[1]Summary Data'!$X158*CD$62)+'[1]Summary Data'!$Y158</f>
        <v>215.87716408255997</v>
      </c>
      <c r="CE68" s="131">
        <f>('[1]Summary Data'!$V158*POWER(CE$62,3))+('[1]Summary Data'!$W158*POWER(CE$62,2))+('[1]Summary Data'!$X158*CE$62)+'[1]Summary Data'!$Y158</f>
        <v>198.08117913511998</v>
      </c>
      <c r="CF68" s="131">
        <f>('[1]Summary Data'!$V158*POWER(CF$62,3))+('[1]Summary Data'!$W158*POWER(CF$62,2))+('[1]Summary Data'!$X158*CF$62)+'[1]Summary Data'!$Y158</f>
        <v>182.12992951999999</v>
      </c>
      <c r="CG68" s="131">
        <f>('[1]Summary Data'!$V158*POWER(CG$62,3))+('[1]Summary Data'!$W158*POWER(CG$62,2))+('[1]Summary Data'!$X158*CG$62)+'[1]Summary Data'!$Y158</f>
        <v>167.93266611607999</v>
      </c>
      <c r="CH68" s="131">
        <f>('[1]Summary Data'!$V158*POWER(CH$62,3))+('[1]Summary Data'!$W158*POWER(CH$62,2))+('[1]Summary Data'!$X158*CH$62)+'[1]Summary Data'!$Y158</f>
        <v>155.39863980223998</v>
      </c>
      <c r="CI68" s="131">
        <f>('[1]Summary Data'!$V158*POWER(CI$62,3))+('[1]Summary Data'!$W158*POWER(CI$62,2))+('[1]Summary Data'!$X158*CI$62)+'[1]Summary Data'!$Y158</f>
        <v>144.43710145735997</v>
      </c>
      <c r="CJ68" s="131">
        <f>('[1]Summary Data'!$V158*POWER(CJ$62,3))+('[1]Summary Data'!$W158*POWER(CJ$62,2))+('[1]Summary Data'!$X158*CJ$62)+'[1]Summary Data'!$Y158</f>
        <v>134.95730196031997</v>
      </c>
      <c r="CK68" s="131">
        <f>('[1]Summary Data'!$V158*POWER(CK$62,3))+('[1]Summary Data'!$W158*POWER(CK$62,2))+('[1]Summary Data'!$X158*CK$62)+'[1]Summary Data'!$Y158</f>
        <v>126.86849218999996</v>
      </c>
      <c r="CL68" s="131">
        <f>('[1]Summary Data'!$V158*POWER(CL$62,3))+('[1]Summary Data'!$W158*POWER(CL$62,2))+('[1]Summary Data'!$X158*CL$62)+'[1]Summary Data'!$Y158</f>
        <v>120.07992302527998</v>
      </c>
      <c r="CM68" s="131">
        <f>('[1]Summary Data'!$V158*POWER(CM$62,3))+('[1]Summary Data'!$W158*POWER(CM$62,2))+('[1]Summary Data'!$X158*CM$62)+'[1]Summary Data'!$Y158</f>
        <v>114.50084534503998</v>
      </c>
      <c r="CN68" s="131">
        <f>('[1]Summary Data'!$V158*POWER(CN$62,3))+('[1]Summary Data'!$W158*POWER(CN$62,2))+('[1]Summary Data'!$X158*CN$62)+'[1]Summary Data'!$Y158</f>
        <v>110.04051002815999</v>
      </c>
      <c r="CO68" s="131">
        <f>('[1]Summary Data'!$V158*POWER(CO$62,3))+('[1]Summary Data'!$W158*POWER(CO$62,2))+('[1]Summary Data'!$X158*CO$62)+'[1]Summary Data'!$Y158</f>
        <v>106.60816795352</v>
      </c>
      <c r="CP68" s="131">
        <f>('[1]Summary Data'!$V158*POWER(CP$62,3))+('[1]Summary Data'!$W158*POWER(CP$62,2))+('[1]Summary Data'!$X158*CP$62)+'[1]Summary Data'!$Y158</f>
        <v>104.11306999999999</v>
      </c>
      <c r="CQ68" s="132">
        <f>('[1]Summary Data'!$V158*POWER(CQ$62,3))+('[1]Summary Data'!$W158*POWER(CQ$62,2))+('[1]Summary Data'!$X158*CQ$62)+'[1]Summary Data'!$Y158</f>
        <v>117.38059000000004</v>
      </c>
    </row>
    <row r="69" spans="2:95" x14ac:dyDescent="0.25">
      <c r="B69" s="180"/>
      <c r="C69" s="181"/>
      <c r="D69" s="181"/>
      <c r="E69" s="182"/>
      <c r="F69" s="56">
        <f t="shared" si="4"/>
        <v>79.770899999999997</v>
      </c>
      <c r="G69" s="130">
        <f t="shared" si="5"/>
        <v>287.60424903359996</v>
      </c>
      <c r="H69" s="131">
        <f t="shared" si="5"/>
        <v>253.10354882279995</v>
      </c>
      <c r="I69" s="131">
        <f t="shared" si="5"/>
        <v>223.78815347519995</v>
      </c>
      <c r="J69" s="131">
        <f t="shared" si="5"/>
        <v>199.16736414839994</v>
      </c>
      <c r="K69" s="131">
        <f t="shared" si="5"/>
        <v>178.75048199999995</v>
      </c>
      <c r="L69" s="131">
        <f t="shared" si="5"/>
        <v>162.04680818759991</v>
      </c>
      <c r="M69" s="131">
        <f t="shared" si="5"/>
        <v>148.56564386879995</v>
      </c>
      <c r="N69" s="131">
        <f t="shared" si="5"/>
        <v>137.81629020120005</v>
      </c>
      <c r="O69" s="131">
        <f t="shared" si="5"/>
        <v>129.3080483423999</v>
      </c>
      <c r="P69" s="131">
        <f t="shared" si="5"/>
        <v>122.55021944999999</v>
      </c>
      <c r="Q69" s="131">
        <f t="shared" si="5"/>
        <v>117.05210468159993</v>
      </c>
      <c r="R69" s="131">
        <f t="shared" si="5"/>
        <v>112.32300519479998</v>
      </c>
      <c r="S69" s="131">
        <f t="shared" si="5"/>
        <v>107.87222214719992</v>
      </c>
      <c r="T69" s="131">
        <f t="shared" si="5"/>
        <v>103.2090566963999</v>
      </c>
      <c r="U69" s="131">
        <f t="shared" si="5"/>
        <v>100</v>
      </c>
      <c r="V69" s="132">
        <v>100</v>
      </c>
      <c r="W69" s="187"/>
      <c r="CA69" s="119">
        <f t="shared" si="6"/>
        <v>79.770899999999997</v>
      </c>
      <c r="CB69" s="130">
        <f>('[1]Summary Data'!$V157*POWER(CB$62,3))+('[1]Summary Data'!$W157*POWER(CB$62,2))+('[1]Summary Data'!$X157*CB$62)+'[1]Summary Data'!$Y157</f>
        <v>287.60424903359996</v>
      </c>
      <c r="CC69" s="131">
        <f>('[1]Summary Data'!$V157*POWER(CC$62,3))+('[1]Summary Data'!$W157*POWER(CC$62,2))+('[1]Summary Data'!$X157*CC$62)+'[1]Summary Data'!$Y157</f>
        <v>253.10354882279995</v>
      </c>
      <c r="CD69" s="131">
        <f>('[1]Summary Data'!$V157*POWER(CD$62,3))+('[1]Summary Data'!$W157*POWER(CD$62,2))+('[1]Summary Data'!$X157*CD$62)+'[1]Summary Data'!$Y157</f>
        <v>223.78815347519995</v>
      </c>
      <c r="CE69" s="131">
        <f>('[1]Summary Data'!$V157*POWER(CE$62,3))+('[1]Summary Data'!$W157*POWER(CE$62,2))+('[1]Summary Data'!$X157*CE$62)+'[1]Summary Data'!$Y157</f>
        <v>199.16736414839994</v>
      </c>
      <c r="CF69" s="131">
        <f>('[1]Summary Data'!$V157*POWER(CF$62,3))+('[1]Summary Data'!$W157*POWER(CF$62,2))+('[1]Summary Data'!$X157*CF$62)+'[1]Summary Data'!$Y157</f>
        <v>178.75048199999995</v>
      </c>
      <c r="CG69" s="131">
        <f>('[1]Summary Data'!$V157*POWER(CG$62,3))+('[1]Summary Data'!$W157*POWER(CG$62,2))+('[1]Summary Data'!$X157*CG$62)+'[1]Summary Data'!$Y157</f>
        <v>162.04680818759991</v>
      </c>
      <c r="CH69" s="131">
        <f>('[1]Summary Data'!$V157*POWER(CH$62,3))+('[1]Summary Data'!$W157*POWER(CH$62,2))+('[1]Summary Data'!$X157*CH$62)+'[1]Summary Data'!$Y157</f>
        <v>148.56564386879995</v>
      </c>
      <c r="CI69" s="131">
        <f>('[1]Summary Data'!$V157*POWER(CI$62,3))+('[1]Summary Data'!$W157*POWER(CI$62,2))+('[1]Summary Data'!$X157*CI$62)+'[1]Summary Data'!$Y157</f>
        <v>137.81629020120005</v>
      </c>
      <c r="CJ69" s="131">
        <f>('[1]Summary Data'!$V157*POWER(CJ$62,3))+('[1]Summary Data'!$W157*POWER(CJ$62,2))+('[1]Summary Data'!$X157*CJ$62)+'[1]Summary Data'!$Y157</f>
        <v>129.3080483423999</v>
      </c>
      <c r="CK69" s="131">
        <f>('[1]Summary Data'!$V157*POWER(CK$62,3))+('[1]Summary Data'!$W157*POWER(CK$62,2))+('[1]Summary Data'!$X157*CK$62)+'[1]Summary Data'!$Y157</f>
        <v>122.55021944999999</v>
      </c>
      <c r="CL69" s="131">
        <f>('[1]Summary Data'!$V157*POWER(CL$62,3))+('[1]Summary Data'!$W157*POWER(CL$62,2))+('[1]Summary Data'!$X157*CL$62)+'[1]Summary Data'!$Y157</f>
        <v>117.05210468159993</v>
      </c>
      <c r="CM69" s="131">
        <f>('[1]Summary Data'!$V157*POWER(CM$62,3))+('[1]Summary Data'!$W157*POWER(CM$62,2))+('[1]Summary Data'!$X157*CM$62)+'[1]Summary Data'!$Y157</f>
        <v>112.32300519479998</v>
      </c>
      <c r="CN69" s="131">
        <f>('[1]Summary Data'!$V157*POWER(CN$62,3))+('[1]Summary Data'!$W157*POWER(CN$62,2))+('[1]Summary Data'!$X157*CN$62)+'[1]Summary Data'!$Y157</f>
        <v>107.87222214719992</v>
      </c>
      <c r="CO69" s="131">
        <f>('[1]Summary Data'!$V157*POWER(CO$62,3))+('[1]Summary Data'!$W157*POWER(CO$62,2))+('[1]Summary Data'!$X157*CO$62)+'[1]Summary Data'!$Y157</f>
        <v>103.2090566963999</v>
      </c>
      <c r="CP69" s="131">
        <f>('[1]Summary Data'!$V157*POWER(CP$62,3))+('[1]Summary Data'!$W157*POWER(CP$62,2))+('[1]Summary Data'!$X157*CP$62)+'[1]Summary Data'!$Y157</f>
        <v>97.842809999999872</v>
      </c>
      <c r="CQ69" s="132">
        <f>('[1]Summary Data'!$V157*POWER(CQ$62,3))+('[1]Summary Data'!$W157*POWER(CQ$62,2))+('[1]Summary Data'!$X157*CQ$62)+'[1]Summary Data'!$Y157</f>
        <v>-544.60819000000015</v>
      </c>
    </row>
    <row r="70" spans="2:95" ht="15.75" thickBot="1" x14ac:dyDescent="0.3">
      <c r="B70" s="183"/>
      <c r="C70" s="184"/>
      <c r="D70" s="184"/>
      <c r="E70" s="185"/>
      <c r="F70" s="58">
        <f t="shared" si="4"/>
        <v>87.022800000000004</v>
      </c>
      <c r="G70" s="133">
        <f t="shared" si="5"/>
        <v>253.4862793952</v>
      </c>
      <c r="H70" s="134">
        <f t="shared" si="5"/>
        <v>229.59972476960002</v>
      </c>
      <c r="I70" s="134">
        <f t="shared" si="5"/>
        <v>208.45541320640001</v>
      </c>
      <c r="J70" s="134">
        <f t="shared" si="5"/>
        <v>189.8629223888</v>
      </c>
      <c r="K70" s="134">
        <f t="shared" si="5"/>
        <v>173.63183000000001</v>
      </c>
      <c r="L70" s="134">
        <f t="shared" si="5"/>
        <v>159.57171372319999</v>
      </c>
      <c r="M70" s="134">
        <f t="shared" si="5"/>
        <v>147.49215124160003</v>
      </c>
      <c r="N70" s="134">
        <f t="shared" si="5"/>
        <v>137.20272023840005</v>
      </c>
      <c r="O70" s="134">
        <f t="shared" si="5"/>
        <v>128.51299839680001</v>
      </c>
      <c r="P70" s="134">
        <f t="shared" si="5"/>
        <v>121.23256340000003</v>
      </c>
      <c r="Q70" s="134">
        <f t="shared" si="5"/>
        <v>115.17099293119998</v>
      </c>
      <c r="R70" s="134">
        <f t="shared" si="5"/>
        <v>110.13786467360003</v>
      </c>
      <c r="S70" s="134">
        <f t="shared" si="5"/>
        <v>105.9427563104</v>
      </c>
      <c r="T70" s="134">
        <f t="shared" si="5"/>
        <v>102.39524552480003</v>
      </c>
      <c r="U70" s="134">
        <f t="shared" si="5"/>
        <v>100</v>
      </c>
      <c r="V70" s="135">
        <v>100</v>
      </c>
      <c r="W70" s="188"/>
      <c r="CA70" s="120">
        <f t="shared" si="6"/>
        <v>87.022800000000004</v>
      </c>
      <c r="CB70" s="133">
        <f>('[1]Summary Data'!$V156*POWER(CB$62,3))+('[1]Summary Data'!$W156*POWER(CB$62,2))+('[1]Summary Data'!$X156*CB$62)+'[1]Summary Data'!$Y156</f>
        <v>253.4862793952</v>
      </c>
      <c r="CC70" s="134">
        <f>('[1]Summary Data'!$V156*POWER(CC$62,3))+('[1]Summary Data'!$W156*POWER(CC$62,2))+('[1]Summary Data'!$X156*CC$62)+'[1]Summary Data'!$Y156</f>
        <v>229.59972476960002</v>
      </c>
      <c r="CD70" s="134">
        <f>('[1]Summary Data'!$V156*POWER(CD$62,3))+('[1]Summary Data'!$W156*POWER(CD$62,2))+('[1]Summary Data'!$X156*CD$62)+'[1]Summary Data'!$Y156</f>
        <v>208.45541320640001</v>
      </c>
      <c r="CE70" s="134">
        <f>('[1]Summary Data'!$V156*POWER(CE$62,3))+('[1]Summary Data'!$W156*POWER(CE$62,2))+('[1]Summary Data'!$X156*CE$62)+'[1]Summary Data'!$Y156</f>
        <v>189.8629223888</v>
      </c>
      <c r="CF70" s="134">
        <f>('[1]Summary Data'!$V156*POWER(CF$62,3))+('[1]Summary Data'!$W156*POWER(CF$62,2))+('[1]Summary Data'!$X156*CF$62)+'[1]Summary Data'!$Y156</f>
        <v>173.63183000000001</v>
      </c>
      <c r="CG70" s="134">
        <f>('[1]Summary Data'!$V156*POWER(CG$62,3))+('[1]Summary Data'!$W156*POWER(CG$62,2))+('[1]Summary Data'!$X156*CG$62)+'[1]Summary Data'!$Y156</f>
        <v>159.57171372319999</v>
      </c>
      <c r="CH70" s="134">
        <f>('[1]Summary Data'!$V156*POWER(CH$62,3))+('[1]Summary Data'!$W156*POWER(CH$62,2))+('[1]Summary Data'!$X156*CH$62)+'[1]Summary Data'!$Y156</f>
        <v>147.49215124160003</v>
      </c>
      <c r="CI70" s="134">
        <f>('[1]Summary Data'!$V156*POWER(CI$62,3))+('[1]Summary Data'!$W156*POWER(CI$62,2))+('[1]Summary Data'!$X156*CI$62)+'[1]Summary Data'!$Y156</f>
        <v>137.20272023840005</v>
      </c>
      <c r="CJ70" s="134">
        <f>('[1]Summary Data'!$V156*POWER(CJ$62,3))+('[1]Summary Data'!$W156*POWER(CJ$62,2))+('[1]Summary Data'!$X156*CJ$62)+'[1]Summary Data'!$Y156</f>
        <v>128.51299839680001</v>
      </c>
      <c r="CK70" s="134">
        <f>('[1]Summary Data'!$V156*POWER(CK$62,3))+('[1]Summary Data'!$W156*POWER(CK$62,2))+('[1]Summary Data'!$X156*CK$62)+'[1]Summary Data'!$Y156</f>
        <v>121.23256340000003</v>
      </c>
      <c r="CL70" s="134">
        <f>('[1]Summary Data'!$V156*POWER(CL$62,3))+('[1]Summary Data'!$W156*POWER(CL$62,2))+('[1]Summary Data'!$X156*CL$62)+'[1]Summary Data'!$Y156</f>
        <v>115.17099293119998</v>
      </c>
      <c r="CM70" s="134">
        <f>('[1]Summary Data'!$V156*POWER(CM$62,3))+('[1]Summary Data'!$W156*POWER(CM$62,2))+('[1]Summary Data'!$X156*CM$62)+'[1]Summary Data'!$Y156</f>
        <v>110.13786467360003</v>
      </c>
      <c r="CN70" s="134">
        <f>('[1]Summary Data'!$V156*POWER(CN$62,3))+('[1]Summary Data'!$W156*POWER(CN$62,2))+('[1]Summary Data'!$X156*CN$62)+'[1]Summary Data'!$Y156</f>
        <v>105.9427563104</v>
      </c>
      <c r="CO70" s="134">
        <f>('[1]Summary Data'!$V156*POWER(CO$62,3))+('[1]Summary Data'!$W156*POWER(CO$62,2))+('[1]Summary Data'!$X156*CO$62)+'[1]Summary Data'!$Y156</f>
        <v>102.39524552480003</v>
      </c>
      <c r="CP70" s="134">
        <f>('[1]Summary Data'!$V156*POWER(CP$62,3))+('[1]Summary Data'!$W156*POWER(CP$62,2))+('[1]Summary Data'!$X156*CP$62)+'[1]Summary Data'!$Y156</f>
        <v>99.304910000000007</v>
      </c>
      <c r="CQ70" s="135">
        <f>('[1]Summary Data'!$V156*POWER(CQ$62,3))+('[1]Summary Data'!$W156*POWER(CQ$62,2))+('[1]Summary Data'!$X156*CQ$62)+'[1]Summary Data'!$Y156</f>
        <v>-59.330569999999909</v>
      </c>
    </row>
  </sheetData>
  <sheetProtection password="C163" sheet="1" objects="1" scenarios="1"/>
  <mergeCells count="21">
    <mergeCell ref="CB61:CQ61"/>
    <mergeCell ref="B62:E70"/>
    <mergeCell ref="W63:W70"/>
    <mergeCell ref="B39:F39"/>
    <mergeCell ref="G39:N39"/>
    <mergeCell ref="B40:E48"/>
    <mergeCell ref="O41:O48"/>
    <mergeCell ref="B61:F61"/>
    <mergeCell ref="G61:V61"/>
    <mergeCell ref="B25:F26"/>
    <mergeCell ref="A1:T1"/>
    <mergeCell ref="J2:R2"/>
    <mergeCell ref="B5:D5"/>
    <mergeCell ref="P5:S5"/>
    <mergeCell ref="B7:D7"/>
    <mergeCell ref="B10:H10"/>
    <mergeCell ref="B13:G13"/>
    <mergeCell ref="B14:E22"/>
    <mergeCell ref="H15:H22"/>
    <mergeCell ref="B24:F24"/>
    <mergeCell ref="G24:N24"/>
  </mergeCells>
  <dataValidations count="1">
    <dataValidation type="list" allowBlank="1" showInputMessage="1" showErrorMessage="1" sqref="E5" xr:uid="{00000000-0002-0000-0400-000000000000}">
      <formula1>PressureUnits</formula1>
    </dataValidation>
  </dataValidations>
  <pageMargins left="0.70866141732283472" right="0.70866141732283472" top="0.74803149606299213" bottom="0.74803149606299213" header="0.31496062992125984" footer="0.31496062992125984"/>
  <pageSetup paperSize="9" scale="52" fitToHeight="2" orientation="landscape" horizont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Q73"/>
  <sheetViews>
    <sheetView showGridLines="0" workbookViewId="0">
      <selection sqref="A1:T1"/>
    </sheetView>
  </sheetViews>
  <sheetFormatPr defaultRowHeight="15" x14ac:dyDescent="0.25"/>
  <cols>
    <col min="1" max="2" width="9.140625" style="7"/>
    <col min="3" max="3" width="13.140625" style="7" customWidth="1"/>
    <col min="4" max="6" width="9.140625" style="7"/>
    <col min="7" max="8" width="9.140625" style="7" customWidth="1"/>
    <col min="9" max="11" width="9.140625" style="7"/>
    <col min="12" max="12" width="9.140625" style="7" customWidth="1"/>
    <col min="13" max="18" width="9.140625" style="7"/>
    <col min="19" max="19" width="9.28515625" style="7" bestFit="1" customWidth="1"/>
    <col min="20" max="30" width="9.140625" style="7"/>
    <col min="31" max="34" width="9.140625" style="7" customWidth="1"/>
    <col min="35" max="43" width="9.140625" style="7" hidden="1" customWidth="1"/>
    <col min="44" max="16384" width="9.140625" style="7"/>
  </cols>
  <sheetData>
    <row r="1" spans="1:27" ht="27" thickBot="1" x14ac:dyDescent="0.4">
      <c r="A1" s="161" t="str">
        <f ca="1">MID(CELL("filename",A1),FIND("]",CELL("filename",A1))+1,255)</f>
        <v>Subaru COBB</v>
      </c>
      <c r="B1" s="162"/>
      <c r="C1" s="162"/>
      <c r="D1" s="162"/>
      <c r="E1" s="162"/>
      <c r="F1" s="162"/>
      <c r="G1" s="162"/>
      <c r="H1" s="162"/>
      <c r="I1" s="162"/>
      <c r="J1" s="162" t="s">
        <v>67</v>
      </c>
      <c r="K1" s="162"/>
      <c r="L1" s="162"/>
      <c r="M1" s="162"/>
      <c r="N1" s="162"/>
      <c r="O1" s="162"/>
      <c r="P1" s="162"/>
      <c r="Q1" s="162"/>
      <c r="R1" s="162"/>
      <c r="S1" s="162">
        <f>'[1]Summary Data'!$D$69</f>
        <v>1082.32</v>
      </c>
      <c r="T1" s="163" t="s">
        <v>28</v>
      </c>
      <c r="U1" s="38"/>
      <c r="V1" s="38"/>
      <c r="W1" s="38"/>
      <c r="X1" s="38"/>
      <c r="Y1" s="39"/>
      <c r="Z1" s="38"/>
      <c r="AA1" s="38"/>
    </row>
    <row r="2" spans="1:27" ht="15.75" thickBot="1" x14ac:dyDescent="0.3">
      <c r="A2" s="6" t="s">
        <v>0</v>
      </c>
      <c r="J2" s="170" t="s">
        <v>35</v>
      </c>
      <c r="K2" s="171"/>
      <c r="L2" s="171"/>
      <c r="M2" s="171"/>
      <c r="N2" s="171"/>
      <c r="O2" s="171"/>
      <c r="P2" s="171"/>
      <c r="Q2" s="171"/>
      <c r="R2" s="172"/>
      <c r="S2" s="40">
        <f>'[1]Summary Data'!$D$69</f>
        <v>1082.32</v>
      </c>
      <c r="T2" s="41" t="s">
        <v>28</v>
      </c>
    </row>
    <row r="3" spans="1:27" x14ac:dyDescent="0.25">
      <c r="A3" s="8" t="s">
        <v>1</v>
      </c>
      <c r="B3" s="7" t="str">
        <f>[1]Versions!C4</f>
        <v>19.02.28</v>
      </c>
    </row>
    <row r="4" spans="1:27" ht="15.75" thickBot="1" x14ac:dyDescent="0.3"/>
    <row r="5" spans="1:27" ht="15.75" thickBot="1" x14ac:dyDescent="0.3">
      <c r="B5" s="167" t="s">
        <v>36</v>
      </c>
      <c r="C5" s="168"/>
      <c r="D5" s="169"/>
      <c r="E5" s="42" t="s">
        <v>32</v>
      </c>
      <c r="F5" s="43" t="s">
        <v>37</v>
      </c>
      <c r="P5" s="173" t="s">
        <v>38</v>
      </c>
      <c r="Q5" s="173"/>
      <c r="R5" s="173"/>
      <c r="S5" s="173"/>
      <c r="T5" s="44">
        <v>1</v>
      </c>
    </row>
    <row r="6" spans="1:27" ht="15.75" thickBot="1" x14ac:dyDescent="0.3"/>
    <row r="7" spans="1:27" ht="15.75" thickBot="1" x14ac:dyDescent="0.3">
      <c r="B7" s="167" t="s">
        <v>39</v>
      </c>
      <c r="C7" s="168"/>
      <c r="D7" s="169"/>
    </row>
    <row r="8" spans="1:27" ht="15.75" thickBot="1" x14ac:dyDescent="0.3">
      <c r="B8" s="45">
        <f>MIN(G62:V62)</f>
        <v>0.22</v>
      </c>
      <c r="C8" s="46" t="s">
        <v>40</v>
      </c>
    </row>
    <row r="9" spans="1:27" ht="15.75" thickBot="1" x14ac:dyDescent="0.3"/>
    <row r="10" spans="1:27" ht="15.75" thickBot="1" x14ac:dyDescent="0.3">
      <c r="B10" s="167" t="s">
        <v>41</v>
      </c>
      <c r="C10" s="168"/>
      <c r="D10" s="168"/>
      <c r="E10" s="168"/>
      <c r="F10" s="168"/>
      <c r="G10" s="168"/>
      <c r="H10" s="169"/>
    </row>
    <row r="11" spans="1:27" ht="15.75" thickBot="1" x14ac:dyDescent="0.3">
      <c r="B11" s="45">
        <f>MAX(G62:V62)</f>
        <v>2</v>
      </c>
      <c r="C11" s="46" t="s">
        <v>40</v>
      </c>
    </row>
    <row r="12" spans="1:27" ht="15.75" thickBot="1" x14ac:dyDescent="0.3">
      <c r="I12" s="43"/>
    </row>
    <row r="13" spans="1:27" ht="15.75" thickBot="1" x14ac:dyDescent="0.3">
      <c r="B13" s="167" t="s">
        <v>42</v>
      </c>
      <c r="C13" s="168"/>
      <c r="D13" s="168"/>
      <c r="E13" s="168"/>
      <c r="F13" s="168"/>
      <c r="G13" s="169"/>
      <c r="I13" s="43"/>
      <c r="O13" s="37"/>
    </row>
    <row r="14" spans="1:27" ht="15.75" thickBot="1" x14ac:dyDescent="0.3">
      <c r="B14" s="177" t="s">
        <v>43</v>
      </c>
      <c r="C14" s="178"/>
      <c r="D14" s="178"/>
      <c r="E14" s="179"/>
      <c r="F14" s="47" t="str">
        <f>$E$5</f>
        <v>bar</v>
      </c>
      <c r="G14" s="48" t="s">
        <v>44</v>
      </c>
    </row>
    <row r="15" spans="1:27" ht="15.75" customHeight="1" thickBot="1" x14ac:dyDescent="0.3">
      <c r="B15" s="180"/>
      <c r="C15" s="181"/>
      <c r="D15" s="181"/>
      <c r="E15" s="182"/>
      <c r="F15" s="49">
        <f>'[1]Summary Data'!$C$16*VLOOKUP($E$5,PressureFactors,2,FALSE)</f>
        <v>2.5</v>
      </c>
      <c r="G15" s="50">
        <f>1000000*((1/Help!$AE$7)/('[1]Summary Data'!D70/60))*Help!$AE$6/IF('[1]Summary Data'!$D$69&gt;1250,1,Help!$AE$5)*$T$5</f>
        <v>2654.3121587673231</v>
      </c>
      <c r="H15" s="186" t="s">
        <v>70</v>
      </c>
      <c r="K15" s="37"/>
    </row>
    <row r="16" spans="1:27" ht="15.75" thickBot="1" x14ac:dyDescent="0.3">
      <c r="B16" s="180"/>
      <c r="C16" s="181"/>
      <c r="D16" s="181"/>
      <c r="E16" s="182"/>
      <c r="F16" s="51">
        <f>'[1]Summary Data'!$C$15*VLOOKUP($E$5,PressureFactors,2,FALSE)</f>
        <v>3</v>
      </c>
      <c r="G16" s="52">
        <f>1000000*((1/Help!$AE$7)/('[1]Summary Data'!D69/60))*Help!$AE$6/IF('[1]Summary Data'!$D$69&gt;1250,1,Help!$AE$5)*$T$5</f>
        <v>2426.6777672964254</v>
      </c>
      <c r="H16" s="187"/>
      <c r="I16" s="53" t="s">
        <v>46</v>
      </c>
    </row>
    <row r="17" spans="2:22" x14ac:dyDescent="0.25">
      <c r="B17" s="180"/>
      <c r="C17" s="181"/>
      <c r="D17" s="181"/>
      <c r="E17" s="182"/>
      <c r="F17" s="54">
        <f>'[1]Summary Data'!$C$14*VLOOKUP($E$5,PressureFactors,2,FALSE)</f>
        <v>3.5</v>
      </c>
      <c r="G17" s="55">
        <f>1000000*((1/Help!$AE$7)/('[1]Summary Data'!D68/60))*Help!$AE$6/IF('[1]Summary Data'!$D$69&gt;1250,1,Help!$AE$5)*$T$5</f>
        <v>2151.0228178901793</v>
      </c>
      <c r="H17" s="187"/>
    </row>
    <row r="18" spans="2:22" x14ac:dyDescent="0.25">
      <c r="B18" s="180"/>
      <c r="C18" s="181"/>
      <c r="D18" s="181"/>
      <c r="E18" s="182"/>
      <c r="F18" s="56">
        <f>'[1]Summary Data'!$C$13*VLOOKUP($E$5,PressureFactors,2,FALSE)</f>
        <v>4</v>
      </c>
      <c r="G18" s="57">
        <f>1000000*((1/Help!$AE$7)/('[1]Summary Data'!D67/60))*Help!$AE$6/IF('[1]Summary Data'!$D$69&gt;1250,1,Help!$AE$5)*$T$5</f>
        <v>2013.9880999158554</v>
      </c>
      <c r="H18" s="187"/>
    </row>
    <row r="19" spans="2:22" x14ac:dyDescent="0.25">
      <c r="B19" s="180"/>
      <c r="C19" s="181"/>
      <c r="D19" s="181"/>
      <c r="E19" s="182"/>
      <c r="F19" s="56">
        <f>'[1]Summary Data'!$C$12*VLOOKUP($E$5,PressureFactors,2,FALSE)</f>
        <v>4.5</v>
      </c>
      <c r="G19" s="57">
        <f>1000000*((1/Help!$AE$7)/('[1]Summary Data'!D66/60))*Help!$AE$6/IF('[1]Summary Data'!$D$69&gt;1250,1,Help!$AE$5)*$T$5</f>
        <v>2091.882282603714</v>
      </c>
      <c r="H19" s="187"/>
    </row>
    <row r="20" spans="2:22" x14ac:dyDescent="0.25">
      <c r="B20" s="180"/>
      <c r="C20" s="181"/>
      <c r="D20" s="181"/>
      <c r="E20" s="182"/>
      <c r="F20" s="56">
        <f>'[1]Summary Data'!$C$11*VLOOKUP($E$5,PressureFactors,2,FALSE)</f>
        <v>5</v>
      </c>
      <c r="G20" s="57">
        <f>1000000*((1/Help!$AE$7)/('[1]Summary Data'!D65/60))*Help!$AE$6/IF('[1]Summary Data'!$D$69&gt;1250,1,Help!$AE$5)*$T$5</f>
        <v>2010.0730737619131</v>
      </c>
      <c r="H20" s="187"/>
    </row>
    <row r="21" spans="2:22" x14ac:dyDescent="0.25">
      <c r="B21" s="180"/>
      <c r="C21" s="181"/>
      <c r="D21" s="181"/>
      <c r="E21" s="182"/>
      <c r="F21" s="56">
        <f>'[1]Summary Data'!$C$10*VLOOKUP($E$5,PressureFactors,2,FALSE)</f>
        <v>5.5</v>
      </c>
      <c r="G21" s="57">
        <f>1000000*((1/Help!$AE$7)/('[1]Summary Data'!D64/60))*Help!$AE$6/IF('[1]Summary Data'!$D$69&gt;1250,1,Help!$AE$5)*$T$5</f>
        <v>1885.2947923368172</v>
      </c>
      <c r="H21" s="187"/>
    </row>
    <row r="22" spans="2:22" ht="15.75" thickBot="1" x14ac:dyDescent="0.3">
      <c r="B22" s="183"/>
      <c r="C22" s="184"/>
      <c r="D22" s="184"/>
      <c r="E22" s="185"/>
      <c r="F22" s="58">
        <f>'[1]Summary Data'!$C$9*VLOOKUP($E$5,PressureFactors,2,FALSE)</f>
        <v>6</v>
      </c>
      <c r="G22" s="59">
        <f>1000000*((1/Help!$AE$7)/('[1]Summary Data'!D63/60))*Help!$AE$6/IF('[1]Summary Data'!$D$69&gt;1250,1,Help!$AE$5)*$T$5</f>
        <v>1723.2287592348905</v>
      </c>
      <c r="H22" s="188"/>
    </row>
    <row r="23" spans="2:22" ht="15.75" thickBot="1" x14ac:dyDescent="0.3"/>
    <row r="24" spans="2:22" ht="15.75" thickBot="1" x14ac:dyDescent="0.3">
      <c r="B24" s="167" t="s">
        <v>47</v>
      </c>
      <c r="C24" s="168"/>
      <c r="D24" s="168"/>
      <c r="E24" s="168"/>
      <c r="F24" s="169"/>
      <c r="G24" s="174" t="s">
        <v>48</v>
      </c>
      <c r="H24" s="175"/>
      <c r="I24" s="175"/>
      <c r="J24" s="175"/>
      <c r="K24" s="175"/>
      <c r="L24" s="175"/>
      <c r="M24" s="175"/>
      <c r="N24" s="176"/>
    </row>
    <row r="25" spans="2:22" ht="15.75" customHeight="1" thickBot="1" x14ac:dyDescent="0.3">
      <c r="B25" s="189" t="s">
        <v>49</v>
      </c>
      <c r="C25" s="190"/>
      <c r="D25" s="190"/>
      <c r="E25" s="190"/>
      <c r="F25" s="191"/>
      <c r="G25" s="60">
        <v>-40</v>
      </c>
      <c r="H25" s="61">
        <v>-30</v>
      </c>
      <c r="I25" s="61">
        <v>-20</v>
      </c>
      <c r="J25" s="62">
        <v>-10</v>
      </c>
      <c r="K25" s="63">
        <f>'[1]Summary Data'!G31</f>
        <v>0</v>
      </c>
      <c r="L25" s="64">
        <v>10</v>
      </c>
      <c r="M25" s="61">
        <v>20</v>
      </c>
      <c r="N25" s="65">
        <v>30</v>
      </c>
      <c r="O25" s="37"/>
      <c r="V25" s="112"/>
    </row>
    <row r="26" spans="2:22" ht="15.75" thickBot="1" x14ac:dyDescent="0.3">
      <c r="B26" s="192"/>
      <c r="C26" s="193"/>
      <c r="D26" s="193"/>
      <c r="E26" s="193"/>
      <c r="F26" s="193"/>
      <c r="G26" s="66">
        <f t="shared" ref="G26:J26" si="0">IF(G25=0,100,100*SQRT(1/(1+(G25*0.01))))</f>
        <v>129.09944487358055</v>
      </c>
      <c r="H26" s="67">
        <f t="shared" si="0"/>
        <v>119.52286093343936</v>
      </c>
      <c r="I26" s="67">
        <f t="shared" si="0"/>
        <v>111.80339887498948</v>
      </c>
      <c r="J26" s="68">
        <f t="shared" si="0"/>
        <v>105.40925533894598</v>
      </c>
      <c r="K26" s="69">
        <f>IF(K25=0,100,100*SQRT(1/(1+(K25*0.01))))</f>
        <v>100</v>
      </c>
      <c r="L26" s="70">
        <f t="shared" ref="L26:N26" si="1">IF(L25=0,100,100*SQRT(1/(1+(L25*0.01))))</f>
        <v>95.346258924559237</v>
      </c>
      <c r="M26" s="67">
        <f t="shared" si="1"/>
        <v>91.287092917527687</v>
      </c>
      <c r="N26" s="71">
        <f t="shared" si="1"/>
        <v>87.705801930702918</v>
      </c>
      <c r="O26" s="72" t="s">
        <v>50</v>
      </c>
    </row>
    <row r="27" spans="2:22" ht="15.75" thickBot="1" x14ac:dyDescent="0.3">
      <c r="K27" s="74" t="s">
        <v>51</v>
      </c>
    </row>
    <row r="28" spans="2:22" ht="15.75" thickBot="1" x14ac:dyDescent="0.3">
      <c r="B28" s="167" t="s">
        <v>52</v>
      </c>
      <c r="C28" s="168"/>
      <c r="D28" s="168"/>
      <c r="E28" s="168"/>
      <c r="F28" s="169"/>
      <c r="G28" s="137">
        <f>'[1]Summary Data'!$C$15*VLOOKUP($E$5,PressureFactors,2,FALSE)</f>
        <v>3</v>
      </c>
      <c r="H28" s="53" t="s">
        <v>46</v>
      </c>
      <c r="I28" s="43"/>
    </row>
    <row r="29" spans="2:22" ht="15.75" thickBot="1" x14ac:dyDescent="0.3">
      <c r="B29" s="177" t="s">
        <v>53</v>
      </c>
      <c r="C29" s="178"/>
      <c r="D29" s="178"/>
      <c r="E29" s="179"/>
      <c r="F29" s="47" t="str">
        <f>$E$5</f>
        <v>bar</v>
      </c>
      <c r="G29" s="76" t="s">
        <v>54</v>
      </c>
    </row>
    <row r="30" spans="2:22" ht="15.75" customHeight="1" x14ac:dyDescent="0.25">
      <c r="B30" s="180"/>
      <c r="C30" s="181"/>
      <c r="D30" s="181"/>
      <c r="E30" s="182"/>
      <c r="F30" s="77">
        <f t="shared" ref="F30:F37" si="2">F15</f>
        <v>2.5</v>
      </c>
      <c r="G30" s="78">
        <f>SQRT(1+(($G$28-F30)/F30))</f>
        <v>1.0954451150103321</v>
      </c>
      <c r="H30" s="37"/>
      <c r="I30" s="37"/>
      <c r="K30" s="37"/>
    </row>
    <row r="31" spans="2:22" x14ac:dyDescent="0.25">
      <c r="B31" s="180"/>
      <c r="C31" s="181"/>
      <c r="D31" s="181"/>
      <c r="E31" s="182"/>
      <c r="F31" s="79">
        <f t="shared" si="2"/>
        <v>3</v>
      </c>
      <c r="G31" s="80">
        <f t="shared" ref="G31:G37" si="3">SQRT(1+(($G$28-F31)/F31))</f>
        <v>1</v>
      </c>
      <c r="H31" s="43"/>
      <c r="I31" s="43"/>
    </row>
    <row r="32" spans="2:22" x14ac:dyDescent="0.25">
      <c r="B32" s="180"/>
      <c r="C32" s="181"/>
      <c r="D32" s="181"/>
      <c r="E32" s="182"/>
      <c r="F32" s="81">
        <f t="shared" si="2"/>
        <v>3.5</v>
      </c>
      <c r="G32" s="80">
        <f t="shared" si="3"/>
        <v>0.92582009977255153</v>
      </c>
    </row>
    <row r="33" spans="2:25" x14ac:dyDescent="0.25">
      <c r="B33" s="180"/>
      <c r="C33" s="181"/>
      <c r="D33" s="181"/>
      <c r="E33" s="182"/>
      <c r="F33" s="79">
        <f t="shared" si="2"/>
        <v>4</v>
      </c>
      <c r="G33" s="80">
        <f t="shared" si="3"/>
        <v>0.8660254037844386</v>
      </c>
    </row>
    <row r="34" spans="2:25" x14ac:dyDescent="0.25">
      <c r="B34" s="180"/>
      <c r="C34" s="181"/>
      <c r="D34" s="181"/>
      <c r="E34" s="182"/>
      <c r="F34" s="79">
        <f t="shared" si="2"/>
        <v>4.5</v>
      </c>
      <c r="G34" s="80">
        <f t="shared" si="3"/>
        <v>0.81649658092772603</v>
      </c>
    </row>
    <row r="35" spans="2:25" x14ac:dyDescent="0.25">
      <c r="B35" s="180"/>
      <c r="C35" s="181"/>
      <c r="D35" s="181"/>
      <c r="E35" s="182"/>
      <c r="F35" s="79">
        <f t="shared" si="2"/>
        <v>5</v>
      </c>
      <c r="G35" s="80">
        <f t="shared" si="3"/>
        <v>0.7745966692414834</v>
      </c>
    </row>
    <row r="36" spans="2:25" x14ac:dyDescent="0.25">
      <c r="B36" s="180"/>
      <c r="C36" s="181"/>
      <c r="D36" s="181"/>
      <c r="E36" s="182"/>
      <c r="F36" s="79">
        <f t="shared" si="2"/>
        <v>5.5</v>
      </c>
      <c r="G36" s="80">
        <f t="shared" si="3"/>
        <v>0.7385489458759964</v>
      </c>
    </row>
    <row r="37" spans="2:25" ht="15.75" thickBot="1" x14ac:dyDescent="0.3">
      <c r="B37" s="183"/>
      <c r="C37" s="184"/>
      <c r="D37" s="184"/>
      <c r="E37" s="185"/>
      <c r="F37" s="82">
        <f t="shared" si="2"/>
        <v>6</v>
      </c>
      <c r="G37" s="83">
        <f t="shared" si="3"/>
        <v>0.70710678118654757</v>
      </c>
    </row>
    <row r="38" spans="2:25" ht="15.75" thickBot="1" x14ac:dyDescent="0.3"/>
    <row r="39" spans="2:25" ht="15.75" thickBot="1" x14ac:dyDescent="0.3">
      <c r="B39" s="167" t="s">
        <v>55</v>
      </c>
      <c r="C39" s="168"/>
      <c r="D39" s="168"/>
      <c r="E39" s="168"/>
      <c r="F39" s="169"/>
      <c r="G39" s="174" t="s">
        <v>71</v>
      </c>
      <c r="H39" s="175"/>
      <c r="I39" s="175"/>
      <c r="J39" s="175"/>
      <c r="K39" s="176"/>
      <c r="N39" s="167" t="s">
        <v>55</v>
      </c>
      <c r="O39" s="168"/>
      <c r="P39" s="168"/>
      <c r="Q39" s="168"/>
      <c r="R39" s="169"/>
      <c r="S39" s="174" t="s">
        <v>72</v>
      </c>
      <c r="T39" s="175"/>
      <c r="U39" s="175"/>
      <c r="V39" s="175"/>
      <c r="W39" s="176"/>
    </row>
    <row r="40" spans="2:25" ht="15.75" customHeight="1" thickBot="1" x14ac:dyDescent="0.3">
      <c r="B40" s="177" t="s">
        <v>43</v>
      </c>
      <c r="C40" s="178"/>
      <c r="D40" s="178"/>
      <c r="E40" s="179"/>
      <c r="F40" s="47" t="str">
        <f>$E$5</f>
        <v>bar</v>
      </c>
      <c r="G40" s="147">
        <f>'[1]Summary Data'!K35</f>
        <v>8</v>
      </c>
      <c r="H40" s="148">
        <f>'[1]Summary Data'!J35</f>
        <v>10</v>
      </c>
      <c r="I40" s="148">
        <f>'[1]Summary Data'!H35</f>
        <v>12</v>
      </c>
      <c r="J40" s="148">
        <f>'[1]Summary Data'!F35</f>
        <v>14</v>
      </c>
      <c r="K40" s="149">
        <f>'[1]Summary Data'!D35</f>
        <v>16</v>
      </c>
      <c r="N40" s="177" t="s">
        <v>43</v>
      </c>
      <c r="O40" s="178"/>
      <c r="P40" s="178"/>
      <c r="Q40" s="179"/>
      <c r="R40" s="47" t="str">
        <f>$E$5</f>
        <v>bar</v>
      </c>
      <c r="S40" s="147">
        <v>6.5</v>
      </c>
      <c r="T40" s="148">
        <v>9</v>
      </c>
      <c r="U40" s="148">
        <v>11.5</v>
      </c>
      <c r="V40" s="148">
        <v>14</v>
      </c>
      <c r="W40" s="149">
        <v>16.5</v>
      </c>
    </row>
    <row r="41" spans="2:25" ht="15.75" thickBot="1" x14ac:dyDescent="0.3">
      <c r="B41" s="180"/>
      <c r="C41" s="181"/>
      <c r="D41" s="181"/>
      <c r="E41" s="182"/>
      <c r="F41" s="49">
        <f t="shared" ref="F41:F48" si="4">F15</f>
        <v>2.5</v>
      </c>
      <c r="G41" s="87">
        <f>('[1]Summary Data'!$V43*POWER(G$40,3))+('[1]Summary Data'!$W43*POWER(G$40,2))+('[1]Summary Data'!$X43*G$40)+'[1]Summary Data'!$Y43</f>
        <v>1.9185400000000001</v>
      </c>
      <c r="H41" s="88">
        <f>('[1]Summary Data'!$V43*POWER(H$40,3))+('[1]Summary Data'!$W43*POWER(H$40,2))+('[1]Summary Data'!$X43*H$40)+'[1]Summary Data'!$Y43</f>
        <v>1.2274800000000017</v>
      </c>
      <c r="I41" s="88">
        <f>('[1]Summary Data'!$V43*POWER(I$40,3))+('[1]Summary Data'!$W43*POWER(I$40,2))+('[1]Summary Data'!$X43*I$40)+'[1]Summary Data'!$Y43</f>
        <v>0.79993999999999765</v>
      </c>
      <c r="J41" s="88">
        <f>('[1]Summary Data'!$V43*POWER(J$40,3))+('[1]Summary Data'!$W43*POWER(J$40,2))+('[1]Summary Data'!$X43*J$40)+'[1]Summary Data'!$Y43</f>
        <v>0.54375999999999713</v>
      </c>
      <c r="K41" s="88">
        <f>('[1]Summary Data'!$V43*POWER(K$40,3))+('[1]Summary Data'!$W43*POWER(K$40,2))+('[1]Summary Data'!$X43*K$40)+'[1]Summary Data'!$Y43</f>
        <v>0.36678000000000033</v>
      </c>
      <c r="L41" s="186" t="s">
        <v>40</v>
      </c>
      <c r="N41" s="180"/>
      <c r="O41" s="181"/>
      <c r="P41" s="181"/>
      <c r="Q41" s="182"/>
      <c r="R41" s="49">
        <f t="shared" ref="R41:R48" si="5">F15</f>
        <v>2.5</v>
      </c>
      <c r="S41" s="87">
        <f>('[1]Summary Data'!$V43*POWER(S$40,3))+('[1]Summary Data'!$W43*POWER(S$40,2))+('[1]Summary Data'!$X43*S$40)+'[1]Summary Data'!$Y43</f>
        <v>2.6652099999999992</v>
      </c>
      <c r="T41" s="88">
        <f>('[1]Summary Data'!$V43*POWER(T$40,3))+('[1]Summary Data'!$W43*POWER(T$40,2))+('[1]Summary Data'!$X43*T$40)+'[1]Summary Data'!$Y43</f>
        <v>1.5343100000000005</v>
      </c>
      <c r="U41" s="88">
        <f>('[1]Summary Data'!$V43*POWER(U$40,3))+('[1]Summary Data'!$W43*POWER(U$40,2))+('[1]Summary Data'!$X43*U$40)+'[1]Summary Data'!$Y43</f>
        <v>0.88715999999999973</v>
      </c>
      <c r="V41" s="88">
        <f>('[1]Summary Data'!$V43*POWER(V$40,3))+('[1]Summary Data'!$W43*POWER(V$40,2))+('[1]Summary Data'!$X43*V$40)+'[1]Summary Data'!$Y43</f>
        <v>0.54375999999999713</v>
      </c>
      <c r="W41" s="88">
        <f>('[1]Summary Data'!$V43*POWER(W$40,3))+('[1]Summary Data'!$W43*POWER(W$40,2))+('[1]Summary Data'!$X43*W$40)+'[1]Summary Data'!$Y43</f>
        <v>0.32410999999999568</v>
      </c>
      <c r="X41" s="186" t="s">
        <v>40</v>
      </c>
    </row>
    <row r="42" spans="2:25" ht="15.75" thickBot="1" x14ac:dyDescent="0.3">
      <c r="B42" s="180"/>
      <c r="C42" s="181"/>
      <c r="D42" s="181"/>
      <c r="E42" s="182"/>
      <c r="F42" s="51">
        <f t="shared" si="4"/>
        <v>3</v>
      </c>
      <c r="G42" s="92">
        <f>('[1]Summary Data'!$V42*POWER(G$40,3))+('[1]Summary Data'!$W42*POWER(G$40,2))+('[1]Summary Data'!$X42*G$40)+'[1]Summary Data'!$Y42</f>
        <v>2.0701399999999985</v>
      </c>
      <c r="H42" s="93">
        <f>('[1]Summary Data'!$V42*POWER(H$40,3))+('[1]Summary Data'!$W42*POWER(H$40,2))+('[1]Summary Data'!$X42*H$40)+'[1]Summary Data'!$Y42</f>
        <v>1.2701799999999999</v>
      </c>
      <c r="I42" s="93">
        <f>('[1]Summary Data'!$V42*POWER(I$40,3))+('[1]Summary Data'!$W42*POWER(I$40,2))+('[1]Summary Data'!$X42*I$40)+'[1]Summary Data'!$Y42</f>
        <v>0.83877999999999631</v>
      </c>
      <c r="J42" s="93">
        <f>('[1]Summary Data'!$V42*POWER(J$40,3))+('[1]Summary Data'!$W42*POWER(J$40,2))+('[1]Summary Data'!$X42*J$40)+'[1]Summary Data'!$Y42</f>
        <v>0.58633999999999986</v>
      </c>
      <c r="K42" s="93">
        <f>('[1]Summary Data'!$V42*POWER(K$40,3))+('[1]Summary Data'!$W42*POWER(K$40,2))+('[1]Summary Data'!$X42*K$40)+'[1]Summary Data'!$Y42</f>
        <v>0.32325999999999766</v>
      </c>
      <c r="L42" s="187"/>
      <c r="M42" s="53"/>
      <c r="N42" s="180"/>
      <c r="O42" s="181"/>
      <c r="P42" s="181"/>
      <c r="Q42" s="182"/>
      <c r="R42" s="51">
        <f t="shared" si="5"/>
        <v>3</v>
      </c>
      <c r="S42" s="92">
        <f>('[1]Summary Data'!$V42*POWER(S$40,3))+('[1]Summary Data'!$W42*POWER(S$40,2))+('[1]Summary Data'!$X42*S$40)+'[1]Summary Data'!$Y42</f>
        <v>3.0260337499999999</v>
      </c>
      <c r="T42" s="93">
        <f>('[1]Summary Data'!$V42*POWER(T$40,3))+('[1]Summary Data'!$W42*POWER(T$40,2))+('[1]Summary Data'!$X42*T$40)+'[1]Summary Data'!$Y42</f>
        <v>1.6122399999999981</v>
      </c>
      <c r="U42" s="93">
        <f>('[1]Summary Data'!$V42*POWER(U$40,3))+('[1]Summary Data'!$W42*POWER(U$40,2))+('[1]Summary Data'!$X42*U$40)+'[1]Summary Data'!$Y42</f>
        <v>0.92244625000000013</v>
      </c>
      <c r="V42" s="93">
        <f>('[1]Summary Data'!$V42*POWER(V$40,3))+('[1]Summary Data'!$W42*POWER(V$40,2))+('[1]Summary Data'!$X42*V$40)+'[1]Summary Data'!$Y42</f>
        <v>0.58633999999999986</v>
      </c>
      <c r="W42" s="93">
        <f>('[1]Summary Data'!$V42*POWER(W$40,3))+('[1]Summary Data'!$W42*POWER(W$40,2))+('[1]Summary Data'!$X42*W$40)+'[1]Summary Data'!$Y42</f>
        <v>0.23360874999999837</v>
      </c>
      <c r="X42" s="187"/>
      <c r="Y42" s="53" t="s">
        <v>46</v>
      </c>
    </row>
    <row r="43" spans="2:25" x14ac:dyDescent="0.25">
      <c r="B43" s="180"/>
      <c r="C43" s="181"/>
      <c r="D43" s="181"/>
      <c r="E43" s="182"/>
      <c r="F43" s="54">
        <f t="shared" si="4"/>
        <v>3.5</v>
      </c>
      <c r="G43" s="97">
        <f>('[1]Summary Data'!$V41*POWER(G$40,3))+('[1]Summary Data'!$W41*POWER(G$40,2))+('[1]Summary Data'!$X41*G$40)+'[1]Summary Data'!$Y41</f>
        <v>2.2839899999999993</v>
      </c>
      <c r="H43" s="98">
        <f>('[1]Summary Data'!$V41*POWER(H$40,3))+('[1]Summary Data'!$W41*POWER(H$40,2))+('[1]Summary Data'!$X41*H$40)+'[1]Summary Data'!$Y41</f>
        <v>1.3655899999999974</v>
      </c>
      <c r="I43" s="98">
        <f>('[1]Summary Data'!$V41*POWER(I$40,3))+('[1]Summary Data'!$W41*POWER(I$40,2))+('[1]Summary Data'!$X41*I$40)+'[1]Summary Data'!$Y41</f>
        <v>0.90679000000000087</v>
      </c>
      <c r="J43" s="98">
        <f>('[1]Summary Data'!$V41*POWER(J$40,3))+('[1]Summary Data'!$W41*POWER(J$40,2))+('[1]Summary Data'!$X41*J$40)+'[1]Summary Data'!$Y41</f>
        <v>0.67095000000000127</v>
      </c>
      <c r="K43" s="98">
        <f>('[1]Summary Data'!$V41*POWER(K$40,3))+('[1]Summary Data'!$W41*POWER(K$40,2))+('[1]Summary Data'!$X41*K$40)+'[1]Summary Data'!$Y41</f>
        <v>0.42142999999999731</v>
      </c>
      <c r="L43" s="187"/>
      <c r="N43" s="180"/>
      <c r="O43" s="181"/>
      <c r="P43" s="181"/>
      <c r="Q43" s="182"/>
      <c r="R43" s="54">
        <f t="shared" si="5"/>
        <v>3.5</v>
      </c>
      <c r="S43" s="97">
        <f>('[1]Summary Data'!$V41*POWER(S$40,3))+('[1]Summary Data'!$W41*POWER(S$40,2))+('[1]Summary Data'!$X41*S$40)+'[1]Summary Data'!$Y41</f>
        <v>3.4167562499999988</v>
      </c>
      <c r="T43" s="98">
        <f>('[1]Summary Data'!$V41*POWER(T$40,3))+('[1]Summary Data'!$W41*POWER(T$40,2))+('[1]Summary Data'!$X41*T$40)+'[1]Summary Data'!$Y41</f>
        <v>1.7525499999999976</v>
      </c>
      <c r="U43" s="98">
        <f>('[1]Summary Data'!$V41*POWER(U$40,3))+('[1]Summary Data'!$W41*POWER(U$40,2))+('[1]Summary Data'!$X41*U$40)+'[1]Summary Data'!$Y41</f>
        <v>0.99134375000000219</v>
      </c>
      <c r="V43" s="98">
        <f>('[1]Summary Data'!$V41*POWER(V$40,3))+('[1]Summary Data'!$W41*POWER(V$40,2))+('[1]Summary Data'!$X41*V$40)+'[1]Summary Data'!$Y41</f>
        <v>0.67095000000000127</v>
      </c>
      <c r="W43" s="98">
        <f>('[1]Summary Data'!$V41*POWER(W$40,3))+('[1]Summary Data'!$W41*POWER(W$40,2))+('[1]Summary Data'!$X41*W$40)+'[1]Summary Data'!$Y41</f>
        <v>0.32918125000000131</v>
      </c>
      <c r="X43" s="187"/>
    </row>
    <row r="44" spans="2:25" x14ac:dyDescent="0.25">
      <c r="B44" s="180"/>
      <c r="C44" s="181"/>
      <c r="D44" s="181"/>
      <c r="E44" s="182"/>
      <c r="F44" s="56">
        <f t="shared" si="4"/>
        <v>4</v>
      </c>
      <c r="G44" s="97">
        <f>('[1]Summary Data'!$V40*POWER(G$40,3))+('[1]Summary Data'!$W40*POWER(G$40,2))+('[1]Summary Data'!$X40*G$40)+'[1]Summary Data'!$Y40</f>
        <v>2.57104</v>
      </c>
      <c r="H44" s="98">
        <f>('[1]Summary Data'!$V40*POWER(H$40,3))+('[1]Summary Data'!$W40*POWER(H$40,2))+('[1]Summary Data'!$X40*H$40)+'[1]Summary Data'!$Y40</f>
        <v>1.5034999999999989</v>
      </c>
      <c r="I44" s="98">
        <f>('[1]Summary Data'!$V40*POWER(I$40,3))+('[1]Summary Data'!$W40*POWER(I$40,2))+('[1]Summary Data'!$X40*I$40)+'[1]Summary Data'!$Y40</f>
        <v>0.95091999999999999</v>
      </c>
      <c r="J44" s="98">
        <f>('[1]Summary Data'!$V40*POWER(J$40,3))+('[1]Summary Data'!$W40*POWER(J$40,2))+('[1]Summary Data'!$X40*J$40)+'[1]Summary Data'!$Y40</f>
        <v>0.6958599999999997</v>
      </c>
      <c r="K44" s="98">
        <f>('[1]Summary Data'!$V40*POWER(K$40,3))+('[1]Summary Data'!$W40*POWER(K$40,2))+('[1]Summary Data'!$X40*K$40)+'[1]Summary Data'!$Y40</f>
        <v>0.52088000000000179</v>
      </c>
      <c r="L44" s="187"/>
      <c r="N44" s="180"/>
      <c r="O44" s="181"/>
      <c r="P44" s="181"/>
      <c r="Q44" s="182"/>
      <c r="R44" s="56">
        <f t="shared" si="5"/>
        <v>4</v>
      </c>
      <c r="S44" s="97">
        <f>('[1]Summary Data'!$V40*POWER(S$40,3))+('[1]Summary Data'!$W40*POWER(S$40,2))+('[1]Summary Data'!$X40*S$40)+'[1]Summary Data'!$Y40</f>
        <v>3.8404412499999996</v>
      </c>
      <c r="T44" s="98">
        <f>('[1]Summary Data'!$V40*POWER(T$40,3))+('[1]Summary Data'!$W40*POWER(T$40,2))+('[1]Summary Data'!$X40*T$40)+'[1]Summary Data'!$Y40</f>
        <v>1.9593099999999986</v>
      </c>
      <c r="U44" s="98">
        <f>('[1]Summary Data'!$V40*POWER(U$40,3))+('[1]Summary Data'!$W40*POWER(U$40,2))+('[1]Summary Data'!$X40*U$40)+'[1]Summary Data'!$Y40</f>
        <v>1.0526787499999983</v>
      </c>
      <c r="V44" s="98">
        <f>('[1]Summary Data'!$V40*POWER(V$40,3))+('[1]Summary Data'!$W40*POWER(V$40,2))+('[1]Summary Data'!$X40*V$40)+'[1]Summary Data'!$Y40</f>
        <v>0.6958599999999997</v>
      </c>
      <c r="W44" s="98">
        <f>('[1]Summary Data'!$V40*POWER(W$40,3))+('[1]Summary Data'!$W40*POWER(W$40,2))+('[1]Summary Data'!$X40*W$40)+'[1]Summary Data'!$Y40</f>
        <v>0.46416625000000167</v>
      </c>
      <c r="X44" s="187"/>
    </row>
    <row r="45" spans="2:25" x14ac:dyDescent="0.25">
      <c r="B45" s="180"/>
      <c r="C45" s="181"/>
      <c r="D45" s="181"/>
      <c r="E45" s="182"/>
      <c r="F45" s="56">
        <f t="shared" si="4"/>
        <v>4.5</v>
      </c>
      <c r="G45" s="97">
        <f>('[1]Summary Data'!$V39*POWER(G$40,3))+('[1]Summary Data'!$W39*POWER(G$40,2))+('[1]Summary Data'!$X39*G$40)+'[1]Summary Data'!$Y39</f>
        <v>2.7790099999999995</v>
      </c>
      <c r="H45" s="98">
        <f>('[1]Summary Data'!$V39*POWER(H$40,3))+('[1]Summary Data'!$W39*POWER(H$40,2))+('[1]Summary Data'!$X39*H$40)+'[1]Summary Data'!$Y39</f>
        <v>1.5342899999999986</v>
      </c>
      <c r="I45" s="98">
        <f>('[1]Summary Data'!$V39*POWER(I$40,3))+('[1]Summary Data'!$W39*POWER(I$40,2))+('[1]Summary Data'!$X39*I$40)+'[1]Summary Data'!$Y39</f>
        <v>0.86468999999999951</v>
      </c>
      <c r="J45" s="98">
        <f>('[1]Summary Data'!$V39*POWER(J$40,3))+('[1]Summary Data'!$W39*POWER(J$40,2))+('[1]Summary Data'!$X39*J$40)+'[1]Summary Data'!$Y39</f>
        <v>0.54748999999999626</v>
      </c>
      <c r="K45" s="98">
        <f>('[1]Summary Data'!$V39*POWER(K$40,3))+('[1]Summary Data'!$W39*POWER(K$40,2))+('[1]Summary Data'!$X39*K$40)+'[1]Summary Data'!$Y39</f>
        <v>0.35996999999999701</v>
      </c>
      <c r="L45" s="187"/>
      <c r="N45" s="180"/>
      <c r="O45" s="181"/>
      <c r="P45" s="181"/>
      <c r="Q45" s="182"/>
      <c r="R45" s="56">
        <f t="shared" si="5"/>
        <v>4.5</v>
      </c>
      <c r="S45" s="97">
        <f>('[1]Summary Data'!$V39*POWER(S$40,3))+('[1]Summary Data'!$W39*POWER(S$40,2))+('[1]Summary Data'!$X39*S$40)+'[1]Summary Data'!$Y39</f>
        <v>4.2239525000000011</v>
      </c>
      <c r="T45" s="98">
        <f>('[1]Summary Data'!$V39*POWER(T$40,3))+('[1]Summary Data'!$W39*POWER(T$40,2))+('[1]Summary Data'!$X39*T$40)+'[1]Summary Data'!$Y39</f>
        <v>2.0708399999999987</v>
      </c>
      <c r="U45" s="98">
        <f>('[1]Summary Data'!$V39*POWER(U$40,3))+('[1]Summary Data'!$W39*POWER(U$40,2))+('[1]Summary Data'!$X39*U$40)+'[1]Summary Data'!$Y39</f>
        <v>0.99035249999999664</v>
      </c>
      <c r="V45" s="98">
        <f>('[1]Summary Data'!$V39*POWER(V$40,3))+('[1]Summary Data'!$W39*POWER(V$40,2))+('[1]Summary Data'!$X39*V$40)+'[1]Summary Data'!$Y39</f>
        <v>0.54748999999999626</v>
      </c>
      <c r="W45" s="98">
        <f>('[1]Summary Data'!$V39*POWER(W$40,3))+('[1]Summary Data'!$W39*POWER(W$40,2))+('[1]Summary Data'!$X39*W$40)+'[1]Summary Data'!$Y39</f>
        <v>0.30725249999999704</v>
      </c>
      <c r="X45" s="187"/>
    </row>
    <row r="46" spans="2:25" x14ac:dyDescent="0.25">
      <c r="B46" s="180"/>
      <c r="C46" s="181"/>
      <c r="D46" s="181"/>
      <c r="E46" s="182"/>
      <c r="F46" s="56">
        <f t="shared" si="4"/>
        <v>5</v>
      </c>
      <c r="G46" s="97">
        <f>('[1]Summary Data'!$V38*POWER(G$40,3))+('[1]Summary Data'!$W38*POWER(G$40,2))+('[1]Summary Data'!$X38*G$40)+'[1]Summary Data'!$Y38</f>
        <v>3.3451100000000054</v>
      </c>
      <c r="H46" s="98">
        <f>('[1]Summary Data'!$V38*POWER(H$40,3))+('[1]Summary Data'!$W38*POWER(H$40,2))+('[1]Summary Data'!$X38*H$40)+'[1]Summary Data'!$Y38</f>
        <v>1.6642500000000098</v>
      </c>
      <c r="I46" s="98">
        <f>('[1]Summary Data'!$V38*POWER(I$40,3))+('[1]Summary Data'!$W38*POWER(I$40,2))+('[1]Summary Data'!$X38*I$40)+'[1]Summary Data'!$Y38</f>
        <v>0.8738700000000037</v>
      </c>
      <c r="J46" s="98">
        <f>('[1]Summary Data'!$V38*POWER(J$40,3))+('[1]Summary Data'!$W38*POWER(J$40,2))+('[1]Summary Data'!$X38*J$40)+'[1]Summary Data'!$Y38</f>
        <v>0.55349000000000359</v>
      </c>
      <c r="K46" s="98">
        <f>('[1]Summary Data'!$V38*POWER(K$40,3))+('[1]Summary Data'!$W38*POWER(K$40,2))+('[1]Summary Data'!$X38*K$40)+'[1]Summary Data'!$Y38</f>
        <v>0.2826300000000046</v>
      </c>
      <c r="L46" s="187"/>
      <c r="N46" s="180"/>
      <c r="O46" s="181"/>
      <c r="P46" s="181"/>
      <c r="Q46" s="182"/>
      <c r="R46" s="56">
        <f t="shared" si="5"/>
        <v>5</v>
      </c>
      <c r="S46" s="97">
        <f>('[1]Summary Data'!$V38*POWER(S$40,3))+('[1]Summary Data'!$W38*POWER(S$40,2))+('[1]Summary Data'!$X38*S$40)+'[1]Summary Data'!$Y38</f>
        <v>5.4430775000000011</v>
      </c>
      <c r="T46" s="98">
        <f>('[1]Summary Data'!$V38*POWER(T$40,3))+('[1]Summary Data'!$W38*POWER(T$40,2))+('[1]Summary Data'!$X38*T$40)+'[1]Summary Data'!$Y38</f>
        <v>2.367090000000001</v>
      </c>
      <c r="U46" s="98">
        <f>('[1]Summary Data'!$V38*POWER(U$40,3))+('[1]Summary Data'!$W38*POWER(U$40,2))+('[1]Summary Data'!$X38*U$40)+'[1]Summary Data'!$Y38</f>
        <v>1.0109775000000027</v>
      </c>
      <c r="V46" s="98">
        <f>('[1]Summary Data'!$V38*POWER(V$40,3))+('[1]Summary Data'!$W38*POWER(V$40,2))+('[1]Summary Data'!$X38*V$40)+'[1]Summary Data'!$Y38</f>
        <v>0.55349000000000359</v>
      </c>
      <c r="W46" s="98">
        <f>('[1]Summary Data'!$V38*POWER(W$40,3))+('[1]Summary Data'!$W38*POWER(W$40,2))+('[1]Summary Data'!$X38*W$40)+'[1]Summary Data'!$Y38</f>
        <v>0.17337750000000796</v>
      </c>
      <c r="X46" s="187"/>
    </row>
    <row r="47" spans="2:25" x14ac:dyDescent="0.25">
      <c r="B47" s="180"/>
      <c r="C47" s="181"/>
      <c r="D47" s="181"/>
      <c r="E47" s="182"/>
      <c r="F47" s="56">
        <f t="shared" si="4"/>
        <v>5.5</v>
      </c>
      <c r="G47" s="97">
        <f>('[1]Summary Data'!$V37*POWER(G$40,3))+('[1]Summary Data'!$W37*POWER(G$40,2))+('[1]Summary Data'!$X37*G$40)+'[1]Summary Data'!$Y37</f>
        <v>3.9831700000000012</v>
      </c>
      <c r="H47" s="98">
        <f>('[1]Summary Data'!$V37*POWER(H$40,3))+('[1]Summary Data'!$W37*POWER(H$40,2))+('[1]Summary Data'!$X37*H$40)+'[1]Summary Data'!$Y37</f>
        <v>1.9785500000000056</v>
      </c>
      <c r="I47" s="98">
        <f>('[1]Summary Data'!$V37*POWER(I$40,3))+('[1]Summary Data'!$W37*POWER(I$40,2))+('[1]Summary Data'!$X37*I$40)+'[1]Summary Data'!$Y37</f>
        <v>1.0033699999999968</v>
      </c>
      <c r="J47" s="98">
        <f>('[1]Summary Data'!$V37*POWER(J$40,3))+('[1]Summary Data'!$W37*POWER(J$40,2))+('[1]Summary Data'!$X37*J$40)+'[1]Summary Data'!$Y37</f>
        <v>0.61122999999999905</v>
      </c>
      <c r="K47" s="98">
        <f>('[1]Summary Data'!$V37*POWER(K$40,3))+('[1]Summary Data'!$W37*POWER(K$40,2))+('[1]Summary Data'!$X37*K$40)+'[1]Summary Data'!$Y37</f>
        <v>0.35573000000000121</v>
      </c>
      <c r="L47" s="187"/>
      <c r="N47" s="180"/>
      <c r="O47" s="181"/>
      <c r="P47" s="181"/>
      <c r="Q47" s="182"/>
      <c r="R47" s="56">
        <f t="shared" si="5"/>
        <v>5.5</v>
      </c>
      <c r="S47" s="97">
        <f>('[1]Summary Data'!$V37*POWER(S$40,3))+('[1]Summary Data'!$W37*POWER(S$40,2))+('[1]Summary Data'!$X37*S$40)+'[1]Summary Data'!$Y37</f>
        <v>6.4307425000000009</v>
      </c>
      <c r="T47" s="98">
        <f>('[1]Summary Data'!$V37*POWER(T$40,3))+('[1]Summary Data'!$W37*POWER(T$40,2))+('[1]Summary Data'!$X37*T$40)+'[1]Summary Data'!$Y37</f>
        <v>2.8242799999999946</v>
      </c>
      <c r="U47" s="98">
        <f>('[1]Summary Data'!$V37*POWER(U$40,3))+('[1]Summary Data'!$W37*POWER(U$40,2))+('[1]Summary Data'!$X37*U$40)+'[1]Summary Data'!$Y37</f>
        <v>1.1750674999999902</v>
      </c>
      <c r="V47" s="98">
        <f>('[1]Summary Data'!$V37*POWER(V$40,3))+('[1]Summary Data'!$W37*POWER(V$40,2))+('[1]Summary Data'!$X37*V$40)+'[1]Summary Data'!$Y37</f>
        <v>0.61122999999999905</v>
      </c>
      <c r="W47" s="98">
        <f>('[1]Summary Data'!$V37*POWER(W$40,3))+('[1]Summary Data'!$W37*POWER(W$40,2))+('[1]Summary Data'!$X37*W$40)+'[1]Summary Data'!$Y37</f>
        <v>0.26089249999998998</v>
      </c>
      <c r="X47" s="187"/>
    </row>
    <row r="48" spans="2:25" ht="15.75" thickBot="1" x14ac:dyDescent="0.3">
      <c r="B48" s="183"/>
      <c r="C48" s="184"/>
      <c r="D48" s="184"/>
      <c r="E48" s="185"/>
      <c r="F48" s="58">
        <f t="shared" si="4"/>
        <v>6</v>
      </c>
      <c r="G48" s="102">
        <f>('[1]Summary Data'!$V36*POWER(G$40,3))+('[1]Summary Data'!$W36*POWER(G$40,2))+('[1]Summary Data'!$X36*G$40)+'[1]Summary Data'!$Y36</f>
        <v>4.4930999999999983</v>
      </c>
      <c r="H48" s="103">
        <f>('[1]Summary Data'!$V36*POWER(H$40,3))+('[1]Summary Data'!$W36*POWER(H$40,2))+('[1]Summary Data'!$X36*H$40)+'[1]Summary Data'!$Y36</f>
        <v>2.0024999999999977</v>
      </c>
      <c r="I48" s="103">
        <f>('[1]Summary Data'!$V36*POWER(I$40,3))+('[1]Summary Data'!$W36*POWER(I$40,2))+('[1]Summary Data'!$X36*I$40)+'[1]Summary Data'!$Y36</f>
        <v>1.0424600000000126</v>
      </c>
      <c r="J48" s="103">
        <f>('[1]Summary Data'!$V36*POWER(J$40,3))+('[1]Summary Data'!$W36*POWER(J$40,2))+('[1]Summary Data'!$X36*J$40)+'[1]Summary Data'!$Y36</f>
        <v>0.79889999999998196</v>
      </c>
      <c r="K48" s="103">
        <f>('[1]Summary Data'!$V36*POWER(K$40,3))+('[1]Summary Data'!$W36*POWER(K$40,2))+('[1]Summary Data'!$X36*K$40)+'[1]Summary Data'!$Y36</f>
        <v>0.45773999999999404</v>
      </c>
      <c r="L48" s="188"/>
      <c r="N48" s="183"/>
      <c r="O48" s="184"/>
      <c r="P48" s="184"/>
      <c r="Q48" s="185"/>
      <c r="R48" s="58">
        <f t="shared" si="5"/>
        <v>6</v>
      </c>
      <c r="S48" s="102">
        <f>('[1]Summary Data'!$V36*POWER(S$40,3))+('[1]Summary Data'!$W36*POWER(S$40,2))+('[1]Summary Data'!$X36*S$40)+'[1]Summary Data'!$Y36</f>
        <v>7.8552000000000035</v>
      </c>
      <c r="T48" s="103">
        <f>('[1]Summary Data'!$V36*POWER(T$40,3))+('[1]Summary Data'!$W36*POWER(T$40,2))+('[1]Summary Data'!$X36*T$40)+'[1]Summary Data'!$Y36</f>
        <v>3.0055999999999941</v>
      </c>
      <c r="U48" s="103">
        <f>('[1]Summary Data'!$V36*POWER(U$40,3))+('[1]Summary Data'!$W36*POWER(U$40,2))+('[1]Summary Data'!$X36*U$40)+'[1]Summary Data'!$Y36</f>
        <v>1.1835000000000022</v>
      </c>
      <c r="V48" s="103">
        <f>('[1]Summary Data'!$V36*POWER(V$40,3))+('[1]Summary Data'!$W36*POWER(V$40,2))+('[1]Summary Data'!$X36*V$40)+'[1]Summary Data'!$Y36</f>
        <v>0.79889999999998196</v>
      </c>
      <c r="W48" s="103">
        <f>('[1]Summary Data'!$V36*POWER(W$40,3))+('[1]Summary Data'!$W36*POWER(W$40,2))+('[1]Summary Data'!$X36*W$40)+'[1]Summary Data'!$Y36</f>
        <v>0.26179999999998671</v>
      </c>
      <c r="X48" s="188"/>
    </row>
    <row r="49" spans="2:43" ht="15.75" thickBot="1" x14ac:dyDescent="0.3">
      <c r="AI49" s="43" t="s">
        <v>59</v>
      </c>
    </row>
    <row r="50" spans="2:43" ht="15.75" thickBot="1" x14ac:dyDescent="0.3">
      <c r="B50" s="203" t="s">
        <v>60</v>
      </c>
      <c r="C50" s="204"/>
      <c r="D50" s="204"/>
      <c r="E50" s="204"/>
      <c r="F50" s="169"/>
      <c r="G50" s="174" t="s">
        <v>73</v>
      </c>
      <c r="H50" s="175"/>
      <c r="I50" s="175"/>
      <c r="J50" s="175"/>
      <c r="K50" s="175"/>
      <c r="L50" s="176"/>
      <c r="W50" s="37"/>
      <c r="AI50" s="138"/>
      <c r="AJ50" s="174" t="s">
        <v>74</v>
      </c>
      <c r="AK50" s="175"/>
      <c r="AL50" s="175"/>
      <c r="AM50" s="175"/>
      <c r="AN50" s="175"/>
      <c r="AO50" s="176"/>
    </row>
    <row r="51" spans="2:43" ht="15.75" customHeight="1" thickBot="1" x14ac:dyDescent="0.3">
      <c r="B51" s="177" t="s">
        <v>43</v>
      </c>
      <c r="C51" s="178"/>
      <c r="D51" s="178"/>
      <c r="E51" s="179"/>
      <c r="F51" s="47" t="str">
        <f>$E$5</f>
        <v>bar</v>
      </c>
      <c r="G51" s="121">
        <f>'[1]Summary Data'!$C$148</f>
        <v>0.22</v>
      </c>
      <c r="H51" s="122">
        <f>'[1]Summary Data'!$C$146</f>
        <v>0.34</v>
      </c>
      <c r="I51" s="122">
        <f>'[1]Summary Data'!$C$144</f>
        <v>0.46</v>
      </c>
      <c r="J51" s="122">
        <f>'[1]Summary Data'!$C$142</f>
        <v>0.57999999999999996</v>
      </c>
      <c r="K51" s="123">
        <f>'[1]Summary Data'!$C$140</f>
        <v>0.7</v>
      </c>
      <c r="W51" s="37"/>
      <c r="AI51" s="111" t="s">
        <v>32</v>
      </c>
      <c r="AJ51" s="121">
        <f>G51</f>
        <v>0.22</v>
      </c>
      <c r="AK51" s="122">
        <f>H51</f>
        <v>0.34</v>
      </c>
      <c r="AL51" s="122">
        <f>I51</f>
        <v>0.46</v>
      </c>
      <c r="AM51" s="122">
        <f>J51</f>
        <v>0.57999999999999996</v>
      </c>
      <c r="AN51" s="123">
        <f>K51</f>
        <v>0.7</v>
      </c>
    </row>
    <row r="52" spans="2:43" ht="15.75" thickBot="1" x14ac:dyDescent="0.3">
      <c r="B52" s="180"/>
      <c r="C52" s="181"/>
      <c r="D52" s="181"/>
      <c r="E52" s="182"/>
      <c r="F52" s="49">
        <f t="shared" ref="F52:F59" si="6">F15</f>
        <v>2.5</v>
      </c>
      <c r="G52" s="113">
        <f t="shared" ref="G52:G59" si="7">MAX(AJ52,0)</f>
        <v>0.30967794727999998</v>
      </c>
      <c r="H52" s="114">
        <f t="shared" ref="H52:K59" si="8">IF(OR(AK52&gt;G52,AK52&gt;AJ52),0,(MAX(AK52,0)))</f>
        <v>0.27350563544000001</v>
      </c>
      <c r="I52" s="114">
        <f t="shared" si="8"/>
        <v>0.22424234695999998</v>
      </c>
      <c r="J52" s="114">
        <f t="shared" si="8"/>
        <v>0.16745165432000003</v>
      </c>
      <c r="K52" s="114">
        <f t="shared" si="8"/>
        <v>0.10869713000000003</v>
      </c>
      <c r="L52" s="186" t="s">
        <v>40</v>
      </c>
      <c r="AI52" s="116">
        <f t="shared" ref="AI52:AI59" si="9">F52</f>
        <v>2.5</v>
      </c>
      <c r="AJ52" s="113">
        <f>('[1]Summary Data'!$V119*POWER(AJ$51,3))+('[1]Summary Data'!$W119*POWER(AJ$51,2))+('[1]Summary Data'!$X119*AJ$51)+'[1]Summary Data'!$Y119</f>
        <v>0.30967794727999998</v>
      </c>
      <c r="AK52" s="114">
        <f>('[1]Summary Data'!$V119*POWER(AK$51,3))+('[1]Summary Data'!$W119*POWER(AK$51,2))+('[1]Summary Data'!$X119*AK$51)+'[1]Summary Data'!$Y119</f>
        <v>0.27350563544000001</v>
      </c>
      <c r="AL52" s="114">
        <f>('[1]Summary Data'!$V119*POWER(AL$51,3))+('[1]Summary Data'!$W119*POWER(AL$51,2))+('[1]Summary Data'!$X119*AL$51)+'[1]Summary Data'!$Y119</f>
        <v>0.22424234695999998</v>
      </c>
      <c r="AM52" s="114">
        <f>('[1]Summary Data'!$V119*POWER(AM$51,3))+('[1]Summary Data'!$W119*POWER(AM$51,2))+('[1]Summary Data'!$X119*AM$51)+'[1]Summary Data'!$Y119</f>
        <v>0.16745165432000003</v>
      </c>
      <c r="AN52" s="115">
        <f>('[1]Summary Data'!$V119*POWER(AN$51,3))+('[1]Summary Data'!$W119*POWER(AN$51,2))+('[1]Summary Data'!$X119*AN$51)+'[1]Summary Data'!$Y119</f>
        <v>0.10869713000000003</v>
      </c>
    </row>
    <row r="53" spans="2:43" ht="15.75" thickBot="1" x14ac:dyDescent="0.3">
      <c r="B53" s="180"/>
      <c r="C53" s="181"/>
      <c r="D53" s="181"/>
      <c r="E53" s="182"/>
      <c r="F53" s="51">
        <f t="shared" si="6"/>
        <v>3</v>
      </c>
      <c r="G53" s="92">
        <f t="shared" si="7"/>
        <v>0.30372158392000004</v>
      </c>
      <c r="H53" s="93">
        <f t="shared" si="8"/>
        <v>0.26806563016000001</v>
      </c>
      <c r="I53" s="93">
        <f t="shared" si="8"/>
        <v>0.21915982744000001</v>
      </c>
      <c r="J53" s="93">
        <f t="shared" si="8"/>
        <v>0.16277697448</v>
      </c>
      <c r="K53" s="93">
        <f t="shared" si="8"/>
        <v>0.10468987000000013</v>
      </c>
      <c r="L53" s="187"/>
      <c r="M53" s="53" t="s">
        <v>46</v>
      </c>
      <c r="Y53" s="37"/>
      <c r="AI53" s="117">
        <f t="shared" si="9"/>
        <v>3</v>
      </c>
      <c r="AJ53" s="92">
        <f>('[1]Summary Data'!$V118*POWER(AJ$51,3))+('[1]Summary Data'!$W118*POWER(AJ$51,2))+('[1]Summary Data'!$X118*AJ$51)+'[1]Summary Data'!$Y118</f>
        <v>0.30372158392000004</v>
      </c>
      <c r="AK53" s="93">
        <f>('[1]Summary Data'!$V118*POWER(AK$51,3))+('[1]Summary Data'!$W118*POWER(AK$51,2))+('[1]Summary Data'!$X118*AK$51)+'[1]Summary Data'!$Y118</f>
        <v>0.26806563016000001</v>
      </c>
      <c r="AL53" s="93">
        <f>('[1]Summary Data'!$V118*POWER(AL$51,3))+('[1]Summary Data'!$W118*POWER(AL$51,2))+('[1]Summary Data'!$X118*AL$51)+'[1]Summary Data'!$Y118</f>
        <v>0.21915982744000001</v>
      </c>
      <c r="AM53" s="93">
        <f>('[1]Summary Data'!$V118*POWER(AM$51,3))+('[1]Summary Data'!$W118*POWER(AM$51,2))+('[1]Summary Data'!$X118*AM$51)+'[1]Summary Data'!$Y118</f>
        <v>0.16277697448</v>
      </c>
      <c r="AN53" s="94">
        <f>('[1]Summary Data'!$V118*POWER(AN$51,3))+('[1]Summary Data'!$W118*POWER(AN$51,2))+('[1]Summary Data'!$X118*AN$51)+'[1]Summary Data'!$Y118</f>
        <v>0.10468987000000013</v>
      </c>
    </row>
    <row r="54" spans="2:43" x14ac:dyDescent="0.25">
      <c r="B54" s="180"/>
      <c r="C54" s="181"/>
      <c r="D54" s="181"/>
      <c r="E54" s="182"/>
      <c r="F54" s="54">
        <f t="shared" si="6"/>
        <v>3.5</v>
      </c>
      <c r="G54" s="97">
        <f t="shared" si="7"/>
        <v>0.30064547159999999</v>
      </c>
      <c r="H54" s="98">
        <f t="shared" si="8"/>
        <v>0.26156980679999997</v>
      </c>
      <c r="I54" s="98">
        <f t="shared" si="8"/>
        <v>0.20962512120000001</v>
      </c>
      <c r="J54" s="98">
        <f t="shared" si="8"/>
        <v>0.1512960804</v>
      </c>
      <c r="K54" s="98">
        <f t="shared" si="8"/>
        <v>9.3067350000000049E-2</v>
      </c>
      <c r="L54" s="187"/>
      <c r="AI54" s="118">
        <f t="shared" si="9"/>
        <v>3.5</v>
      </c>
      <c r="AJ54" s="97">
        <f>('[1]Summary Data'!$V117*POWER(AJ$51,3))+('[1]Summary Data'!$W117*POWER(AJ$51,2))+('[1]Summary Data'!$X117*AJ$51)+'[1]Summary Data'!$Y117</f>
        <v>0.30064547159999999</v>
      </c>
      <c r="AK54" s="98">
        <f>('[1]Summary Data'!$V117*POWER(AK$51,3))+('[1]Summary Data'!$W117*POWER(AK$51,2))+('[1]Summary Data'!$X117*AK$51)+'[1]Summary Data'!$Y117</f>
        <v>0.26156980679999997</v>
      </c>
      <c r="AL54" s="98">
        <f>('[1]Summary Data'!$V117*POWER(AL$51,3))+('[1]Summary Data'!$W117*POWER(AL$51,2))+('[1]Summary Data'!$X117*AL$51)+'[1]Summary Data'!$Y117</f>
        <v>0.20962512120000001</v>
      </c>
      <c r="AM54" s="98">
        <f>('[1]Summary Data'!$V117*POWER(AM$51,3))+('[1]Summary Data'!$W117*POWER(AM$51,2))+('[1]Summary Data'!$X117*AM$51)+'[1]Summary Data'!$Y117</f>
        <v>0.1512960804</v>
      </c>
      <c r="AN54" s="99">
        <f>('[1]Summary Data'!$V117*POWER(AN$51,3))+('[1]Summary Data'!$W117*POWER(AN$51,2))+('[1]Summary Data'!$X117*AN$51)+'[1]Summary Data'!$Y117</f>
        <v>9.3067350000000049E-2</v>
      </c>
    </row>
    <row r="55" spans="2:43" x14ac:dyDescent="0.25">
      <c r="B55" s="180"/>
      <c r="C55" s="181"/>
      <c r="D55" s="181"/>
      <c r="E55" s="182"/>
      <c r="F55" s="56">
        <f t="shared" si="6"/>
        <v>4</v>
      </c>
      <c r="G55" s="97">
        <f t="shared" si="7"/>
        <v>0.35576358504</v>
      </c>
      <c r="H55" s="98">
        <f t="shared" si="8"/>
        <v>0.31289489591999997</v>
      </c>
      <c r="I55" s="98">
        <f t="shared" si="8"/>
        <v>0.25603155527999999</v>
      </c>
      <c r="J55" s="98">
        <f t="shared" si="8"/>
        <v>0.19119975575999998</v>
      </c>
      <c r="K55" s="98">
        <f t="shared" si="8"/>
        <v>0.12442569000000003</v>
      </c>
      <c r="L55" s="187"/>
      <c r="R55" s="37"/>
      <c r="AI55" s="119">
        <f t="shared" si="9"/>
        <v>4</v>
      </c>
      <c r="AJ55" s="97">
        <f>('[1]Summary Data'!$V116*POWER(AJ$51,3))+('[1]Summary Data'!$W116*POWER(AJ$51,2))+('[1]Summary Data'!$X116*AJ$51)+'[1]Summary Data'!$Y116</f>
        <v>0.35576358504</v>
      </c>
      <c r="AK55" s="98">
        <f>('[1]Summary Data'!$V116*POWER(AK$51,3))+('[1]Summary Data'!$W116*POWER(AK$51,2))+('[1]Summary Data'!$X116*AK$51)+'[1]Summary Data'!$Y116</f>
        <v>0.31289489591999997</v>
      </c>
      <c r="AL55" s="98">
        <f>('[1]Summary Data'!$V116*POWER(AL$51,3))+('[1]Summary Data'!$W116*POWER(AL$51,2))+('[1]Summary Data'!$X116*AL$51)+'[1]Summary Data'!$Y116</f>
        <v>0.25603155527999999</v>
      </c>
      <c r="AM55" s="98">
        <f>('[1]Summary Data'!$V116*POWER(AM$51,3))+('[1]Summary Data'!$W116*POWER(AM$51,2))+('[1]Summary Data'!$X116*AM$51)+'[1]Summary Data'!$Y116</f>
        <v>0.19119975575999998</v>
      </c>
      <c r="AN55" s="99">
        <f>('[1]Summary Data'!$V116*POWER(AN$51,3))+('[1]Summary Data'!$W116*POWER(AN$51,2))+('[1]Summary Data'!$X116*AN$51)+'[1]Summary Data'!$Y116</f>
        <v>0.12442569000000003</v>
      </c>
    </row>
    <row r="56" spans="2:43" x14ac:dyDescent="0.25">
      <c r="B56" s="180"/>
      <c r="C56" s="181"/>
      <c r="D56" s="181"/>
      <c r="E56" s="182"/>
      <c r="F56" s="56">
        <f t="shared" si="6"/>
        <v>4.5</v>
      </c>
      <c r="G56" s="97">
        <f t="shared" si="7"/>
        <v>0.30178050448000004</v>
      </c>
      <c r="H56" s="98">
        <f t="shared" si="8"/>
        <v>0.28834173904000004</v>
      </c>
      <c r="I56" s="98">
        <f t="shared" si="8"/>
        <v>0.25653448336000001</v>
      </c>
      <c r="J56" s="98">
        <f t="shared" si="8"/>
        <v>0.21030645712000001</v>
      </c>
      <c r="K56" s="98">
        <f t="shared" si="8"/>
        <v>0.15360538000000001</v>
      </c>
      <c r="L56" s="187"/>
      <c r="S56" s="37"/>
      <c r="AI56" s="119">
        <f t="shared" si="9"/>
        <v>4.5</v>
      </c>
      <c r="AJ56" s="97">
        <f>('[1]Summary Data'!$V115*POWER(AJ$51,3))+('[1]Summary Data'!$W115*POWER(AJ$51,2))+('[1]Summary Data'!$X115*AJ$51)+'[1]Summary Data'!$Y115</f>
        <v>0.30178050448000004</v>
      </c>
      <c r="AK56" s="98">
        <f>('[1]Summary Data'!$V115*POWER(AK$51,3))+('[1]Summary Data'!$W115*POWER(AK$51,2))+('[1]Summary Data'!$X115*AK$51)+'[1]Summary Data'!$Y115</f>
        <v>0.28834173904000004</v>
      </c>
      <c r="AL56" s="98">
        <f>('[1]Summary Data'!$V115*POWER(AL$51,3))+('[1]Summary Data'!$W115*POWER(AL$51,2))+('[1]Summary Data'!$X115*AL$51)+'[1]Summary Data'!$Y115</f>
        <v>0.25653448336000001</v>
      </c>
      <c r="AM56" s="98">
        <f>('[1]Summary Data'!$V115*POWER(AM$51,3))+('[1]Summary Data'!$W115*POWER(AM$51,2))+('[1]Summary Data'!$X115*AM$51)+'[1]Summary Data'!$Y115</f>
        <v>0.21030645712000001</v>
      </c>
      <c r="AN56" s="99">
        <f>('[1]Summary Data'!$V115*POWER(AN$51,3))+('[1]Summary Data'!$W115*POWER(AN$51,2))+('[1]Summary Data'!$X115*AN$51)+'[1]Summary Data'!$Y115</f>
        <v>0.15360538000000001</v>
      </c>
    </row>
    <row r="57" spans="2:43" x14ac:dyDescent="0.25">
      <c r="B57" s="180"/>
      <c r="C57" s="181"/>
      <c r="D57" s="181"/>
      <c r="E57" s="182"/>
      <c r="F57" s="56">
        <f t="shared" si="6"/>
        <v>5</v>
      </c>
      <c r="G57" s="97">
        <f t="shared" si="7"/>
        <v>0.36152938536000001</v>
      </c>
      <c r="H57" s="98">
        <f t="shared" si="8"/>
        <v>0.34025452728</v>
      </c>
      <c r="I57" s="98">
        <f t="shared" si="8"/>
        <v>0.30203292552000005</v>
      </c>
      <c r="J57" s="98">
        <f t="shared" si="8"/>
        <v>0.25104360983999996</v>
      </c>
      <c r="K57" s="98">
        <f t="shared" si="8"/>
        <v>0.19146561000000001</v>
      </c>
      <c r="L57" s="187"/>
      <c r="S57" s="37"/>
      <c r="AI57" s="119">
        <f t="shared" si="9"/>
        <v>5</v>
      </c>
      <c r="AJ57" s="97">
        <f>('[1]Summary Data'!$V114*POWER(AJ$51,3))+('[1]Summary Data'!$W114*POWER(AJ$51,2))+('[1]Summary Data'!$X114*AJ$51)+'[1]Summary Data'!$Y114</f>
        <v>0.36152938536000001</v>
      </c>
      <c r="AK57" s="98">
        <f>('[1]Summary Data'!$V114*POWER(AK$51,3))+('[1]Summary Data'!$W114*POWER(AK$51,2))+('[1]Summary Data'!$X114*AK$51)+'[1]Summary Data'!$Y114</f>
        <v>0.34025452728</v>
      </c>
      <c r="AL57" s="98">
        <f>('[1]Summary Data'!$V114*POWER(AL$51,3))+('[1]Summary Data'!$W114*POWER(AL$51,2))+('[1]Summary Data'!$X114*AL$51)+'[1]Summary Data'!$Y114</f>
        <v>0.30203292552000005</v>
      </c>
      <c r="AM57" s="98">
        <f>('[1]Summary Data'!$V114*POWER(AM$51,3))+('[1]Summary Data'!$W114*POWER(AM$51,2))+('[1]Summary Data'!$X114*AM$51)+'[1]Summary Data'!$Y114</f>
        <v>0.25104360983999996</v>
      </c>
      <c r="AN57" s="99">
        <f>('[1]Summary Data'!$V114*POWER(AN$51,3))+('[1]Summary Data'!$W114*POWER(AN$51,2))+('[1]Summary Data'!$X114*AN$51)+'[1]Summary Data'!$Y114</f>
        <v>0.19146561000000001</v>
      </c>
    </row>
    <row r="58" spans="2:43" x14ac:dyDescent="0.25">
      <c r="B58" s="180"/>
      <c r="C58" s="181"/>
      <c r="D58" s="181"/>
      <c r="E58" s="182"/>
      <c r="F58" s="56">
        <f t="shared" si="6"/>
        <v>5.5</v>
      </c>
      <c r="G58" s="97">
        <f t="shared" si="7"/>
        <v>0.34452715448000004</v>
      </c>
      <c r="H58" s="98">
        <f t="shared" si="8"/>
        <v>0.32827286503999997</v>
      </c>
      <c r="I58" s="98">
        <f t="shared" si="8"/>
        <v>0.28715640536000003</v>
      </c>
      <c r="J58" s="98">
        <f t="shared" si="8"/>
        <v>0.22864283912000005</v>
      </c>
      <c r="K58" s="98">
        <f t="shared" si="8"/>
        <v>0.16019723000000008</v>
      </c>
      <c r="L58" s="187"/>
      <c r="S58" s="37"/>
      <c r="AI58" s="119">
        <f t="shared" si="9"/>
        <v>5.5</v>
      </c>
      <c r="AJ58" s="97">
        <f>('[1]Summary Data'!$V113*POWER(AJ$51,3))+('[1]Summary Data'!$W113*POWER(AJ$51,2))+('[1]Summary Data'!$X113*AJ$51)+'[1]Summary Data'!$Y113</f>
        <v>0.34452715448000004</v>
      </c>
      <c r="AK58" s="98">
        <f>('[1]Summary Data'!$V113*POWER(AK$51,3))+('[1]Summary Data'!$W113*POWER(AK$51,2))+('[1]Summary Data'!$X113*AK$51)+'[1]Summary Data'!$Y113</f>
        <v>0.32827286503999997</v>
      </c>
      <c r="AL58" s="98">
        <f>('[1]Summary Data'!$V113*POWER(AL$51,3))+('[1]Summary Data'!$W113*POWER(AL$51,2))+('[1]Summary Data'!$X113*AL$51)+'[1]Summary Data'!$Y113</f>
        <v>0.28715640536000003</v>
      </c>
      <c r="AM58" s="98">
        <f>('[1]Summary Data'!$V113*POWER(AM$51,3))+('[1]Summary Data'!$W113*POWER(AM$51,2))+('[1]Summary Data'!$X113*AM$51)+'[1]Summary Data'!$Y113</f>
        <v>0.22864283912000005</v>
      </c>
      <c r="AN58" s="99">
        <f>('[1]Summary Data'!$V113*POWER(AN$51,3))+('[1]Summary Data'!$W113*POWER(AN$51,2))+('[1]Summary Data'!$X113*AN$51)+'[1]Summary Data'!$Y113</f>
        <v>0.16019723000000008</v>
      </c>
    </row>
    <row r="59" spans="2:43" ht="15.75" thickBot="1" x14ac:dyDescent="0.3">
      <c r="B59" s="183"/>
      <c r="C59" s="184"/>
      <c r="D59" s="184"/>
      <c r="E59" s="185"/>
      <c r="F59" s="58">
        <f t="shared" si="6"/>
        <v>6</v>
      </c>
      <c r="G59" s="102">
        <f t="shared" si="7"/>
        <v>0.31676749488</v>
      </c>
      <c r="H59" s="103">
        <f t="shared" si="8"/>
        <v>0.30457361424000001</v>
      </c>
      <c r="I59" s="103">
        <f t="shared" si="8"/>
        <v>0.26868312816000001</v>
      </c>
      <c r="J59" s="103">
        <f t="shared" si="8"/>
        <v>0.21574254671999998</v>
      </c>
      <c r="K59" s="103">
        <f t="shared" si="8"/>
        <v>0.15239838000000006</v>
      </c>
      <c r="L59" s="188"/>
      <c r="AI59" s="120">
        <f t="shared" si="9"/>
        <v>6</v>
      </c>
      <c r="AJ59" s="102">
        <f>('[1]Summary Data'!$V112*POWER(AJ$51,3))+('[1]Summary Data'!$W112*POWER(AJ$51,2))+('[1]Summary Data'!$X112*AJ$51)+'[1]Summary Data'!$Y112</f>
        <v>0.31676749488</v>
      </c>
      <c r="AK59" s="103">
        <f>('[1]Summary Data'!$V112*POWER(AK$51,3))+('[1]Summary Data'!$W112*POWER(AK$51,2))+('[1]Summary Data'!$X112*AK$51)+'[1]Summary Data'!$Y112</f>
        <v>0.30457361424000001</v>
      </c>
      <c r="AL59" s="103">
        <f>('[1]Summary Data'!$V112*POWER(AL$51,3))+('[1]Summary Data'!$W112*POWER(AL$51,2))+('[1]Summary Data'!$X112*AL$51)+'[1]Summary Data'!$Y112</f>
        <v>0.26868312816000001</v>
      </c>
      <c r="AM59" s="103">
        <f>('[1]Summary Data'!$V112*POWER(AM$51,3))+('[1]Summary Data'!$W112*POWER(AM$51,2))+('[1]Summary Data'!$X112*AM$51)+'[1]Summary Data'!$Y112</f>
        <v>0.21574254671999998</v>
      </c>
      <c r="AN59" s="104">
        <f>('[1]Summary Data'!$V112*POWER(AN$51,3))+('[1]Summary Data'!$W112*POWER(AN$51,2))+('[1]Summary Data'!$X112*AN$51)+'[1]Summary Data'!$Y112</f>
        <v>0.15239838000000006</v>
      </c>
    </row>
    <row r="60" spans="2:43" ht="15.75" thickBot="1" x14ac:dyDescent="0.3">
      <c r="AI60" s="43" t="s">
        <v>59</v>
      </c>
    </row>
    <row r="61" spans="2:43" ht="15.75" thickBot="1" x14ac:dyDescent="0.3">
      <c r="B61" s="203" t="s">
        <v>63</v>
      </c>
      <c r="C61" s="204"/>
      <c r="D61" s="204"/>
      <c r="E61" s="204"/>
      <c r="F61" s="169"/>
      <c r="G61" s="174" t="s">
        <v>75</v>
      </c>
      <c r="H61" s="175"/>
      <c r="I61" s="175"/>
      <c r="J61" s="175"/>
      <c r="K61" s="175"/>
      <c r="L61" s="175"/>
      <c r="M61" s="175"/>
      <c r="N61" s="176"/>
      <c r="Q61" s="37"/>
      <c r="AI61" s="138"/>
      <c r="AJ61" s="174" t="s">
        <v>76</v>
      </c>
      <c r="AK61" s="175"/>
      <c r="AL61" s="175"/>
      <c r="AM61" s="175"/>
      <c r="AN61" s="175"/>
      <c r="AO61" s="175"/>
      <c r="AP61" s="175"/>
      <c r="AQ61" s="176"/>
    </row>
    <row r="62" spans="2:43" ht="15.75" customHeight="1" thickBot="1" x14ac:dyDescent="0.3">
      <c r="B62" s="177" t="s">
        <v>43</v>
      </c>
      <c r="C62" s="178"/>
      <c r="D62" s="178"/>
      <c r="E62" s="179"/>
      <c r="F62" s="47" t="str">
        <f>$E$5</f>
        <v>bar</v>
      </c>
      <c r="G62" s="139">
        <f>'[1]Summary Data'!$C$148</f>
        <v>0.22</v>
      </c>
      <c r="H62" s="122">
        <f>'[1]Summary Data'!$C$146</f>
        <v>0.34</v>
      </c>
      <c r="I62" s="122">
        <f>'[1]Summary Data'!$C$144</f>
        <v>0.46</v>
      </c>
      <c r="J62" s="122">
        <f>'[1]Summary Data'!$C$142</f>
        <v>0.57999999999999996</v>
      </c>
      <c r="K62" s="122">
        <f>'[1]Summary Data'!$C$140</f>
        <v>0.7</v>
      </c>
      <c r="L62" s="122">
        <f>'[1]Summary Data'!$C$138</f>
        <v>0.82</v>
      </c>
      <c r="M62" s="122">
        <f>'[1]Summary Data'!$C$136</f>
        <v>0.94</v>
      </c>
      <c r="N62" s="123">
        <f>'[1]Summary Data'!$C$134</f>
        <v>2</v>
      </c>
      <c r="AI62" s="111" t="s">
        <v>32</v>
      </c>
      <c r="AJ62" s="121">
        <f t="shared" ref="AJ62:AQ62" si="10">G62</f>
        <v>0.22</v>
      </c>
      <c r="AK62" s="122">
        <f t="shared" si="10"/>
        <v>0.34</v>
      </c>
      <c r="AL62" s="122">
        <f t="shared" si="10"/>
        <v>0.46</v>
      </c>
      <c r="AM62" s="122">
        <f t="shared" si="10"/>
        <v>0.57999999999999996</v>
      </c>
      <c r="AN62" s="122">
        <f t="shared" si="10"/>
        <v>0.7</v>
      </c>
      <c r="AO62" s="122">
        <f t="shared" si="10"/>
        <v>0.82</v>
      </c>
      <c r="AP62" s="122">
        <f t="shared" si="10"/>
        <v>0.94</v>
      </c>
      <c r="AQ62" s="123">
        <f t="shared" si="10"/>
        <v>2</v>
      </c>
    </row>
    <row r="63" spans="2:43" ht="15" customHeight="1" thickBot="1" x14ac:dyDescent="0.3">
      <c r="B63" s="180"/>
      <c r="C63" s="181"/>
      <c r="D63" s="181"/>
      <c r="E63" s="182"/>
      <c r="F63" s="49">
        <f t="shared" ref="F63:F70" si="11">F15</f>
        <v>2.5</v>
      </c>
      <c r="G63" s="124">
        <f t="shared" ref="G63:G70" si="12">MAX(AJ63-100,0)</f>
        <v>137.94383462087998</v>
      </c>
      <c r="H63" s="125">
        <f>IF(OR(AK63-100&gt;G63,AK63&gt;AJ63),0,(MAX(AK63-100,0)))</f>
        <v>83.044620696239974</v>
      </c>
      <c r="I63" s="125">
        <f t="shared" ref="I63:N70" si="13">IF(OR(AL63-100&gt;H63,AL63&gt;AK63),0,(MAX(AL63-100,0)))</f>
        <v>47.541873158160001</v>
      </c>
      <c r="J63" s="125">
        <f t="shared" si="13"/>
        <v>26.536647828719993</v>
      </c>
      <c r="K63" s="125">
        <f t="shared" si="13"/>
        <v>15.130000529999904</v>
      </c>
      <c r="L63" s="125">
        <f t="shared" si="13"/>
        <v>8.4229870840799208</v>
      </c>
      <c r="M63" s="125">
        <f t="shared" si="13"/>
        <v>1.5166633130399418</v>
      </c>
      <c r="N63" s="125">
        <f t="shared" si="13"/>
        <v>0</v>
      </c>
      <c r="O63" s="186" t="s">
        <v>64</v>
      </c>
      <c r="AI63" s="116">
        <f t="shared" ref="AI63:AI70" si="14">F63</f>
        <v>2.5</v>
      </c>
      <c r="AJ63" s="124">
        <f>('[1]Summary Data'!$V163*POWER(AJ$62,3))+('[1]Summary Data'!$W163*POWER(AJ$62,2))+('[1]Summary Data'!$X163*AJ$62)+'[1]Summary Data'!$Y163</f>
        <v>237.94383462087998</v>
      </c>
      <c r="AK63" s="125">
        <f>('[1]Summary Data'!$V163*POWER(AK$62,3))+('[1]Summary Data'!$W163*POWER(AK$62,2))+('[1]Summary Data'!$X163*AK$62)+'[1]Summary Data'!$Y163</f>
        <v>183.04462069623997</v>
      </c>
      <c r="AL63" s="125">
        <f>('[1]Summary Data'!$V163*POWER(AL$62,3))+('[1]Summary Data'!$W163*POWER(AL$62,2))+('[1]Summary Data'!$X163*AL$62)+'[1]Summary Data'!$Y163</f>
        <v>147.54187315816</v>
      </c>
      <c r="AM63" s="125">
        <f>('[1]Summary Data'!$V163*POWER(AM$62,3))+('[1]Summary Data'!$W163*POWER(AM$62,2))+('[1]Summary Data'!$X163*AM$62)+'[1]Summary Data'!$Y163</f>
        <v>126.53664782871999</v>
      </c>
      <c r="AN63" s="125">
        <f>('[1]Summary Data'!$V163*POWER(AN$62,3))+('[1]Summary Data'!$W163*POWER(AN$62,2))+('[1]Summary Data'!$X163*AN$62)+'[1]Summary Data'!$Y163</f>
        <v>115.1300005299999</v>
      </c>
      <c r="AO63" s="125">
        <f>('[1]Summary Data'!$V163*POWER(AO$62,3))+('[1]Summary Data'!$W163*POWER(AO$62,2))+('[1]Summary Data'!$X163*AO$62)+'[1]Summary Data'!$Y163</f>
        <v>108.42298708407992</v>
      </c>
      <c r="AP63" s="125">
        <f>('[1]Summary Data'!$V163*POWER(AP$62,3))+('[1]Summary Data'!$W163*POWER(AP$62,2))+('[1]Summary Data'!$X163*AP$62)+'[1]Summary Data'!$Y163</f>
        <v>101.51666331303994</v>
      </c>
      <c r="AQ63" s="126">
        <f>('[1]Summary Data'!$V163*POWER(AQ$62,3))+('[1]Summary Data'!$W163*POWER(AQ$62,2))+('[1]Summary Data'!$X163*AQ$62)+'[1]Summary Data'!$Y163</f>
        <v>-736.45932000000039</v>
      </c>
    </row>
    <row r="64" spans="2:43" ht="15.75" thickBot="1" x14ac:dyDescent="0.3">
      <c r="B64" s="180"/>
      <c r="C64" s="181"/>
      <c r="D64" s="181"/>
      <c r="E64" s="182"/>
      <c r="F64" s="51">
        <f t="shared" si="11"/>
        <v>3</v>
      </c>
      <c r="G64" s="127">
        <f t="shared" si="12"/>
        <v>135.22712372671998</v>
      </c>
      <c r="H64" s="128">
        <f t="shared" ref="H64:H70" si="15">IF(OR(AK64-100&gt;G64,AK64&gt;AJ64),0,(MAX(AK64-100,0)))</f>
        <v>81.415893618559949</v>
      </c>
      <c r="I64" s="128">
        <f t="shared" si="13"/>
        <v>46.645531015039978</v>
      </c>
      <c r="J64" s="128">
        <f t="shared" si="13"/>
        <v>26.090495415679925</v>
      </c>
      <c r="K64" s="128">
        <f t="shared" si="13"/>
        <v>14.925246319999928</v>
      </c>
      <c r="L64" s="128">
        <f t="shared" si="13"/>
        <v>8.3242432275198439</v>
      </c>
      <c r="M64" s="128">
        <f t="shared" si="13"/>
        <v>1.4619456377599818</v>
      </c>
      <c r="N64" s="128">
        <f t="shared" si="13"/>
        <v>0</v>
      </c>
      <c r="O64" s="187"/>
      <c r="P64" s="53" t="s">
        <v>46</v>
      </c>
      <c r="AI64" s="117">
        <f t="shared" si="14"/>
        <v>3</v>
      </c>
      <c r="AJ64" s="127">
        <f>('[1]Summary Data'!$V162*POWER(AJ$62,3))+('[1]Summary Data'!$W162*POWER(AJ$62,2))+('[1]Summary Data'!$X162*AJ$62)+'[1]Summary Data'!$Y162</f>
        <v>235.22712372671998</v>
      </c>
      <c r="AK64" s="128">
        <f>('[1]Summary Data'!$V162*POWER(AK$62,3))+('[1]Summary Data'!$W162*POWER(AK$62,2))+('[1]Summary Data'!$X162*AK$62)+'[1]Summary Data'!$Y162</f>
        <v>181.41589361855995</v>
      </c>
      <c r="AL64" s="128">
        <f>('[1]Summary Data'!$V162*POWER(AL$62,3))+('[1]Summary Data'!$W162*POWER(AL$62,2))+('[1]Summary Data'!$X162*AL$62)+'[1]Summary Data'!$Y162</f>
        <v>146.64553101503998</v>
      </c>
      <c r="AM64" s="128">
        <f>('[1]Summary Data'!$V162*POWER(AM$62,3))+('[1]Summary Data'!$W162*POWER(AM$62,2))+('[1]Summary Data'!$X162*AM$62)+'[1]Summary Data'!$Y162</f>
        <v>126.09049541567992</v>
      </c>
      <c r="AN64" s="128">
        <f>('[1]Summary Data'!$V162*POWER(AN$62,3))+('[1]Summary Data'!$W162*POWER(AN$62,2))+('[1]Summary Data'!$X162*AN$62)+'[1]Summary Data'!$Y162</f>
        <v>114.92524631999993</v>
      </c>
      <c r="AO64" s="128">
        <f>('[1]Summary Data'!$V162*POWER(AO$62,3))+('[1]Summary Data'!$W162*POWER(AO$62,2))+('[1]Summary Data'!$X162*AO$62)+'[1]Summary Data'!$Y162</f>
        <v>108.32424322751984</v>
      </c>
      <c r="AP64" s="128">
        <f>('[1]Summary Data'!$V162*POWER(AP$62,3))+('[1]Summary Data'!$W162*POWER(AP$62,2))+('[1]Summary Data'!$X162*AP$62)+'[1]Summary Data'!$Y162</f>
        <v>101.46194563775998</v>
      </c>
      <c r="AQ64" s="129">
        <f>('[1]Summary Data'!$V162*POWER(AQ$62,3))+('[1]Summary Data'!$W162*POWER(AQ$62,2))+('[1]Summary Data'!$X162*AQ$62)+'[1]Summary Data'!$Y162</f>
        <v>-727.30506000000037</v>
      </c>
    </row>
    <row r="65" spans="2:43" x14ac:dyDescent="0.25">
      <c r="B65" s="180"/>
      <c r="C65" s="181"/>
      <c r="D65" s="181"/>
      <c r="E65" s="182"/>
      <c r="F65" s="54">
        <f t="shared" si="11"/>
        <v>3.5</v>
      </c>
      <c r="G65" s="130">
        <f t="shared" si="12"/>
        <v>134.04047948768002</v>
      </c>
      <c r="H65" s="131">
        <f t="shared" si="15"/>
        <v>79.506165232640001</v>
      </c>
      <c r="I65" s="131">
        <f t="shared" si="13"/>
        <v>44.447825725760026</v>
      </c>
      <c r="J65" s="131">
        <f t="shared" si="13"/>
        <v>23.975566497919999</v>
      </c>
      <c r="K65" s="131">
        <f t="shared" si="13"/>
        <v>13.199493080000025</v>
      </c>
      <c r="L65" s="131">
        <f t="shared" si="13"/>
        <v>7.2297110028799807</v>
      </c>
      <c r="M65" s="131">
        <f t="shared" si="13"/>
        <v>1.1763257974400858</v>
      </c>
      <c r="N65" s="131">
        <f t="shared" si="13"/>
        <v>0</v>
      </c>
      <c r="O65" s="187"/>
      <c r="AI65" s="118">
        <f t="shared" si="14"/>
        <v>3.5</v>
      </c>
      <c r="AJ65" s="130">
        <f>('[1]Summary Data'!$V161*POWER(AJ$62,3))+('[1]Summary Data'!$W161*POWER(AJ$62,2))+('[1]Summary Data'!$X161*AJ$62)+'[1]Summary Data'!$Y161</f>
        <v>234.04047948768002</v>
      </c>
      <c r="AK65" s="131">
        <f>('[1]Summary Data'!$V161*POWER(AK$62,3))+('[1]Summary Data'!$W161*POWER(AK$62,2))+('[1]Summary Data'!$X161*AK$62)+'[1]Summary Data'!$Y161</f>
        <v>179.50616523264</v>
      </c>
      <c r="AL65" s="131">
        <f>('[1]Summary Data'!$V161*POWER(AL$62,3))+('[1]Summary Data'!$W161*POWER(AL$62,2))+('[1]Summary Data'!$X161*AL$62)+'[1]Summary Data'!$Y161</f>
        <v>144.44782572576003</v>
      </c>
      <c r="AM65" s="131">
        <f>('[1]Summary Data'!$V161*POWER(AM$62,3))+('[1]Summary Data'!$W161*POWER(AM$62,2))+('[1]Summary Data'!$X161*AM$62)+'[1]Summary Data'!$Y161</f>
        <v>123.97556649792</v>
      </c>
      <c r="AN65" s="131">
        <f>('[1]Summary Data'!$V161*POWER(AN$62,3))+('[1]Summary Data'!$W161*POWER(AN$62,2))+('[1]Summary Data'!$X161*AN$62)+'[1]Summary Data'!$Y161</f>
        <v>113.19949308000002</v>
      </c>
      <c r="AO65" s="131">
        <f>('[1]Summary Data'!$V161*POWER(AO$62,3))+('[1]Summary Data'!$W161*POWER(AO$62,2))+('[1]Summary Data'!$X161*AO$62)+'[1]Summary Data'!$Y161</f>
        <v>107.22971100287998</v>
      </c>
      <c r="AP65" s="131">
        <f>('[1]Summary Data'!$V161*POWER(AP$62,3))+('[1]Summary Data'!$W161*POWER(AP$62,2))+('[1]Summary Data'!$X161*AP$62)+'[1]Summary Data'!$Y161</f>
        <v>101.17632579744009</v>
      </c>
      <c r="AQ65" s="132">
        <f>('[1]Summary Data'!$V161*POWER(AQ$62,3))+('[1]Summary Data'!$W161*POWER(AQ$62,2))+('[1]Summary Data'!$X161*AQ$62)+'[1]Summary Data'!$Y161</f>
        <v>-722.82084999999995</v>
      </c>
    </row>
    <row r="66" spans="2:43" x14ac:dyDescent="0.25">
      <c r="B66" s="180"/>
      <c r="C66" s="181"/>
      <c r="D66" s="181"/>
      <c r="E66" s="182"/>
      <c r="F66" s="56">
        <f t="shared" si="11"/>
        <v>4</v>
      </c>
      <c r="G66" s="130">
        <f t="shared" si="12"/>
        <v>158.69486170384005</v>
      </c>
      <c r="H66" s="131">
        <f t="shared" si="15"/>
        <v>95.022520724320032</v>
      </c>
      <c r="I66" s="131">
        <f t="shared" si="13"/>
        <v>54.141460398879985</v>
      </c>
      <c r="J66" s="131">
        <f t="shared" si="13"/>
        <v>30.222620884960065</v>
      </c>
      <c r="K66" s="131">
        <f t="shared" si="13"/>
        <v>17.43694234000003</v>
      </c>
      <c r="L66" s="131">
        <f t="shared" si="13"/>
        <v>9.9553649214399798</v>
      </c>
      <c r="M66" s="131">
        <f t="shared" si="13"/>
        <v>1.9488287867200711</v>
      </c>
      <c r="N66" s="131">
        <f t="shared" si="13"/>
        <v>0</v>
      </c>
      <c r="O66" s="187"/>
      <c r="AI66" s="119">
        <f t="shared" si="14"/>
        <v>4</v>
      </c>
      <c r="AJ66" s="130">
        <f>('[1]Summary Data'!$V160*POWER(AJ$62,3))+('[1]Summary Data'!$W160*POWER(AJ$62,2))+('[1]Summary Data'!$X160*AJ$62)+'[1]Summary Data'!$Y160</f>
        <v>258.69486170384005</v>
      </c>
      <c r="AK66" s="131">
        <f>('[1]Summary Data'!$V160*POWER(AK$62,3))+('[1]Summary Data'!$W160*POWER(AK$62,2))+('[1]Summary Data'!$X160*AK$62)+'[1]Summary Data'!$Y160</f>
        <v>195.02252072432003</v>
      </c>
      <c r="AL66" s="131">
        <f>('[1]Summary Data'!$V160*POWER(AL$62,3))+('[1]Summary Data'!$W160*POWER(AL$62,2))+('[1]Summary Data'!$X160*AL$62)+'[1]Summary Data'!$Y160</f>
        <v>154.14146039887999</v>
      </c>
      <c r="AM66" s="131">
        <f>('[1]Summary Data'!$V160*POWER(AM$62,3))+('[1]Summary Data'!$W160*POWER(AM$62,2))+('[1]Summary Data'!$X160*AM$62)+'[1]Summary Data'!$Y160</f>
        <v>130.22262088496007</v>
      </c>
      <c r="AN66" s="131">
        <f>('[1]Summary Data'!$V160*POWER(AN$62,3))+('[1]Summary Data'!$W160*POWER(AN$62,2))+('[1]Summary Data'!$X160*AN$62)+'[1]Summary Data'!$Y160</f>
        <v>117.43694234000003</v>
      </c>
      <c r="AO66" s="131">
        <f>('[1]Summary Data'!$V160*POWER(AO$62,3))+('[1]Summary Data'!$W160*POWER(AO$62,2))+('[1]Summary Data'!$X160*AO$62)+'[1]Summary Data'!$Y160</f>
        <v>109.95536492143998</v>
      </c>
      <c r="AP66" s="131">
        <f>('[1]Summary Data'!$V160*POWER(AP$62,3))+('[1]Summary Data'!$W160*POWER(AP$62,2))+('[1]Summary Data'!$X160*AP$62)+'[1]Summary Data'!$Y160</f>
        <v>101.94882878672007</v>
      </c>
      <c r="AQ66" s="132">
        <f>('[1]Summary Data'!$V160*POWER(AQ$62,3))+('[1]Summary Data'!$W160*POWER(AQ$62,2))+('[1]Summary Data'!$X160*AQ$62)+'[1]Summary Data'!$Y160</f>
        <v>-905.76120999999966</v>
      </c>
    </row>
    <row r="67" spans="2:43" x14ac:dyDescent="0.25">
      <c r="B67" s="180"/>
      <c r="C67" s="181"/>
      <c r="D67" s="181"/>
      <c r="E67" s="182"/>
      <c r="F67" s="56">
        <f t="shared" si="11"/>
        <v>4.5</v>
      </c>
      <c r="G67" s="130">
        <f t="shared" si="12"/>
        <v>110.42381298623997</v>
      </c>
      <c r="H67" s="131">
        <f t="shared" si="15"/>
        <v>81.942774179519972</v>
      </c>
      <c r="I67" s="131">
        <f t="shared" si="13"/>
        <v>57.69099629567998</v>
      </c>
      <c r="J67" s="131">
        <f t="shared" si="13"/>
        <v>37.644346570560003</v>
      </c>
      <c r="K67" s="131">
        <f t="shared" si="13"/>
        <v>21.778692239999998</v>
      </c>
      <c r="L67" s="131">
        <f t="shared" si="13"/>
        <v>10.069900539839978</v>
      </c>
      <c r="M67" s="131">
        <f t="shared" si="13"/>
        <v>2.4938387059200124</v>
      </c>
      <c r="N67" s="131">
        <f t="shared" si="13"/>
        <v>0</v>
      </c>
      <c r="O67" s="187"/>
      <c r="AI67" s="119">
        <f t="shared" si="14"/>
        <v>4.5</v>
      </c>
      <c r="AJ67" s="130">
        <f>('[1]Summary Data'!$V159*POWER(AJ$62,3))+('[1]Summary Data'!$W159*POWER(AJ$62,2))+('[1]Summary Data'!$X159*AJ$62)+'[1]Summary Data'!$Y159</f>
        <v>210.42381298623997</v>
      </c>
      <c r="AK67" s="131">
        <f>('[1]Summary Data'!$V159*POWER(AK$62,3))+('[1]Summary Data'!$W159*POWER(AK$62,2))+('[1]Summary Data'!$X159*AK$62)+'[1]Summary Data'!$Y159</f>
        <v>181.94277417951997</v>
      </c>
      <c r="AL67" s="131">
        <f>('[1]Summary Data'!$V159*POWER(AL$62,3))+('[1]Summary Data'!$W159*POWER(AL$62,2))+('[1]Summary Data'!$X159*AL$62)+'[1]Summary Data'!$Y159</f>
        <v>157.69099629567998</v>
      </c>
      <c r="AM67" s="131">
        <f>('[1]Summary Data'!$V159*POWER(AM$62,3))+('[1]Summary Data'!$W159*POWER(AM$62,2))+('[1]Summary Data'!$X159*AM$62)+'[1]Summary Data'!$Y159</f>
        <v>137.64434657056</v>
      </c>
      <c r="AN67" s="131">
        <f>('[1]Summary Data'!$V159*POWER(AN$62,3))+('[1]Summary Data'!$W159*POWER(AN$62,2))+('[1]Summary Data'!$X159*AN$62)+'[1]Summary Data'!$Y159</f>
        <v>121.77869224</v>
      </c>
      <c r="AO67" s="131">
        <f>('[1]Summary Data'!$V159*POWER(AO$62,3))+('[1]Summary Data'!$W159*POWER(AO$62,2))+('[1]Summary Data'!$X159*AO$62)+'[1]Summary Data'!$Y159</f>
        <v>110.06990053983998</v>
      </c>
      <c r="AP67" s="131">
        <f>('[1]Summary Data'!$V159*POWER(AP$62,3))+('[1]Summary Data'!$W159*POWER(AP$62,2))+('[1]Summary Data'!$X159*AP$62)+'[1]Summary Data'!$Y159</f>
        <v>102.49383870592001</v>
      </c>
      <c r="AQ67" s="132">
        <f>('[1]Summary Data'!$V159*POWER(AQ$62,3))+('[1]Summary Data'!$W159*POWER(AQ$62,2))+('[1]Summary Data'!$X159*AQ$62)+'[1]Summary Data'!$Y159</f>
        <v>211.27391000000006</v>
      </c>
    </row>
    <row r="68" spans="2:43" x14ac:dyDescent="0.25">
      <c r="B68" s="180"/>
      <c r="C68" s="181"/>
      <c r="D68" s="181"/>
      <c r="E68" s="182"/>
      <c r="F68" s="56">
        <f t="shared" si="11"/>
        <v>5</v>
      </c>
      <c r="G68" s="130">
        <f t="shared" si="12"/>
        <v>135.60863348343997</v>
      </c>
      <c r="H68" s="131">
        <f t="shared" si="15"/>
        <v>98.081179135119982</v>
      </c>
      <c r="I68" s="131">
        <f t="shared" si="13"/>
        <v>67.932666116079986</v>
      </c>
      <c r="J68" s="131">
        <f t="shared" si="13"/>
        <v>44.437101457359972</v>
      </c>
      <c r="K68" s="131">
        <f t="shared" si="13"/>
        <v>26.868492189999955</v>
      </c>
      <c r="L68" s="131">
        <f t="shared" si="13"/>
        <v>14.500845345039977</v>
      </c>
      <c r="M68" s="131">
        <f t="shared" si="13"/>
        <v>6.6081679535199953</v>
      </c>
      <c r="N68" s="131">
        <f t="shared" si="13"/>
        <v>0</v>
      </c>
      <c r="O68" s="187"/>
      <c r="AI68" s="119">
        <f t="shared" si="14"/>
        <v>5</v>
      </c>
      <c r="AJ68" s="130">
        <f>('[1]Summary Data'!$V158*POWER(AJ$62,3))+('[1]Summary Data'!$W158*POWER(AJ$62,2))+('[1]Summary Data'!$X158*AJ$62)+'[1]Summary Data'!$Y158</f>
        <v>235.60863348343997</v>
      </c>
      <c r="AK68" s="131">
        <f>('[1]Summary Data'!$V158*POWER(AK$62,3))+('[1]Summary Data'!$W158*POWER(AK$62,2))+('[1]Summary Data'!$X158*AK$62)+'[1]Summary Data'!$Y158</f>
        <v>198.08117913511998</v>
      </c>
      <c r="AL68" s="131">
        <f>('[1]Summary Data'!$V158*POWER(AL$62,3))+('[1]Summary Data'!$W158*POWER(AL$62,2))+('[1]Summary Data'!$X158*AL$62)+'[1]Summary Data'!$Y158</f>
        <v>167.93266611607999</v>
      </c>
      <c r="AM68" s="131">
        <f>('[1]Summary Data'!$V158*POWER(AM$62,3))+('[1]Summary Data'!$W158*POWER(AM$62,2))+('[1]Summary Data'!$X158*AM$62)+'[1]Summary Data'!$Y158</f>
        <v>144.43710145735997</v>
      </c>
      <c r="AN68" s="131">
        <f>('[1]Summary Data'!$V158*POWER(AN$62,3))+('[1]Summary Data'!$W158*POWER(AN$62,2))+('[1]Summary Data'!$X158*AN$62)+'[1]Summary Data'!$Y158</f>
        <v>126.86849218999996</v>
      </c>
      <c r="AO68" s="131">
        <f>('[1]Summary Data'!$V158*POWER(AO$62,3))+('[1]Summary Data'!$W158*POWER(AO$62,2))+('[1]Summary Data'!$X158*AO$62)+'[1]Summary Data'!$Y158</f>
        <v>114.50084534503998</v>
      </c>
      <c r="AP68" s="131">
        <f>('[1]Summary Data'!$V158*POWER(AP$62,3))+('[1]Summary Data'!$W158*POWER(AP$62,2))+('[1]Summary Data'!$X158*AP$62)+'[1]Summary Data'!$Y158</f>
        <v>106.60816795352</v>
      </c>
      <c r="AQ68" s="132">
        <f>('[1]Summary Data'!$V158*POWER(AQ$62,3))+('[1]Summary Data'!$W158*POWER(AQ$62,2))+('[1]Summary Data'!$X158*AQ$62)+'[1]Summary Data'!$Y158</f>
        <v>117.38059000000004</v>
      </c>
    </row>
    <row r="69" spans="2:43" x14ac:dyDescent="0.25">
      <c r="B69" s="180"/>
      <c r="C69" s="181"/>
      <c r="D69" s="181"/>
      <c r="E69" s="182"/>
      <c r="F69" s="56">
        <f t="shared" si="11"/>
        <v>5.5</v>
      </c>
      <c r="G69" s="130">
        <f t="shared" si="12"/>
        <v>153.10354882279995</v>
      </c>
      <c r="H69" s="131">
        <f t="shared" si="15"/>
        <v>99.16736414839994</v>
      </c>
      <c r="I69" s="131">
        <f t="shared" si="13"/>
        <v>62.046808187599908</v>
      </c>
      <c r="J69" s="131">
        <f t="shared" si="13"/>
        <v>37.816290201200047</v>
      </c>
      <c r="K69" s="131">
        <f t="shared" si="13"/>
        <v>22.550219449999986</v>
      </c>
      <c r="L69" s="131">
        <f t="shared" si="13"/>
        <v>12.323005194799975</v>
      </c>
      <c r="M69" s="131">
        <f t="shared" si="13"/>
        <v>3.2090566963998981</v>
      </c>
      <c r="N69" s="131">
        <f t="shared" si="13"/>
        <v>0</v>
      </c>
      <c r="O69" s="187"/>
      <c r="AI69" s="119">
        <f t="shared" si="14"/>
        <v>5.5</v>
      </c>
      <c r="AJ69" s="130">
        <f>('[1]Summary Data'!$V157*POWER(AJ$62,3))+('[1]Summary Data'!$W157*POWER(AJ$62,2))+('[1]Summary Data'!$X157*AJ$62)+'[1]Summary Data'!$Y157</f>
        <v>253.10354882279995</v>
      </c>
      <c r="AK69" s="131">
        <f>('[1]Summary Data'!$V157*POWER(AK$62,3))+('[1]Summary Data'!$W157*POWER(AK$62,2))+('[1]Summary Data'!$X157*AK$62)+'[1]Summary Data'!$Y157</f>
        <v>199.16736414839994</v>
      </c>
      <c r="AL69" s="131">
        <f>('[1]Summary Data'!$V157*POWER(AL$62,3))+('[1]Summary Data'!$W157*POWER(AL$62,2))+('[1]Summary Data'!$X157*AL$62)+'[1]Summary Data'!$Y157</f>
        <v>162.04680818759991</v>
      </c>
      <c r="AM69" s="131">
        <f>('[1]Summary Data'!$V157*POWER(AM$62,3))+('[1]Summary Data'!$W157*POWER(AM$62,2))+('[1]Summary Data'!$X157*AM$62)+'[1]Summary Data'!$Y157</f>
        <v>137.81629020120005</v>
      </c>
      <c r="AN69" s="131">
        <f>('[1]Summary Data'!$V157*POWER(AN$62,3))+('[1]Summary Data'!$W157*POWER(AN$62,2))+('[1]Summary Data'!$X157*AN$62)+'[1]Summary Data'!$Y157</f>
        <v>122.55021944999999</v>
      </c>
      <c r="AO69" s="131">
        <f>('[1]Summary Data'!$V157*POWER(AO$62,3))+('[1]Summary Data'!$W157*POWER(AO$62,2))+('[1]Summary Data'!$X157*AO$62)+'[1]Summary Data'!$Y157</f>
        <v>112.32300519479998</v>
      </c>
      <c r="AP69" s="131">
        <f>('[1]Summary Data'!$V157*POWER(AP$62,3))+('[1]Summary Data'!$W157*POWER(AP$62,2))+('[1]Summary Data'!$X157*AP$62)+'[1]Summary Data'!$Y157</f>
        <v>103.2090566963999</v>
      </c>
      <c r="AQ69" s="132">
        <f>('[1]Summary Data'!$V157*POWER(AQ$62,3))+('[1]Summary Data'!$W157*POWER(AQ$62,2))+('[1]Summary Data'!$X157*AQ$62)+'[1]Summary Data'!$Y157</f>
        <v>-544.60819000000015</v>
      </c>
    </row>
    <row r="70" spans="2:43" ht="15.75" thickBot="1" x14ac:dyDescent="0.3">
      <c r="B70" s="183"/>
      <c r="C70" s="184"/>
      <c r="D70" s="184"/>
      <c r="E70" s="185"/>
      <c r="F70" s="58">
        <f t="shared" si="11"/>
        <v>6</v>
      </c>
      <c r="G70" s="133">
        <f t="shared" si="12"/>
        <v>129.59972476960002</v>
      </c>
      <c r="H70" s="134">
        <f t="shared" si="15"/>
        <v>89.862922388800001</v>
      </c>
      <c r="I70" s="134">
        <f t="shared" si="13"/>
        <v>59.571713723199991</v>
      </c>
      <c r="J70" s="134">
        <f t="shared" si="13"/>
        <v>37.202720238400047</v>
      </c>
      <c r="K70" s="134">
        <f t="shared" si="13"/>
        <v>21.232563400000032</v>
      </c>
      <c r="L70" s="134">
        <f t="shared" si="13"/>
        <v>10.137864673600035</v>
      </c>
      <c r="M70" s="134">
        <f t="shared" si="13"/>
        <v>2.3952455248000319</v>
      </c>
      <c r="N70" s="134">
        <f t="shared" si="13"/>
        <v>0</v>
      </c>
      <c r="O70" s="188"/>
      <c r="AI70" s="120">
        <f t="shared" si="14"/>
        <v>6</v>
      </c>
      <c r="AJ70" s="133">
        <f>('[1]Summary Data'!$V156*POWER(AJ$62,3))+('[1]Summary Data'!$W156*POWER(AJ$62,2))+('[1]Summary Data'!$X156*AJ$62)+'[1]Summary Data'!$Y156</f>
        <v>229.59972476960002</v>
      </c>
      <c r="AK70" s="134">
        <f>('[1]Summary Data'!$V156*POWER(AK$62,3))+('[1]Summary Data'!$W156*POWER(AK$62,2))+('[1]Summary Data'!$X156*AK$62)+'[1]Summary Data'!$Y156</f>
        <v>189.8629223888</v>
      </c>
      <c r="AL70" s="134">
        <f>('[1]Summary Data'!$V156*POWER(AL$62,3))+('[1]Summary Data'!$W156*POWER(AL$62,2))+('[1]Summary Data'!$X156*AL$62)+'[1]Summary Data'!$Y156</f>
        <v>159.57171372319999</v>
      </c>
      <c r="AM70" s="134">
        <f>('[1]Summary Data'!$V156*POWER(AM$62,3))+('[1]Summary Data'!$W156*POWER(AM$62,2))+('[1]Summary Data'!$X156*AM$62)+'[1]Summary Data'!$Y156</f>
        <v>137.20272023840005</v>
      </c>
      <c r="AN70" s="134">
        <f>('[1]Summary Data'!$V156*POWER(AN$62,3))+('[1]Summary Data'!$W156*POWER(AN$62,2))+('[1]Summary Data'!$X156*AN$62)+'[1]Summary Data'!$Y156</f>
        <v>121.23256340000003</v>
      </c>
      <c r="AO70" s="134">
        <f>('[1]Summary Data'!$V156*POWER(AO$62,3))+('[1]Summary Data'!$W156*POWER(AO$62,2))+('[1]Summary Data'!$X156*AO$62)+'[1]Summary Data'!$Y156</f>
        <v>110.13786467360003</v>
      </c>
      <c r="AP70" s="134">
        <f>('[1]Summary Data'!$V156*POWER(AP$62,3))+('[1]Summary Data'!$W156*POWER(AP$62,2))+('[1]Summary Data'!$X156*AP$62)+'[1]Summary Data'!$Y156</f>
        <v>102.39524552480003</v>
      </c>
      <c r="AQ70" s="135">
        <f>('[1]Summary Data'!$V156*POWER(AQ$62,3))+('[1]Summary Data'!$W156*POWER(AQ$62,2))+('[1]Summary Data'!$X156*AQ$62)+'[1]Summary Data'!$Y156</f>
        <v>-59.330569999999909</v>
      </c>
    </row>
    <row r="71" spans="2:43" ht="15.75" thickBot="1" x14ac:dyDescent="0.3"/>
    <row r="72" spans="2:43" ht="15.75" thickBot="1" x14ac:dyDescent="0.3">
      <c r="B72" s="167" t="s">
        <v>65</v>
      </c>
      <c r="C72" s="168"/>
      <c r="D72" s="168"/>
      <c r="E72" s="168"/>
      <c r="F72" s="168"/>
      <c r="G72" s="168"/>
      <c r="H72" s="169"/>
    </row>
    <row r="73" spans="2:43" ht="15.75" thickBot="1" x14ac:dyDescent="0.3">
      <c r="B73" s="136">
        <v>4000</v>
      </c>
      <c r="C73" s="46" t="s">
        <v>66</v>
      </c>
    </row>
  </sheetData>
  <sheetProtection password="C163" sheet="1" objects="1" scenarios="1"/>
  <mergeCells count="33">
    <mergeCell ref="B62:E70"/>
    <mergeCell ref="O63:O70"/>
    <mergeCell ref="B72:H72"/>
    <mergeCell ref="AJ50:AO50"/>
    <mergeCell ref="B51:E59"/>
    <mergeCell ref="L52:L59"/>
    <mergeCell ref="B61:F61"/>
    <mergeCell ref="G61:N61"/>
    <mergeCell ref="AJ61:AQ61"/>
    <mergeCell ref="B40:E48"/>
    <mergeCell ref="N40:Q48"/>
    <mergeCell ref="L41:L48"/>
    <mergeCell ref="X41:X48"/>
    <mergeCell ref="B50:F50"/>
    <mergeCell ref="G50:L50"/>
    <mergeCell ref="S39:W39"/>
    <mergeCell ref="B13:G13"/>
    <mergeCell ref="B14:E22"/>
    <mergeCell ref="H15:H22"/>
    <mergeCell ref="B24:F24"/>
    <mergeCell ref="G24:N24"/>
    <mergeCell ref="B25:F26"/>
    <mergeCell ref="B28:F28"/>
    <mergeCell ref="B29:E37"/>
    <mergeCell ref="B39:F39"/>
    <mergeCell ref="G39:K39"/>
    <mergeCell ref="N39:R39"/>
    <mergeCell ref="B10:H10"/>
    <mergeCell ref="A1:T1"/>
    <mergeCell ref="J2:R2"/>
    <mergeCell ref="B5:D5"/>
    <mergeCell ref="P5:S5"/>
    <mergeCell ref="B7:D7"/>
  </mergeCells>
  <dataValidations count="1">
    <dataValidation type="list" allowBlank="1" showInputMessage="1" showErrorMessage="1" sqref="E5" xr:uid="{00000000-0002-0000-0500-000000000000}">
      <formula1>PressureUnits</formula1>
    </dataValidation>
  </dataValidations>
  <pageMargins left="0.70866141732283472" right="0.70866141732283472" top="0.74803149606299213" bottom="0.74803149606299213" header="0.31496062992125984" footer="0.31496062992125984"/>
  <pageSetup paperSize="9" scale="41" fitToHeight="2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EQ62"/>
  <sheetViews>
    <sheetView showGridLines="0" workbookViewId="0">
      <selection sqref="A1:T1"/>
    </sheetView>
  </sheetViews>
  <sheetFormatPr defaultRowHeight="15" x14ac:dyDescent="0.25"/>
  <cols>
    <col min="1" max="2" width="9.140625" style="7"/>
    <col min="3" max="3" width="13.140625" style="7" customWidth="1"/>
    <col min="4" max="6" width="9.140625" style="7"/>
    <col min="7" max="8" width="9.140625" style="7" customWidth="1"/>
    <col min="9" max="18" width="9.140625" style="7"/>
    <col min="19" max="19" width="9.28515625" style="7" bestFit="1" customWidth="1"/>
    <col min="20" max="78" width="9.140625" style="7"/>
    <col min="79" max="147" width="9.140625" style="7" hidden="1" customWidth="1"/>
    <col min="148" max="16384" width="9.140625" style="7"/>
  </cols>
  <sheetData>
    <row r="1" spans="1:27" ht="27" thickBot="1" x14ac:dyDescent="0.4">
      <c r="A1" s="161" t="str">
        <f ca="1">MID(CELL("filename",A1),FIND("]",CELL("filename",A1))+1,255)</f>
        <v>Mitsubishi EVO X COBB</v>
      </c>
      <c r="B1" s="162"/>
      <c r="C1" s="162"/>
      <c r="D1" s="162"/>
      <c r="E1" s="162"/>
      <c r="F1" s="162"/>
      <c r="G1" s="162"/>
      <c r="H1" s="162"/>
      <c r="I1" s="162"/>
      <c r="J1" s="162" t="s">
        <v>67</v>
      </c>
      <c r="K1" s="162"/>
      <c r="L1" s="162"/>
      <c r="M1" s="162"/>
      <c r="N1" s="162"/>
      <c r="O1" s="162"/>
      <c r="P1" s="162"/>
      <c r="Q1" s="162"/>
      <c r="R1" s="162"/>
      <c r="S1" s="162">
        <f>'[1]Summary Data'!$D$69</f>
        <v>1082.32</v>
      </c>
      <c r="T1" s="163" t="s">
        <v>28</v>
      </c>
      <c r="U1" s="38"/>
      <c r="V1" s="38"/>
      <c r="W1" s="38"/>
      <c r="X1" s="38"/>
      <c r="Y1" s="39"/>
      <c r="Z1" s="38"/>
      <c r="AA1" s="38"/>
    </row>
    <row r="2" spans="1:27" ht="15.75" thickBot="1" x14ac:dyDescent="0.3">
      <c r="A2" s="6" t="s">
        <v>0</v>
      </c>
      <c r="J2" s="170" t="s">
        <v>35</v>
      </c>
      <c r="K2" s="171"/>
      <c r="L2" s="171"/>
      <c r="M2" s="171"/>
      <c r="N2" s="171"/>
      <c r="O2" s="171"/>
      <c r="P2" s="171"/>
      <c r="Q2" s="171"/>
      <c r="R2" s="172"/>
      <c r="S2" s="40">
        <f>'[1]Summary Data'!$D$69</f>
        <v>1082.32</v>
      </c>
      <c r="T2" s="41" t="s">
        <v>28</v>
      </c>
    </row>
    <row r="3" spans="1:27" x14ac:dyDescent="0.25">
      <c r="A3" s="8" t="s">
        <v>1</v>
      </c>
      <c r="B3" s="7" t="str">
        <f>[1]Versions!C4</f>
        <v>19.02.28</v>
      </c>
    </row>
    <row r="4" spans="1:27" ht="15.75" thickBot="1" x14ac:dyDescent="0.3"/>
    <row r="5" spans="1:27" ht="15.75" thickBot="1" x14ac:dyDescent="0.3">
      <c r="B5" s="167" t="s">
        <v>36</v>
      </c>
      <c r="C5" s="168"/>
      <c r="D5" s="169"/>
      <c r="E5" s="42" t="s">
        <v>32</v>
      </c>
      <c r="F5" s="43" t="s">
        <v>37</v>
      </c>
      <c r="P5" s="173" t="s">
        <v>38</v>
      </c>
      <c r="Q5" s="173"/>
      <c r="R5" s="173"/>
      <c r="S5" s="173"/>
      <c r="T5" s="44">
        <v>1</v>
      </c>
    </row>
    <row r="6" spans="1:27" ht="15.75" thickBot="1" x14ac:dyDescent="0.3"/>
    <row r="7" spans="1:27" ht="15.75" thickBot="1" x14ac:dyDescent="0.3">
      <c r="B7" s="167" t="s">
        <v>39</v>
      </c>
      <c r="C7" s="168"/>
      <c r="D7" s="169"/>
    </row>
    <row r="8" spans="1:27" ht="15.75" thickBot="1" x14ac:dyDescent="0.3">
      <c r="B8" s="45">
        <f>MIN(G51:V51)</f>
        <v>0</v>
      </c>
      <c r="C8" s="46" t="s">
        <v>40</v>
      </c>
    </row>
    <row r="12" spans="1:27" ht="15.75" thickBot="1" x14ac:dyDescent="0.3">
      <c r="I12" s="43"/>
    </row>
    <row r="13" spans="1:27" ht="15.75" thickBot="1" x14ac:dyDescent="0.3">
      <c r="B13" s="167" t="s">
        <v>42</v>
      </c>
      <c r="C13" s="168"/>
      <c r="D13" s="168"/>
      <c r="E13" s="168"/>
      <c r="F13" s="168"/>
      <c r="G13" s="169"/>
      <c r="H13" s="43"/>
      <c r="I13" s="43"/>
    </row>
    <row r="14" spans="1:27" ht="15.75" thickBot="1" x14ac:dyDescent="0.3">
      <c r="B14" s="177" t="s">
        <v>43</v>
      </c>
      <c r="C14" s="178"/>
      <c r="D14" s="178"/>
      <c r="E14" s="179"/>
      <c r="F14" s="47" t="str">
        <f>$E$5</f>
        <v>bar</v>
      </c>
      <c r="G14" s="48" t="s">
        <v>44</v>
      </c>
    </row>
    <row r="15" spans="1:27" ht="15.75" customHeight="1" thickBot="1" x14ac:dyDescent="0.3">
      <c r="B15" s="180"/>
      <c r="C15" s="181"/>
      <c r="D15" s="181"/>
      <c r="E15" s="182"/>
      <c r="F15" s="49">
        <f>'[1]Summary Data'!$C$16*VLOOKUP($E$5,PressureFactors,2,FALSE)</f>
        <v>2.5</v>
      </c>
      <c r="G15" s="50">
        <f>'[1]Summary Data'!$D$70*IF('[1]Summary Data'!$D$69&gt;1250,1,Help!$AE$5)*$T$5</f>
        <v>1137.925</v>
      </c>
      <c r="H15" s="186" t="s">
        <v>45</v>
      </c>
      <c r="I15" s="37"/>
      <c r="K15" s="37"/>
    </row>
    <row r="16" spans="1:27" ht="15.75" thickBot="1" x14ac:dyDescent="0.3">
      <c r="B16" s="180"/>
      <c r="C16" s="181"/>
      <c r="D16" s="181"/>
      <c r="E16" s="182"/>
      <c r="F16" s="51">
        <f>'[1]Summary Data'!$C$15*VLOOKUP($E$5,PressureFactors,2,FALSE)</f>
        <v>3</v>
      </c>
      <c r="G16" s="52">
        <f>'[1]Summary Data'!$D$69*IF('[1]Summary Data'!$D$69&gt;1250,1,Help!$AE$5)*$T$5</f>
        <v>1244.6679999999999</v>
      </c>
      <c r="H16" s="187"/>
      <c r="I16" s="146" t="s">
        <v>77</v>
      </c>
    </row>
    <row r="17" spans="2:17" x14ac:dyDescent="0.25">
      <c r="B17" s="180"/>
      <c r="C17" s="181"/>
      <c r="D17" s="181"/>
      <c r="E17" s="182"/>
      <c r="F17" s="54">
        <f>'[1]Summary Data'!$C$14*VLOOKUP($E$5,PressureFactors,2,FALSE)</f>
        <v>3.5</v>
      </c>
      <c r="G17" s="55">
        <f>'[1]Summary Data'!$D$68*IF('[1]Summary Data'!$D$69&gt;1250,1,Help!$AE$5)*$T$5</f>
        <v>1404.1729999999998</v>
      </c>
      <c r="H17" s="187"/>
    </row>
    <row r="18" spans="2:17" x14ac:dyDescent="0.25">
      <c r="B18" s="180"/>
      <c r="C18" s="181"/>
      <c r="D18" s="181"/>
      <c r="E18" s="182"/>
      <c r="F18" s="56">
        <f>'[1]Summary Data'!$C$13*VLOOKUP($E$5,PressureFactors,2,FALSE)</f>
        <v>4</v>
      </c>
      <c r="G18" s="57">
        <f>'[1]Summary Data'!$D$67*IF('[1]Summary Data'!$D$69&gt;1250,1,Help!$AE$5)*$T$5</f>
        <v>1499.7149999999997</v>
      </c>
      <c r="H18" s="187"/>
    </row>
    <row r="19" spans="2:17" x14ac:dyDescent="0.25">
      <c r="B19" s="180"/>
      <c r="C19" s="181"/>
      <c r="D19" s="181"/>
      <c r="E19" s="182"/>
      <c r="F19" s="56">
        <f>'[1]Summary Data'!$C$12*VLOOKUP($E$5,PressureFactors,2,FALSE)</f>
        <v>4.5</v>
      </c>
      <c r="G19" s="57">
        <f>'[1]Summary Data'!$D$66*IF('[1]Summary Data'!$D$69&gt;1250,1,Help!$AE$5)*$T$5</f>
        <v>1443.8709999999999</v>
      </c>
      <c r="H19" s="187"/>
    </row>
    <row r="20" spans="2:17" x14ac:dyDescent="0.25">
      <c r="B20" s="180"/>
      <c r="C20" s="181"/>
      <c r="D20" s="181"/>
      <c r="E20" s="182"/>
      <c r="F20" s="56">
        <f>'[1]Summary Data'!$C$11*VLOOKUP($E$5,PressureFactors,2,FALSE)</f>
        <v>5</v>
      </c>
      <c r="G20" s="57">
        <f>'[1]Summary Data'!$D$65*IF('[1]Summary Data'!$D$69&gt;1250,1,Help!$AE$5)*$T$5</f>
        <v>1502.636</v>
      </c>
      <c r="H20" s="187"/>
    </row>
    <row r="21" spans="2:17" x14ac:dyDescent="0.25">
      <c r="B21" s="180"/>
      <c r="C21" s="181"/>
      <c r="D21" s="181"/>
      <c r="E21" s="182"/>
      <c r="F21" s="56">
        <f>'[1]Summary Data'!$C$10*VLOOKUP($E$5,PressureFactors,2,FALSE)</f>
        <v>5.5</v>
      </c>
      <c r="G21" s="57">
        <f>'[1]Summary Data'!$D$64*IF('[1]Summary Data'!$D$69&gt;1250,1,Help!$AE$5)*$T$5</f>
        <v>1602.0879999999997</v>
      </c>
      <c r="H21" s="187"/>
    </row>
    <row r="22" spans="2:17" ht="15.75" thickBot="1" x14ac:dyDescent="0.3">
      <c r="B22" s="183"/>
      <c r="C22" s="184"/>
      <c r="D22" s="184"/>
      <c r="E22" s="185"/>
      <c r="F22" s="58">
        <f>'[1]Summary Data'!$C$9*VLOOKUP($E$5,PressureFactors,2,FALSE)</f>
        <v>6</v>
      </c>
      <c r="G22" s="59">
        <f>'[1]Summary Data'!$D$63*IF('[1]Summary Data'!$D$69&gt;1250,1,Help!$AE$5)*$T$5</f>
        <v>1752.761</v>
      </c>
      <c r="H22" s="188"/>
    </row>
    <row r="26" spans="2:17" x14ac:dyDescent="0.25">
      <c r="P26" s="37"/>
      <c r="Q26" s="73"/>
    </row>
    <row r="27" spans="2:17" ht="15.75" thickBot="1" x14ac:dyDescent="0.3"/>
    <row r="28" spans="2:17" ht="15.75" thickBot="1" x14ac:dyDescent="0.3">
      <c r="B28" s="167" t="s">
        <v>52</v>
      </c>
      <c r="C28" s="168"/>
      <c r="D28" s="168"/>
      <c r="E28" s="168"/>
      <c r="F28" s="169"/>
      <c r="G28" s="137">
        <f>'[1]Summary Data'!$C$15*VLOOKUP($E$5,PressureFactors,2,FALSE)</f>
        <v>3</v>
      </c>
      <c r="H28" s="146" t="s">
        <v>77</v>
      </c>
      <c r="I28" s="43"/>
    </row>
    <row r="29" spans="2:17" ht="15.75" thickBot="1" x14ac:dyDescent="0.3">
      <c r="B29" s="177" t="s">
        <v>53</v>
      </c>
      <c r="C29" s="178"/>
      <c r="D29" s="178"/>
      <c r="E29" s="179"/>
      <c r="F29" s="47" t="str">
        <f>$E$5</f>
        <v>bar</v>
      </c>
      <c r="G29" s="76" t="s">
        <v>54</v>
      </c>
    </row>
    <row r="30" spans="2:17" ht="15.75" customHeight="1" x14ac:dyDescent="0.25">
      <c r="B30" s="180"/>
      <c r="C30" s="181"/>
      <c r="D30" s="181"/>
      <c r="E30" s="182"/>
      <c r="F30" s="77">
        <f t="shared" ref="F30:F37" si="0">F15</f>
        <v>2.5</v>
      </c>
      <c r="G30" s="78">
        <f>SQRT(1+(($G$28-F30)/F30))</f>
        <v>1.0954451150103321</v>
      </c>
      <c r="H30" s="37"/>
      <c r="I30" s="37"/>
      <c r="K30" s="37"/>
    </row>
    <row r="31" spans="2:17" x14ac:dyDescent="0.25">
      <c r="B31" s="180"/>
      <c r="C31" s="181"/>
      <c r="D31" s="181"/>
      <c r="E31" s="182"/>
      <c r="F31" s="79">
        <f t="shared" si="0"/>
        <v>3</v>
      </c>
      <c r="G31" s="80">
        <f t="shared" ref="G31:G37" si="1">SQRT(1+(($G$28-F31)/F31))</f>
        <v>1</v>
      </c>
      <c r="H31" s="43"/>
      <c r="I31" s="43"/>
    </row>
    <row r="32" spans="2:17" x14ac:dyDescent="0.25">
      <c r="B32" s="180"/>
      <c r="C32" s="181"/>
      <c r="D32" s="181"/>
      <c r="E32" s="182"/>
      <c r="F32" s="81">
        <f t="shared" si="0"/>
        <v>3.5</v>
      </c>
      <c r="G32" s="80">
        <f t="shared" si="1"/>
        <v>0.92582009977255153</v>
      </c>
    </row>
    <row r="33" spans="2:15" x14ac:dyDescent="0.25">
      <c r="B33" s="180"/>
      <c r="C33" s="181"/>
      <c r="D33" s="181"/>
      <c r="E33" s="182"/>
      <c r="F33" s="79">
        <f t="shared" si="0"/>
        <v>4</v>
      </c>
      <c r="G33" s="80">
        <f t="shared" si="1"/>
        <v>0.8660254037844386</v>
      </c>
    </row>
    <row r="34" spans="2:15" x14ac:dyDescent="0.25">
      <c r="B34" s="180"/>
      <c r="C34" s="181"/>
      <c r="D34" s="181"/>
      <c r="E34" s="182"/>
      <c r="F34" s="79">
        <f t="shared" si="0"/>
        <v>4.5</v>
      </c>
      <c r="G34" s="80">
        <f t="shared" si="1"/>
        <v>0.81649658092772603</v>
      </c>
    </row>
    <row r="35" spans="2:15" x14ac:dyDescent="0.25">
      <c r="B35" s="180"/>
      <c r="C35" s="181"/>
      <c r="D35" s="181"/>
      <c r="E35" s="182"/>
      <c r="F35" s="79">
        <f t="shared" si="0"/>
        <v>5</v>
      </c>
      <c r="G35" s="80">
        <f t="shared" si="1"/>
        <v>0.7745966692414834</v>
      </c>
    </row>
    <row r="36" spans="2:15" x14ac:dyDescent="0.25">
      <c r="B36" s="180"/>
      <c r="C36" s="181"/>
      <c r="D36" s="181"/>
      <c r="E36" s="182"/>
      <c r="F36" s="79">
        <f t="shared" si="0"/>
        <v>5.5</v>
      </c>
      <c r="G36" s="80">
        <f t="shared" si="1"/>
        <v>0.7385489458759964</v>
      </c>
    </row>
    <row r="37" spans="2:15" ht="15.75" thickBot="1" x14ac:dyDescent="0.3">
      <c r="B37" s="183"/>
      <c r="C37" s="184"/>
      <c r="D37" s="184"/>
      <c r="E37" s="185"/>
      <c r="F37" s="82">
        <f t="shared" si="0"/>
        <v>6</v>
      </c>
      <c r="G37" s="83">
        <f t="shared" si="1"/>
        <v>0.70710678118654757</v>
      </c>
    </row>
    <row r="38" spans="2:15" ht="15.75" thickBot="1" x14ac:dyDescent="0.3"/>
    <row r="39" spans="2:15" ht="15.75" thickBot="1" x14ac:dyDescent="0.3">
      <c r="B39" s="167" t="s">
        <v>55</v>
      </c>
      <c r="C39" s="168"/>
      <c r="D39" s="168"/>
      <c r="E39" s="168"/>
      <c r="F39" s="169"/>
      <c r="G39" s="167" t="s">
        <v>68</v>
      </c>
      <c r="H39" s="168"/>
      <c r="I39" s="168"/>
      <c r="J39" s="168"/>
      <c r="K39" s="168"/>
      <c r="L39" s="168"/>
      <c r="M39" s="169"/>
    </row>
    <row r="40" spans="2:15" ht="15.75" customHeight="1" thickBot="1" x14ac:dyDescent="0.3">
      <c r="B40" s="177" t="s">
        <v>43</v>
      </c>
      <c r="C40" s="178"/>
      <c r="D40" s="178"/>
      <c r="E40" s="179"/>
      <c r="F40" s="47" t="str">
        <f>$E$5</f>
        <v>bar</v>
      </c>
      <c r="G40" s="150">
        <v>4.6900000000000004</v>
      </c>
      <c r="H40" s="151">
        <v>7.03</v>
      </c>
      <c r="I40" s="151">
        <v>9.3800000000000008</v>
      </c>
      <c r="J40" s="151">
        <v>11.72</v>
      </c>
      <c r="K40" s="151">
        <v>14.06</v>
      </c>
      <c r="L40" s="151">
        <v>16.41</v>
      </c>
      <c r="M40" s="152">
        <v>18.68</v>
      </c>
    </row>
    <row r="41" spans="2:15" ht="15.75" thickBot="1" x14ac:dyDescent="0.3">
      <c r="B41" s="180"/>
      <c r="C41" s="181"/>
      <c r="D41" s="181"/>
      <c r="E41" s="182"/>
      <c r="F41" s="49">
        <f t="shared" ref="F41:F48" si="2">F15</f>
        <v>2.5</v>
      </c>
      <c r="G41" s="87">
        <f>FORECAST(G$40,'Generic ECU'!G41:H41,'Generic ECU'!$G$40:$H$40)</f>
        <v>3.0622442999999975</v>
      </c>
      <c r="H41" s="88">
        <f>FORECAST(H$40,'Generic ECU'!G41:H41,'Generic ECU'!$G$40:$H$40)</f>
        <v>2.2537040999999993</v>
      </c>
      <c r="I41" s="88">
        <f>FORECAST(I$40,'Generic ECU'!G41:H41,'Generic ECU'!$G$40:$H$40)</f>
        <v>1.441708600000001</v>
      </c>
      <c r="J41" s="88">
        <f>FORECAST(J$40,'Generic ECU'!I41:J41,'Generic ECU'!$I$40:$J$40)</f>
        <v>0.85218519999999875</v>
      </c>
      <c r="K41" s="88">
        <f>FORECAST(K$40,'Generic ECU'!L41:M41,'Generic ECU'!$L$40:$M$40)</f>
        <v>0.53820219999999708</v>
      </c>
      <c r="L41" s="88">
        <f>FORECAST(L$40,'Generic ECU'!M41:N41,'Generic ECU'!$M$40:$N$40)</f>
        <v>0.33219650000000156</v>
      </c>
      <c r="M41" s="89">
        <f>FORECAST(M$40,'Generic ECU'!M41:N41,'Generic ECU'!$M$40:$N$40)</f>
        <v>0.14072200000000823</v>
      </c>
      <c r="N41" s="186" t="s">
        <v>40</v>
      </c>
    </row>
    <row r="42" spans="2:15" ht="15.75" thickBot="1" x14ac:dyDescent="0.3">
      <c r="B42" s="180"/>
      <c r="C42" s="181"/>
      <c r="D42" s="181"/>
      <c r="E42" s="182"/>
      <c r="F42" s="51">
        <f t="shared" si="2"/>
        <v>3</v>
      </c>
      <c r="G42" s="92">
        <f>FORECAST(G$40,'Generic ECU'!G42:H42,'Generic ECU'!$G$40:$H$40)</f>
        <v>3.3940737999999961</v>
      </c>
      <c r="H42" s="93">
        <f>FORECAST(H$40,'Generic ECU'!G42:H42,'Generic ECU'!$G$40:$H$40)</f>
        <v>2.4581205999999978</v>
      </c>
      <c r="I42" s="93">
        <f>FORECAST(I$40,'Generic ECU'!G42:H42,'Generic ECU'!$G$40:$H$40)</f>
        <v>1.5181675999999991</v>
      </c>
      <c r="J42" s="93">
        <f>FORECAST(J$40,'Generic ECU'!I42:J42,'Generic ECU'!$I$40:$J$40)</f>
        <v>0.8895943999999969</v>
      </c>
      <c r="K42" s="93">
        <f>FORECAST(K$40,'Generic ECU'!L42:M42,'Generic ECU'!$L$40:$M$40)</f>
        <v>0.57923839999999993</v>
      </c>
      <c r="L42" s="93">
        <f>FORECAST(L$40,'Generic ECU'!M42:N42,'Generic ECU'!$M$40:$N$40)</f>
        <v>0.2639247999999963</v>
      </c>
      <c r="M42" s="94">
        <f>FORECAST(M$40,'Generic ECU'!M42:N42,'Generic ECU'!$M$40:$N$40)</f>
        <v>-6.458960000001035E-2</v>
      </c>
      <c r="N42" s="187"/>
      <c r="O42" s="146" t="s">
        <v>77</v>
      </c>
    </row>
    <row r="43" spans="2:15" x14ac:dyDescent="0.25">
      <c r="B43" s="180"/>
      <c r="C43" s="181"/>
      <c r="D43" s="181"/>
      <c r="E43" s="182"/>
      <c r="F43" s="54">
        <f t="shared" si="2"/>
        <v>3.5</v>
      </c>
      <c r="G43" s="97">
        <f>FORECAST(G$40,'Generic ECU'!G43:H43,'Generic ECU'!$G$40:$H$40)</f>
        <v>3.8039420000000024</v>
      </c>
      <c r="H43" s="98">
        <f>FORECAST(H$40,'Generic ECU'!G43:H43,'Generic ECU'!$G$40:$H$40)</f>
        <v>2.7294140000000002</v>
      </c>
      <c r="I43" s="98">
        <f>FORECAST(I$40,'Generic ECU'!G43:H43,'Generic ECU'!$G$40:$H$40)</f>
        <v>1.6502939999999979</v>
      </c>
      <c r="J43" s="98">
        <f>FORECAST(J$40,'Generic ECU'!I43:J43,'Generic ECU'!$I$40:$J$40)</f>
        <v>0.95907720000000074</v>
      </c>
      <c r="K43" s="98">
        <f>FORECAST(K$40,'Generic ECU'!L43:M43,'Generic ECU'!$L$40:$M$40)</f>
        <v>0.66445440000000078</v>
      </c>
      <c r="L43" s="98">
        <f>FORECAST(L$40,'Generic ECU'!M43:N43,'Generic ECU'!$M$40:$N$40)</f>
        <v>0.3635133999999991</v>
      </c>
      <c r="M43" s="99">
        <f>FORECAST(M$40,'Generic ECU'!M43:N43,'Generic ECU'!$M$40:$N$40)</f>
        <v>4.2853200000009473E-2</v>
      </c>
      <c r="N43" s="187"/>
    </row>
    <row r="44" spans="2:15" x14ac:dyDescent="0.25">
      <c r="B44" s="180"/>
      <c r="C44" s="181"/>
      <c r="D44" s="181"/>
      <c r="E44" s="182"/>
      <c r="F44" s="56">
        <f t="shared" si="2"/>
        <v>4</v>
      </c>
      <c r="G44" s="97">
        <f>FORECAST(G$40,'Generic ECU'!G44:H44,'Generic ECU'!$G$40:$H$40)</f>
        <v>4.3378187000000015</v>
      </c>
      <c r="H44" s="98">
        <f>FORECAST(H$40,'Generic ECU'!G44:H44,'Generic ECU'!$G$40:$H$40)</f>
        <v>3.0887969000000002</v>
      </c>
      <c r="I44" s="98">
        <f>FORECAST(I$40,'Generic ECU'!G44:H44,'Generic ECU'!$G$40:$H$40)</f>
        <v>1.8344373999999988</v>
      </c>
      <c r="J44" s="98">
        <f>FORECAST(J$40,'Generic ECU'!I44:J44,'Generic ECU'!$I$40:$J$40)</f>
        <v>1.0140627999999987</v>
      </c>
      <c r="K44" s="98">
        <f>FORECAST(K$40,'Generic ECU'!L44:M44,'Generic ECU'!$L$40:$M$40)</f>
        <v>0.69082539999999937</v>
      </c>
      <c r="L44" s="98">
        <f>FORECAST(L$40,'Generic ECU'!M44:N44,'Generic ECU'!$M$40:$N$40)</f>
        <v>0.48354130000000395</v>
      </c>
      <c r="M44" s="99">
        <f>FORECAST(M$40,'Generic ECU'!M44:N44,'Generic ECU'!$M$40:$N$40)</f>
        <v>0.27681240000001561</v>
      </c>
      <c r="N44" s="187"/>
    </row>
    <row r="45" spans="2:15" x14ac:dyDescent="0.25">
      <c r="B45" s="180"/>
      <c r="C45" s="181"/>
      <c r="D45" s="181"/>
      <c r="E45" s="182"/>
      <c r="F45" s="56">
        <f t="shared" si="2"/>
        <v>4.5</v>
      </c>
      <c r="G45" s="97">
        <f>FORECAST(G$40,'Generic ECU'!G45:H45,'Generic ECU'!$G$40:$H$40)</f>
        <v>4.8390216000000006</v>
      </c>
      <c r="H45" s="98">
        <f>FORECAST(H$40,'Generic ECU'!G45:H45,'Generic ECU'!$G$40:$H$40)</f>
        <v>3.3826992000000002</v>
      </c>
      <c r="I45" s="98">
        <f>FORECAST(I$40,'Generic ECU'!G45:H45,'Generic ECU'!$G$40:$H$40)</f>
        <v>1.9201531999999988</v>
      </c>
      <c r="J45" s="98">
        <f>FORECAST(J$40,'Generic ECU'!I45:J45,'Generic ECU'!$I$40:$J$40)</f>
        <v>0.94220239999999844</v>
      </c>
      <c r="K45" s="98">
        <f>FORECAST(K$40,'Generic ECU'!L45:M45,'Generic ECU'!$L$40:$M$40)</f>
        <v>0.54172699999999607</v>
      </c>
      <c r="L45" s="98">
        <f>FORECAST(L$40,'Generic ECU'!M45:N45,'Generic ECU'!$M$40:$N$40)</f>
        <v>0.32246729999999801</v>
      </c>
      <c r="M45" s="99">
        <f>FORECAST(M$40,'Generic ECU'!M45:N45,'Generic ECU'!$M$40:$N$40)</f>
        <v>0.11483040000000377</v>
      </c>
      <c r="N45" s="187"/>
    </row>
    <row r="46" spans="2:15" x14ac:dyDescent="0.25">
      <c r="B46" s="180"/>
      <c r="C46" s="181"/>
      <c r="D46" s="181"/>
      <c r="E46" s="182"/>
      <c r="F46" s="56">
        <f t="shared" si="2"/>
        <v>5</v>
      </c>
      <c r="G46" s="97">
        <f>FORECAST(G$40,'Generic ECU'!G46:H46,'Generic ECU'!$G$40:$H$40)</f>
        <v>6.1269332999999975</v>
      </c>
      <c r="H46" s="98">
        <f>FORECAST(H$40,'Generic ECU'!G46:H46,'Generic ECU'!$G$40:$H$40)</f>
        <v>4.1603271000000026</v>
      </c>
      <c r="I46" s="98">
        <f>FORECAST(I$40,'Generic ECU'!G46:H46,'Generic ECU'!$G$40:$H$40)</f>
        <v>2.1853166000000082</v>
      </c>
      <c r="J46" s="98">
        <f>FORECAST(J$40,'Generic ECU'!I46:J46,'Generic ECU'!$I$40:$J$40)</f>
        <v>0.96071480000000431</v>
      </c>
      <c r="K46" s="98">
        <f>FORECAST(K$40,'Generic ECU'!L46:M46,'Generic ECU'!$L$40:$M$40)</f>
        <v>0.54656960000000421</v>
      </c>
      <c r="L46" s="98">
        <f>FORECAST(L$40,'Generic ECU'!M46:N46,'Generic ECU'!$M$40:$N$40)</f>
        <v>0.21886680000000069</v>
      </c>
      <c r="M46" s="99">
        <f>FORECAST(M$40,'Generic ECU'!M46:N46,'Generic ECU'!$M$40:$N$40)</f>
        <v>-0.1341636000000217</v>
      </c>
      <c r="N46" s="187"/>
    </row>
    <row r="47" spans="2:15" x14ac:dyDescent="0.25">
      <c r="B47" s="180"/>
      <c r="C47" s="181"/>
      <c r="D47" s="181"/>
      <c r="E47" s="182"/>
      <c r="F47" s="56">
        <f t="shared" si="2"/>
        <v>5.5</v>
      </c>
      <c r="G47" s="97">
        <f>FORECAST(G$40,'Generic ECU'!G47:H47,'Generic ECU'!$G$40:$H$40)</f>
        <v>7.3008160999999934</v>
      </c>
      <c r="H47" s="98">
        <f>FORECAST(H$40,'Generic ECU'!G47:H47,'Generic ECU'!$G$40:$H$40)</f>
        <v>4.9554106999999989</v>
      </c>
      <c r="I47" s="98">
        <f>FORECAST(I$40,'Generic ECU'!G47:H47,'Generic ECU'!$G$40:$H$40)</f>
        <v>2.599982200000003</v>
      </c>
      <c r="J47" s="98">
        <f>FORECAST(J$40,'Generic ECU'!I47:J47,'Generic ECU'!$I$40:$J$40)</f>
        <v>1.1116767999999997</v>
      </c>
      <c r="K47" s="98">
        <f>FORECAST(K$40,'Generic ECU'!L47:M47,'Generic ECU'!$L$40:$M$40)</f>
        <v>0.60421419999999881</v>
      </c>
      <c r="L47" s="98">
        <f>FORECAST(L$40,'Generic ECU'!M47:N47,'Generic ECU'!$M$40:$N$40)</f>
        <v>0.29891630000000369</v>
      </c>
      <c r="M47" s="99">
        <f>FORECAST(M$40,'Generic ECU'!M47:N47,'Generic ECU'!$M$40:$N$40)</f>
        <v>-1.5637599999983376E-2</v>
      </c>
      <c r="N47" s="187"/>
    </row>
    <row r="48" spans="2:15" ht="15.75" thickBot="1" x14ac:dyDescent="0.3">
      <c r="B48" s="183"/>
      <c r="C48" s="184"/>
      <c r="D48" s="184"/>
      <c r="E48" s="185"/>
      <c r="F48" s="58">
        <f t="shared" si="2"/>
        <v>6</v>
      </c>
      <c r="G48" s="102">
        <f>FORECAST(G$40,'Generic ECU'!G48:H48,'Generic ECU'!$G$40:$H$40)</f>
        <v>8.615043</v>
      </c>
      <c r="H48" s="103">
        <f>FORECAST(H$40,'Generic ECU'!G48:H48,'Generic ECU'!$G$40:$H$40)</f>
        <v>5.7010409999999982</v>
      </c>
      <c r="I48" s="103">
        <f>FORECAST(I$40,'Generic ECU'!G48:H48,'Generic ECU'!$G$40:$H$40)</f>
        <v>2.7745859999999976</v>
      </c>
      <c r="J48" s="103">
        <f>FORECAST(J$40,'Generic ECU'!I48:J48,'Generic ECU'!$I$40:$J$40)</f>
        <v>1.1375424000000058</v>
      </c>
      <c r="K48" s="103">
        <f>FORECAST(K$40,'Generic ECU'!L48:M48,'Generic ECU'!$L$40:$M$40)</f>
        <v>0.79244999999998189</v>
      </c>
      <c r="L48" s="103">
        <f>FORECAST(L$40,'Generic ECU'!M48:N48,'Generic ECU'!$M$40:$N$40)</f>
        <v>0.3619393999999998</v>
      </c>
      <c r="M48" s="104">
        <f>FORECAST(M$40,'Generic ECU'!M48:N48,'Generic ECU'!$M$40:$N$40)</f>
        <v>-0.16846879999996922</v>
      </c>
      <c r="N48" s="188"/>
    </row>
    <row r="49" spans="2:147" ht="15.75" thickBot="1" x14ac:dyDescent="0.3">
      <c r="CA49" s="43" t="s">
        <v>59</v>
      </c>
    </row>
    <row r="50" spans="2:147" ht="15.75" thickBot="1" x14ac:dyDescent="0.3">
      <c r="B50" s="203" t="s">
        <v>60</v>
      </c>
      <c r="C50" s="204"/>
      <c r="D50" s="204"/>
      <c r="E50" s="204"/>
      <c r="F50" s="169"/>
      <c r="G50" s="174" t="s">
        <v>61</v>
      </c>
      <c r="H50" s="175"/>
      <c r="I50" s="175"/>
      <c r="J50" s="175"/>
      <c r="K50" s="175"/>
      <c r="L50" s="175"/>
      <c r="M50" s="175"/>
      <c r="N50" s="175"/>
      <c r="O50" s="175"/>
      <c r="P50" s="175"/>
      <c r="Q50" s="175"/>
      <c r="R50" s="175"/>
      <c r="S50" s="175"/>
      <c r="T50" s="175"/>
      <c r="U50" s="175"/>
      <c r="V50" s="175"/>
      <c r="W50" s="153"/>
      <c r="X50" s="154"/>
      <c r="Y50" s="154"/>
      <c r="Z50" s="154"/>
      <c r="AA50" s="154"/>
      <c r="AB50" s="154"/>
      <c r="AC50" s="154"/>
      <c r="AD50" s="154"/>
      <c r="AE50" s="154"/>
      <c r="AF50" s="154"/>
      <c r="AG50" s="154"/>
      <c r="AH50" s="154"/>
      <c r="AI50" s="154"/>
      <c r="AJ50" s="154"/>
      <c r="AK50" s="154"/>
      <c r="AL50" s="154"/>
      <c r="AM50" s="154"/>
      <c r="AN50" s="154"/>
      <c r="AO50" s="154"/>
      <c r="AP50" s="154"/>
      <c r="AQ50" s="154"/>
      <c r="AR50" s="154"/>
      <c r="AS50" s="154"/>
      <c r="AT50" s="154"/>
      <c r="AU50" s="154"/>
      <c r="AV50" s="154"/>
      <c r="AW50" s="154"/>
      <c r="AX50" s="154"/>
      <c r="AY50" s="154"/>
      <c r="AZ50" s="154"/>
      <c r="BA50" s="154"/>
      <c r="BB50" s="154"/>
      <c r="BC50" s="154"/>
      <c r="BD50" s="154"/>
      <c r="BE50" s="154"/>
      <c r="BF50" s="154"/>
      <c r="BG50" s="154"/>
      <c r="BH50" s="154"/>
      <c r="BI50" s="154"/>
      <c r="BJ50" s="154"/>
      <c r="BK50" s="154"/>
      <c r="BL50" s="154"/>
      <c r="BM50" s="154"/>
      <c r="BN50" s="154"/>
      <c r="BO50" s="154"/>
      <c r="BP50" s="154"/>
      <c r="BQ50" s="154"/>
      <c r="BR50" s="154"/>
      <c r="BS50" s="154"/>
      <c r="BT50" s="155"/>
      <c r="CA50" s="138"/>
      <c r="CB50" s="174" t="s">
        <v>61</v>
      </c>
      <c r="CC50" s="175"/>
      <c r="CD50" s="175"/>
      <c r="CE50" s="175"/>
      <c r="CF50" s="175"/>
      <c r="CG50" s="175"/>
      <c r="CH50" s="175"/>
      <c r="CI50" s="175"/>
      <c r="CJ50" s="175"/>
      <c r="CK50" s="175"/>
      <c r="CL50" s="175"/>
      <c r="CM50" s="175"/>
      <c r="CN50" s="175"/>
      <c r="CO50" s="175"/>
      <c r="CP50" s="175"/>
      <c r="CQ50" s="176"/>
      <c r="CR50" s="174" t="s">
        <v>61</v>
      </c>
      <c r="CS50" s="175"/>
      <c r="CT50" s="175"/>
      <c r="CU50" s="175"/>
      <c r="CV50" s="175"/>
      <c r="CW50" s="175"/>
      <c r="CX50" s="175"/>
      <c r="CY50" s="175"/>
      <c r="CZ50" s="175"/>
      <c r="DA50" s="175"/>
      <c r="DB50" s="175"/>
      <c r="DC50" s="175"/>
      <c r="DD50" s="175"/>
      <c r="DE50" s="175"/>
      <c r="DF50" s="175"/>
      <c r="DG50" s="176"/>
      <c r="DH50" s="174" t="s">
        <v>61</v>
      </c>
      <c r="DI50" s="175"/>
      <c r="DJ50" s="175"/>
      <c r="DK50" s="175"/>
      <c r="DL50" s="175"/>
      <c r="DM50" s="175"/>
      <c r="DN50" s="175"/>
      <c r="DO50" s="175"/>
      <c r="DP50" s="175"/>
      <c r="DQ50" s="175"/>
      <c r="DR50" s="175"/>
      <c r="DS50" s="175"/>
      <c r="DT50" s="175"/>
      <c r="DU50" s="175"/>
      <c r="DV50" s="175"/>
      <c r="DW50" s="176"/>
      <c r="DX50" s="174" t="s">
        <v>61</v>
      </c>
      <c r="DY50" s="175"/>
      <c r="DZ50" s="175"/>
      <c r="EA50" s="175"/>
      <c r="EB50" s="175"/>
      <c r="EC50" s="175"/>
      <c r="ED50" s="175"/>
      <c r="EE50" s="175"/>
      <c r="EF50" s="175"/>
      <c r="EG50" s="175"/>
      <c r="EH50" s="175"/>
      <c r="EI50" s="175"/>
      <c r="EJ50" s="175"/>
      <c r="EK50" s="175"/>
      <c r="EL50" s="175"/>
      <c r="EM50" s="176"/>
      <c r="EN50" s="156"/>
      <c r="EO50" s="155"/>
    </row>
    <row r="51" spans="2:147" ht="15.75" customHeight="1" thickBot="1" x14ac:dyDescent="0.3">
      <c r="B51" s="177" t="s">
        <v>43</v>
      </c>
      <c r="C51" s="178"/>
      <c r="D51" s="178"/>
      <c r="E51" s="179"/>
      <c r="F51" s="47" t="str">
        <f>$E$5</f>
        <v>bar</v>
      </c>
      <c r="G51" s="121">
        <v>0</v>
      </c>
      <c r="H51" s="122">
        <f>G51+0.032</f>
        <v>3.2000000000000001E-2</v>
      </c>
      <c r="I51" s="122">
        <f t="shared" ref="I51:BT51" si="3">H51+0.032</f>
        <v>6.4000000000000001E-2</v>
      </c>
      <c r="J51" s="122">
        <f t="shared" si="3"/>
        <v>9.6000000000000002E-2</v>
      </c>
      <c r="K51" s="122">
        <f t="shared" si="3"/>
        <v>0.128</v>
      </c>
      <c r="L51" s="122">
        <f t="shared" si="3"/>
        <v>0.16</v>
      </c>
      <c r="M51" s="122">
        <f t="shared" si="3"/>
        <v>0.192</v>
      </c>
      <c r="N51" s="122">
        <f t="shared" si="3"/>
        <v>0.224</v>
      </c>
      <c r="O51" s="122">
        <f t="shared" si="3"/>
        <v>0.25600000000000001</v>
      </c>
      <c r="P51" s="122">
        <f t="shared" si="3"/>
        <v>0.28800000000000003</v>
      </c>
      <c r="Q51" s="122">
        <f t="shared" si="3"/>
        <v>0.32000000000000006</v>
      </c>
      <c r="R51" s="122">
        <f t="shared" si="3"/>
        <v>0.35200000000000009</v>
      </c>
      <c r="S51" s="122">
        <f t="shared" si="3"/>
        <v>0.38400000000000012</v>
      </c>
      <c r="T51" s="122">
        <f t="shared" si="3"/>
        <v>0.41600000000000015</v>
      </c>
      <c r="U51" s="122">
        <f t="shared" si="3"/>
        <v>0.44800000000000018</v>
      </c>
      <c r="V51" s="122">
        <f t="shared" si="3"/>
        <v>0.4800000000000002</v>
      </c>
      <c r="W51" s="122">
        <f t="shared" si="3"/>
        <v>0.51200000000000023</v>
      </c>
      <c r="X51" s="122">
        <f t="shared" si="3"/>
        <v>0.54400000000000026</v>
      </c>
      <c r="Y51" s="122">
        <f t="shared" si="3"/>
        <v>0.57600000000000029</v>
      </c>
      <c r="Z51" s="122">
        <f t="shared" si="3"/>
        <v>0.60800000000000032</v>
      </c>
      <c r="AA51" s="122">
        <f t="shared" si="3"/>
        <v>0.64000000000000035</v>
      </c>
      <c r="AB51" s="122">
        <f t="shared" si="3"/>
        <v>0.67200000000000037</v>
      </c>
      <c r="AC51" s="122">
        <f t="shared" si="3"/>
        <v>0.7040000000000004</v>
      </c>
      <c r="AD51" s="122">
        <f t="shared" si="3"/>
        <v>0.73600000000000043</v>
      </c>
      <c r="AE51" s="122">
        <f t="shared" si="3"/>
        <v>0.76800000000000046</v>
      </c>
      <c r="AF51" s="122">
        <f t="shared" si="3"/>
        <v>0.80000000000000049</v>
      </c>
      <c r="AG51" s="122">
        <f>AF51+0.032</f>
        <v>0.83200000000000052</v>
      </c>
      <c r="AH51" s="122">
        <f t="shared" si="3"/>
        <v>0.86400000000000055</v>
      </c>
      <c r="AI51" s="122">
        <f t="shared" si="3"/>
        <v>0.89600000000000057</v>
      </c>
      <c r="AJ51" s="122">
        <f t="shared" si="3"/>
        <v>0.9280000000000006</v>
      </c>
      <c r="AK51" s="122">
        <f t="shared" si="3"/>
        <v>0.96000000000000063</v>
      </c>
      <c r="AL51" s="122">
        <f t="shared" si="3"/>
        <v>0.99200000000000066</v>
      </c>
      <c r="AM51" s="122">
        <f t="shared" si="3"/>
        <v>1.0240000000000007</v>
      </c>
      <c r="AN51" s="122">
        <f t="shared" si="3"/>
        <v>1.0560000000000007</v>
      </c>
      <c r="AO51" s="122">
        <f t="shared" si="3"/>
        <v>1.0880000000000007</v>
      </c>
      <c r="AP51" s="122">
        <f t="shared" si="3"/>
        <v>1.1200000000000008</v>
      </c>
      <c r="AQ51" s="122">
        <f t="shared" si="3"/>
        <v>1.1520000000000008</v>
      </c>
      <c r="AR51" s="122">
        <f t="shared" si="3"/>
        <v>1.1840000000000008</v>
      </c>
      <c r="AS51" s="122">
        <f t="shared" si="3"/>
        <v>1.2160000000000009</v>
      </c>
      <c r="AT51" s="122">
        <f t="shared" si="3"/>
        <v>1.2480000000000009</v>
      </c>
      <c r="AU51" s="122">
        <f t="shared" si="3"/>
        <v>1.2800000000000009</v>
      </c>
      <c r="AV51" s="122">
        <f t="shared" si="3"/>
        <v>1.3120000000000009</v>
      </c>
      <c r="AW51" s="122">
        <f t="shared" si="3"/>
        <v>1.344000000000001</v>
      </c>
      <c r="AX51" s="122">
        <f t="shared" si="3"/>
        <v>1.376000000000001</v>
      </c>
      <c r="AY51" s="122">
        <f t="shared" si="3"/>
        <v>1.408000000000001</v>
      </c>
      <c r="AZ51" s="122">
        <f t="shared" si="3"/>
        <v>1.4400000000000011</v>
      </c>
      <c r="BA51" s="122">
        <f t="shared" si="3"/>
        <v>1.4720000000000011</v>
      </c>
      <c r="BB51" s="122">
        <f t="shared" si="3"/>
        <v>1.5040000000000011</v>
      </c>
      <c r="BC51" s="122">
        <f t="shared" si="3"/>
        <v>1.5360000000000011</v>
      </c>
      <c r="BD51" s="122">
        <f>BC51+0.032</f>
        <v>1.5680000000000012</v>
      </c>
      <c r="BE51" s="122">
        <f t="shared" si="3"/>
        <v>1.6000000000000012</v>
      </c>
      <c r="BF51" s="122">
        <f t="shared" si="3"/>
        <v>1.6320000000000012</v>
      </c>
      <c r="BG51" s="122">
        <f t="shared" si="3"/>
        <v>1.6640000000000013</v>
      </c>
      <c r="BH51" s="122">
        <f t="shared" si="3"/>
        <v>1.6960000000000013</v>
      </c>
      <c r="BI51" s="122">
        <f t="shared" si="3"/>
        <v>1.7280000000000013</v>
      </c>
      <c r="BJ51" s="122">
        <f t="shared" si="3"/>
        <v>1.7600000000000013</v>
      </c>
      <c r="BK51" s="122">
        <f t="shared" si="3"/>
        <v>1.7920000000000014</v>
      </c>
      <c r="BL51" s="122">
        <f t="shared" si="3"/>
        <v>1.8240000000000014</v>
      </c>
      <c r="BM51" s="122">
        <f t="shared" si="3"/>
        <v>1.8560000000000014</v>
      </c>
      <c r="BN51" s="122">
        <f t="shared" si="3"/>
        <v>1.8880000000000015</v>
      </c>
      <c r="BO51" s="122">
        <f t="shared" si="3"/>
        <v>1.9200000000000015</v>
      </c>
      <c r="BP51" s="122">
        <f t="shared" si="3"/>
        <v>1.9520000000000015</v>
      </c>
      <c r="BQ51" s="122">
        <f t="shared" si="3"/>
        <v>1.9840000000000015</v>
      </c>
      <c r="BR51" s="122">
        <f t="shared" si="3"/>
        <v>2.0160000000000013</v>
      </c>
      <c r="BS51" s="122">
        <f t="shared" si="3"/>
        <v>2.0480000000000014</v>
      </c>
      <c r="BT51" s="123">
        <f t="shared" si="3"/>
        <v>2.0800000000000014</v>
      </c>
      <c r="CA51" s="111" t="s">
        <v>32</v>
      </c>
      <c r="CB51" s="121">
        <v>0</v>
      </c>
      <c r="CC51" s="122">
        <f>CB51+0.032</f>
        <v>3.2000000000000001E-2</v>
      </c>
      <c r="CD51" s="122">
        <f t="shared" ref="CD51:DA51" si="4">CC51+0.032</f>
        <v>6.4000000000000001E-2</v>
      </c>
      <c r="CE51" s="122">
        <f t="shared" si="4"/>
        <v>9.6000000000000002E-2</v>
      </c>
      <c r="CF51" s="122">
        <f t="shared" si="4"/>
        <v>0.128</v>
      </c>
      <c r="CG51" s="122">
        <f t="shared" si="4"/>
        <v>0.16</v>
      </c>
      <c r="CH51" s="122">
        <f t="shared" si="4"/>
        <v>0.192</v>
      </c>
      <c r="CI51" s="122">
        <f t="shared" si="4"/>
        <v>0.224</v>
      </c>
      <c r="CJ51" s="122">
        <f t="shared" si="4"/>
        <v>0.25600000000000001</v>
      </c>
      <c r="CK51" s="122">
        <f t="shared" si="4"/>
        <v>0.28800000000000003</v>
      </c>
      <c r="CL51" s="122">
        <f t="shared" si="4"/>
        <v>0.32000000000000006</v>
      </c>
      <c r="CM51" s="122">
        <f t="shared" si="4"/>
        <v>0.35200000000000009</v>
      </c>
      <c r="CN51" s="122">
        <f t="shared" si="4"/>
        <v>0.38400000000000012</v>
      </c>
      <c r="CO51" s="122">
        <f t="shared" si="4"/>
        <v>0.41600000000000015</v>
      </c>
      <c r="CP51" s="122">
        <f t="shared" si="4"/>
        <v>0.44800000000000018</v>
      </c>
      <c r="CQ51" s="122">
        <f t="shared" si="4"/>
        <v>0.4800000000000002</v>
      </c>
      <c r="CR51" s="122">
        <f t="shared" si="4"/>
        <v>0.51200000000000023</v>
      </c>
      <c r="CS51" s="122">
        <f t="shared" si="4"/>
        <v>0.54400000000000026</v>
      </c>
      <c r="CT51" s="122">
        <f t="shared" si="4"/>
        <v>0.57600000000000029</v>
      </c>
      <c r="CU51" s="122">
        <f t="shared" si="4"/>
        <v>0.60800000000000032</v>
      </c>
      <c r="CV51" s="122">
        <f t="shared" si="4"/>
        <v>0.64000000000000035</v>
      </c>
      <c r="CW51" s="122">
        <f t="shared" si="4"/>
        <v>0.67200000000000037</v>
      </c>
      <c r="CX51" s="122">
        <f t="shared" si="4"/>
        <v>0.7040000000000004</v>
      </c>
      <c r="CY51" s="122">
        <f t="shared" si="4"/>
        <v>0.73600000000000043</v>
      </c>
      <c r="CZ51" s="122">
        <f t="shared" si="4"/>
        <v>0.76800000000000046</v>
      </c>
      <c r="DA51" s="122">
        <f t="shared" si="4"/>
        <v>0.80000000000000049</v>
      </c>
      <c r="DB51" s="122">
        <f>DA51+0.032</f>
        <v>0.83200000000000052</v>
      </c>
      <c r="DC51" s="122">
        <f t="shared" ref="DC51:DX51" si="5">DB51+0.032</f>
        <v>0.86400000000000055</v>
      </c>
      <c r="DD51" s="122">
        <f t="shared" si="5"/>
        <v>0.89600000000000057</v>
      </c>
      <c r="DE51" s="122">
        <f t="shared" si="5"/>
        <v>0.9280000000000006</v>
      </c>
      <c r="DF51" s="122">
        <f t="shared" si="5"/>
        <v>0.96000000000000063</v>
      </c>
      <c r="DG51" s="122">
        <f t="shared" si="5"/>
        <v>0.99200000000000066</v>
      </c>
      <c r="DH51" s="122">
        <f t="shared" si="5"/>
        <v>1.0240000000000007</v>
      </c>
      <c r="DI51" s="122">
        <f t="shared" si="5"/>
        <v>1.0560000000000007</v>
      </c>
      <c r="DJ51" s="122">
        <f t="shared" si="5"/>
        <v>1.0880000000000007</v>
      </c>
      <c r="DK51" s="122">
        <f t="shared" si="5"/>
        <v>1.1200000000000008</v>
      </c>
      <c r="DL51" s="122">
        <f t="shared" si="5"/>
        <v>1.1520000000000008</v>
      </c>
      <c r="DM51" s="122">
        <f t="shared" si="5"/>
        <v>1.1840000000000008</v>
      </c>
      <c r="DN51" s="122">
        <f t="shared" si="5"/>
        <v>1.2160000000000009</v>
      </c>
      <c r="DO51" s="122">
        <f t="shared" si="5"/>
        <v>1.2480000000000009</v>
      </c>
      <c r="DP51" s="122">
        <f t="shared" si="5"/>
        <v>1.2800000000000009</v>
      </c>
      <c r="DQ51" s="122">
        <f t="shared" si="5"/>
        <v>1.3120000000000009</v>
      </c>
      <c r="DR51" s="122">
        <f t="shared" si="5"/>
        <v>1.344000000000001</v>
      </c>
      <c r="DS51" s="122">
        <f t="shared" si="5"/>
        <v>1.376000000000001</v>
      </c>
      <c r="DT51" s="122">
        <f t="shared" si="5"/>
        <v>1.408000000000001</v>
      </c>
      <c r="DU51" s="122">
        <f t="shared" si="5"/>
        <v>1.4400000000000011</v>
      </c>
      <c r="DV51" s="122">
        <f t="shared" si="5"/>
        <v>1.4720000000000011</v>
      </c>
      <c r="DW51" s="122">
        <f t="shared" si="5"/>
        <v>1.5040000000000011</v>
      </c>
      <c r="DX51" s="122">
        <f t="shared" si="5"/>
        <v>1.5360000000000011</v>
      </c>
      <c r="DY51" s="122">
        <f>DX51+0.032</f>
        <v>1.5680000000000012</v>
      </c>
      <c r="DZ51" s="122">
        <f t="shared" ref="DZ51:EO51" si="6">DY51+0.032</f>
        <v>1.6000000000000012</v>
      </c>
      <c r="EA51" s="122">
        <f t="shared" si="6"/>
        <v>1.6320000000000012</v>
      </c>
      <c r="EB51" s="122">
        <f t="shared" si="6"/>
        <v>1.6640000000000013</v>
      </c>
      <c r="EC51" s="122">
        <f t="shared" si="6"/>
        <v>1.6960000000000013</v>
      </c>
      <c r="ED51" s="122">
        <f t="shared" si="6"/>
        <v>1.7280000000000013</v>
      </c>
      <c r="EE51" s="122">
        <f t="shared" si="6"/>
        <v>1.7600000000000013</v>
      </c>
      <c r="EF51" s="122">
        <f t="shared" si="6"/>
        <v>1.7920000000000014</v>
      </c>
      <c r="EG51" s="122">
        <f t="shared" si="6"/>
        <v>1.8240000000000014</v>
      </c>
      <c r="EH51" s="122">
        <f t="shared" si="6"/>
        <v>1.8560000000000014</v>
      </c>
      <c r="EI51" s="122">
        <f t="shared" si="6"/>
        <v>1.8880000000000015</v>
      </c>
      <c r="EJ51" s="122">
        <f t="shared" si="6"/>
        <v>1.9200000000000015</v>
      </c>
      <c r="EK51" s="122">
        <f t="shared" si="6"/>
        <v>1.9520000000000015</v>
      </c>
      <c r="EL51" s="122">
        <f t="shared" si="6"/>
        <v>1.9840000000000015</v>
      </c>
      <c r="EM51" s="122">
        <f t="shared" si="6"/>
        <v>2.0160000000000013</v>
      </c>
      <c r="EN51" s="122">
        <f t="shared" si="6"/>
        <v>2.0480000000000014</v>
      </c>
      <c r="EO51" s="123">
        <f t="shared" si="6"/>
        <v>2.0800000000000014</v>
      </c>
    </row>
    <row r="52" spans="2:147" ht="15.75" thickBot="1" x14ac:dyDescent="0.3">
      <c r="B52" s="180"/>
      <c r="C52" s="181"/>
      <c r="D52" s="181"/>
      <c r="E52" s="182"/>
      <c r="F52" s="49">
        <f t="shared" ref="F52:F59" si="7">F15</f>
        <v>2.5</v>
      </c>
      <c r="G52" s="113">
        <f t="shared" ref="G52:AL59" si="8">IF(CB52&gt;H52,MAX(CB52,0),H52)</f>
        <v>0.32798164765184001</v>
      </c>
      <c r="H52" s="114">
        <f t="shared" si="8"/>
        <v>0.32798164765184001</v>
      </c>
      <c r="I52" s="114">
        <f t="shared" si="8"/>
        <v>0.32798164765184001</v>
      </c>
      <c r="J52" s="114">
        <f t="shared" si="8"/>
        <v>0.32739341994495996</v>
      </c>
      <c r="K52" s="114">
        <f t="shared" si="8"/>
        <v>0.32506982697471998</v>
      </c>
      <c r="L52" s="114">
        <f t="shared" si="8"/>
        <v>0.32111637055999998</v>
      </c>
      <c r="M52" s="114">
        <f t="shared" si="8"/>
        <v>0.31563855251967998</v>
      </c>
      <c r="N52" s="114">
        <f t="shared" si="8"/>
        <v>0.30874187467263997</v>
      </c>
      <c r="O52" s="114">
        <f t="shared" si="8"/>
        <v>0.30053183883776002</v>
      </c>
      <c r="P52" s="114">
        <f t="shared" si="8"/>
        <v>0.29111394683392</v>
      </c>
      <c r="Q52" s="114">
        <f t="shared" si="8"/>
        <v>0.28059370047999999</v>
      </c>
      <c r="R52" s="114">
        <f t="shared" si="8"/>
        <v>0.26907660159487995</v>
      </c>
      <c r="S52" s="114">
        <f t="shared" si="8"/>
        <v>0.25666815199743997</v>
      </c>
      <c r="T52" s="114">
        <f t="shared" si="8"/>
        <v>0.24347385350655992</v>
      </c>
      <c r="U52" s="114">
        <f t="shared" si="8"/>
        <v>0.22959920794111993</v>
      </c>
      <c r="V52" s="114">
        <f t="shared" si="8"/>
        <v>0.21514971711999992</v>
      </c>
      <c r="W52" s="114">
        <f t="shared" si="8"/>
        <v>0.20023088286207988</v>
      </c>
      <c r="X52" s="114">
        <f t="shared" si="8"/>
        <v>0.18494820698623987</v>
      </c>
      <c r="Y52" s="114">
        <f t="shared" si="8"/>
        <v>0.16940719131135989</v>
      </c>
      <c r="Z52" s="114">
        <f t="shared" si="8"/>
        <v>0.15371333765631984</v>
      </c>
      <c r="AA52" s="114">
        <f t="shared" si="8"/>
        <v>0.13797214783999986</v>
      </c>
      <c r="AB52" s="114">
        <f t="shared" si="8"/>
        <v>0.12228912368127984</v>
      </c>
      <c r="AC52" s="114">
        <f t="shared" si="8"/>
        <v>0.10676976699903984</v>
      </c>
      <c r="AD52" s="114">
        <f t="shared" si="8"/>
        <v>9.1519579612159785E-2</v>
      </c>
      <c r="AE52" s="114">
        <f t="shared" si="8"/>
        <v>7.6644063339519897E-2</v>
      </c>
      <c r="AF52" s="114">
        <f t="shared" si="8"/>
        <v>6.2248719999999813E-2</v>
      </c>
      <c r="AG52" s="114">
        <f t="shared" si="8"/>
        <v>4.8439051412479839E-2</v>
      </c>
      <c r="AH52" s="114">
        <f t="shared" si="8"/>
        <v>3.5320559395839835E-2</v>
      </c>
      <c r="AI52" s="114">
        <f t="shared" si="8"/>
        <v>2.2998745768959827E-2</v>
      </c>
      <c r="AJ52" s="114">
        <f t="shared" si="8"/>
        <v>1.1579112350719845E-2</v>
      </c>
      <c r="AK52" s="114">
        <f t="shared" si="8"/>
        <v>1.1671609599998023E-3</v>
      </c>
      <c r="AL52" s="114">
        <f t="shared" si="8"/>
        <v>0</v>
      </c>
      <c r="AM52" s="114">
        <v>0</v>
      </c>
      <c r="AN52" s="114">
        <v>0</v>
      </c>
      <c r="AO52" s="114">
        <v>0</v>
      </c>
      <c r="AP52" s="114">
        <v>0</v>
      </c>
      <c r="AQ52" s="114">
        <v>0</v>
      </c>
      <c r="AR52" s="114">
        <v>0</v>
      </c>
      <c r="AS52" s="114">
        <v>0</v>
      </c>
      <c r="AT52" s="114">
        <v>0</v>
      </c>
      <c r="AU52" s="114">
        <v>0</v>
      </c>
      <c r="AV52" s="114">
        <v>0</v>
      </c>
      <c r="AW52" s="114">
        <v>0</v>
      </c>
      <c r="AX52" s="114">
        <v>0</v>
      </c>
      <c r="AY52" s="114">
        <v>0</v>
      </c>
      <c r="AZ52" s="114">
        <v>0</v>
      </c>
      <c r="BA52" s="114">
        <v>0</v>
      </c>
      <c r="BB52" s="114">
        <v>0</v>
      </c>
      <c r="BC52" s="114">
        <v>0</v>
      </c>
      <c r="BD52" s="114">
        <v>0</v>
      </c>
      <c r="BE52" s="114">
        <v>0</v>
      </c>
      <c r="BF52" s="114">
        <v>0</v>
      </c>
      <c r="BG52" s="114">
        <v>0</v>
      </c>
      <c r="BH52" s="114">
        <v>0</v>
      </c>
      <c r="BI52" s="114">
        <v>0</v>
      </c>
      <c r="BJ52" s="114">
        <v>0</v>
      </c>
      <c r="BK52" s="114">
        <v>0</v>
      </c>
      <c r="BL52" s="114">
        <v>0</v>
      </c>
      <c r="BM52" s="114">
        <v>0</v>
      </c>
      <c r="BN52" s="114">
        <v>0</v>
      </c>
      <c r="BO52" s="114">
        <v>0</v>
      </c>
      <c r="BP52" s="114">
        <v>0</v>
      </c>
      <c r="BQ52" s="114">
        <v>0</v>
      </c>
      <c r="BR52" s="114">
        <v>0</v>
      </c>
      <c r="BS52" s="114">
        <v>0</v>
      </c>
      <c r="BT52" s="115">
        <v>0</v>
      </c>
      <c r="BU52" s="186" t="s">
        <v>40</v>
      </c>
      <c r="CA52" s="140">
        <f>AN52</f>
        <v>0</v>
      </c>
      <c r="CB52" s="113">
        <f>('[1]Summary Data'!$V119*POWER(CB$51,3))+('[1]Summary Data'!$W119*POWER(CB$51,2))+('[1]Summary Data'!$X119*CB$51)+'[1]Summary Data'!$Y119</f>
        <v>0.32352999999999998</v>
      </c>
      <c r="CC52" s="114">
        <f>('[1]Summary Data'!$V119*POWER(CC$51,3))+('[1]Summary Data'!$W119*POWER(CC$51,2))+('[1]Summary Data'!$X119*CC$51)+'[1]Summary Data'!$Y119</f>
        <v>0.32672900827647999</v>
      </c>
      <c r="CD52" s="114">
        <f>('[1]Summary Data'!$V119*POWER(CD$51,3))+('[1]Summary Data'!$W119*POWER(CD$51,2))+('[1]Summary Data'!$X119*CD$51)+'[1]Summary Data'!$Y119</f>
        <v>0.32798164765184001</v>
      </c>
      <c r="CE52" s="114">
        <f>('[1]Summary Data'!$V119*POWER(CE$51,3))+('[1]Summary Data'!$W119*POWER(CE$51,2))+('[1]Summary Data'!$X119*CE$51)+'[1]Summary Data'!$Y119</f>
        <v>0.32739341994495996</v>
      </c>
      <c r="CF52" s="114">
        <f>('[1]Summary Data'!$V119*POWER(CF$51,3))+('[1]Summary Data'!$W119*POWER(CF$51,2))+('[1]Summary Data'!$X119*CF$51)+'[1]Summary Data'!$Y119</f>
        <v>0.32506982697471998</v>
      </c>
      <c r="CG52" s="114">
        <f>('[1]Summary Data'!$V119*POWER(CG$51,3))+('[1]Summary Data'!$W119*POWER(CG$51,2))+('[1]Summary Data'!$X119*CG$51)+'[1]Summary Data'!$Y119</f>
        <v>0.32111637055999998</v>
      </c>
      <c r="CH52" s="114">
        <f>('[1]Summary Data'!$V119*POWER(CH$51,3))+('[1]Summary Data'!$W119*POWER(CH$51,2))+('[1]Summary Data'!$X119*CH$51)+'[1]Summary Data'!$Y119</f>
        <v>0.31563855251967998</v>
      </c>
      <c r="CI52" s="114">
        <f>('[1]Summary Data'!$V119*POWER(CI$51,3))+('[1]Summary Data'!$W119*POWER(CI$51,2))+('[1]Summary Data'!$X119*CI$51)+'[1]Summary Data'!$Y119</f>
        <v>0.30874187467263997</v>
      </c>
      <c r="CJ52" s="114">
        <f>('[1]Summary Data'!$V119*POWER(CJ$51,3))+('[1]Summary Data'!$W119*POWER(CJ$51,2))+('[1]Summary Data'!$X119*CJ$51)+'[1]Summary Data'!$Y119</f>
        <v>0.30053183883776002</v>
      </c>
      <c r="CK52" s="114">
        <f>('[1]Summary Data'!$V119*POWER(CK$51,3))+('[1]Summary Data'!$W119*POWER(CK$51,2))+('[1]Summary Data'!$X119*CK$51)+'[1]Summary Data'!$Y119</f>
        <v>0.29111394683392</v>
      </c>
      <c r="CL52" s="114">
        <f>('[1]Summary Data'!$V119*POWER(CL$51,3))+('[1]Summary Data'!$W119*POWER(CL$51,2))+('[1]Summary Data'!$X119*CL$51)+'[1]Summary Data'!$Y119</f>
        <v>0.28059370047999999</v>
      </c>
      <c r="CM52" s="114">
        <f>('[1]Summary Data'!$V119*POWER(CM$51,3))+('[1]Summary Data'!$W119*POWER(CM$51,2))+('[1]Summary Data'!$X119*CM$51)+'[1]Summary Data'!$Y119</f>
        <v>0.26907660159487995</v>
      </c>
      <c r="CN52" s="114">
        <f>('[1]Summary Data'!$V119*POWER(CN$51,3))+('[1]Summary Data'!$W119*POWER(CN$51,2))+('[1]Summary Data'!$X119*CN$51)+'[1]Summary Data'!$Y119</f>
        <v>0.25666815199743997</v>
      </c>
      <c r="CO52" s="114">
        <f>('[1]Summary Data'!$V119*POWER(CO$51,3))+('[1]Summary Data'!$W119*POWER(CO$51,2))+('[1]Summary Data'!$X119*CO$51)+'[1]Summary Data'!$Y119</f>
        <v>0.24347385350655992</v>
      </c>
      <c r="CP52" s="114">
        <f>('[1]Summary Data'!$V119*POWER(CP$51,3))+('[1]Summary Data'!$W119*POWER(CP$51,2))+('[1]Summary Data'!$X119*CP$51)+'[1]Summary Data'!$Y119</f>
        <v>0.22959920794111993</v>
      </c>
      <c r="CQ52" s="114">
        <f>('[1]Summary Data'!$V119*POWER(CQ$51,3))+('[1]Summary Data'!$W119*POWER(CQ$51,2))+('[1]Summary Data'!$X119*CQ$51)+'[1]Summary Data'!$Y119</f>
        <v>0.21514971711999992</v>
      </c>
      <c r="CR52" s="114">
        <f>('[1]Summary Data'!$V119*POWER(CR$51,3))+('[1]Summary Data'!$W119*POWER(CR$51,2))+('[1]Summary Data'!$X119*CR$51)+'[1]Summary Data'!$Y119</f>
        <v>0.20023088286207988</v>
      </c>
      <c r="CS52" s="114">
        <f>('[1]Summary Data'!$V119*POWER(CS$51,3))+('[1]Summary Data'!$W119*POWER(CS$51,2))+('[1]Summary Data'!$X119*CS$51)+'[1]Summary Data'!$Y119</f>
        <v>0.18494820698623987</v>
      </c>
      <c r="CT52" s="114">
        <f>('[1]Summary Data'!$V119*POWER(CT$51,3))+('[1]Summary Data'!$W119*POWER(CT$51,2))+('[1]Summary Data'!$X119*CT$51)+'[1]Summary Data'!$Y119</f>
        <v>0.16940719131135989</v>
      </c>
      <c r="CU52" s="114">
        <f>('[1]Summary Data'!$V119*POWER(CU$51,3))+('[1]Summary Data'!$W119*POWER(CU$51,2))+('[1]Summary Data'!$X119*CU$51)+'[1]Summary Data'!$Y119</f>
        <v>0.15371333765631984</v>
      </c>
      <c r="CV52" s="114">
        <f>('[1]Summary Data'!$V119*POWER(CV$51,3))+('[1]Summary Data'!$W119*POWER(CV$51,2))+('[1]Summary Data'!$X119*CV$51)+'[1]Summary Data'!$Y119</f>
        <v>0.13797214783999986</v>
      </c>
      <c r="CW52" s="114">
        <f>('[1]Summary Data'!$V119*POWER(CW$51,3))+('[1]Summary Data'!$W119*POWER(CW$51,2))+('[1]Summary Data'!$X119*CW$51)+'[1]Summary Data'!$Y119</f>
        <v>0.12228912368127984</v>
      </c>
      <c r="CX52" s="114">
        <f>('[1]Summary Data'!$V119*POWER(CX$51,3))+('[1]Summary Data'!$W119*POWER(CX$51,2))+('[1]Summary Data'!$X119*CX$51)+'[1]Summary Data'!$Y119</f>
        <v>0.10676976699903984</v>
      </c>
      <c r="CY52" s="114">
        <f>('[1]Summary Data'!$V119*POWER(CY$51,3))+('[1]Summary Data'!$W119*POWER(CY$51,2))+('[1]Summary Data'!$X119*CY$51)+'[1]Summary Data'!$Y119</f>
        <v>9.1519579612159785E-2</v>
      </c>
      <c r="CZ52" s="114">
        <f>('[1]Summary Data'!$V119*POWER(CZ$51,3))+('[1]Summary Data'!$W119*POWER(CZ$51,2))+('[1]Summary Data'!$X119*CZ$51)+'[1]Summary Data'!$Y119</f>
        <v>7.6644063339519897E-2</v>
      </c>
      <c r="DA52" s="114">
        <f>('[1]Summary Data'!$V119*POWER(DA$51,3))+('[1]Summary Data'!$W119*POWER(DA$51,2))+('[1]Summary Data'!$X119*DA$51)+'[1]Summary Data'!$Y119</f>
        <v>6.2248719999999813E-2</v>
      </c>
      <c r="DB52" s="114">
        <f>('[1]Summary Data'!$V119*POWER(DB$51,3))+('[1]Summary Data'!$W119*POWER(DB$51,2))+('[1]Summary Data'!$X119*DB$51)+'[1]Summary Data'!$Y119</f>
        <v>4.8439051412479839E-2</v>
      </c>
      <c r="DC52" s="114">
        <f>('[1]Summary Data'!$V119*POWER(DC$51,3))+('[1]Summary Data'!$W119*POWER(DC$51,2))+('[1]Summary Data'!$X119*DC$51)+'[1]Summary Data'!$Y119</f>
        <v>3.5320559395839835E-2</v>
      </c>
      <c r="DD52" s="114">
        <f>('[1]Summary Data'!$V119*POWER(DD$51,3))+('[1]Summary Data'!$W119*POWER(DD$51,2))+('[1]Summary Data'!$X119*DD$51)+'[1]Summary Data'!$Y119</f>
        <v>2.2998745768959827E-2</v>
      </c>
      <c r="DE52" s="114">
        <f>('[1]Summary Data'!$V119*POWER(DE$51,3))+('[1]Summary Data'!$W119*POWER(DE$51,2))+('[1]Summary Data'!$X119*DE$51)+'[1]Summary Data'!$Y119</f>
        <v>1.1579112350719845E-2</v>
      </c>
      <c r="DF52" s="114">
        <f>('[1]Summary Data'!$V119*POWER(DF$51,3))+('[1]Summary Data'!$W119*POWER(DF$51,2))+('[1]Summary Data'!$X119*DF$51)+'[1]Summary Data'!$Y119</f>
        <v>1.1671609599998023E-3</v>
      </c>
      <c r="DG52" s="114">
        <f>('[1]Summary Data'!$V119*POWER(DG$51,3))+('[1]Summary Data'!$W119*POWER(DG$51,2))+('[1]Summary Data'!$X119*DG$51)+'[1]Summary Data'!$Y119</f>
        <v>-8.1316065843201057E-3</v>
      </c>
      <c r="DH52" s="114">
        <f>('[1]Summary Data'!$V119*POWER(DH$51,3))+('[1]Summary Data'!$W119*POWER(DH$51,2))+('[1]Summary Data'!$X119*DH$51)+'[1]Summary Data'!$Y119</f>
        <v>-1.6211688463359963E-2</v>
      </c>
      <c r="DI52" s="114">
        <f>('[1]Summary Data'!$V119*POWER(DI$51,3))+('[1]Summary Data'!$W119*POWER(DI$51,2))+('[1]Summary Data'!$X119*DI$51)+'[1]Summary Data'!$Y119</f>
        <v>-2.2967582858239965E-2</v>
      </c>
      <c r="DJ52" s="114">
        <f>('[1]Summary Data'!$V119*POWER(DJ$51,3))+('[1]Summary Data'!$W119*POWER(DJ$51,2))+('[1]Summary Data'!$X119*DJ$51)+'[1]Summary Data'!$Y119</f>
        <v>-2.8293787950080085E-2</v>
      </c>
      <c r="DK52" s="114">
        <f>('[1]Summary Data'!$V119*POWER(DK$51,3))+('[1]Summary Data'!$W119*POWER(DK$51,2))+('[1]Summary Data'!$X119*DK$51)+'[1]Summary Data'!$Y119</f>
        <v>-3.2084801920000072E-2</v>
      </c>
      <c r="DL52" s="114">
        <f>('[1]Summary Data'!$V119*POWER(DL$51,3))+('[1]Summary Data'!$W119*POWER(DL$51,2))+('[1]Summary Data'!$X119*DL$51)+'[1]Summary Data'!$Y119</f>
        <v>-3.4235122949119789E-2</v>
      </c>
      <c r="DM52" s="114">
        <f>('[1]Summary Data'!$V119*POWER(DM$51,3))+('[1]Summary Data'!$W119*POWER(DM$51,2))+('[1]Summary Data'!$X119*DM$51)+'[1]Summary Data'!$Y119</f>
        <v>-3.4639249218559987E-2</v>
      </c>
      <c r="DN52" s="114">
        <f>('[1]Summary Data'!$V119*POWER(DN$51,3))+('[1]Summary Data'!$W119*POWER(DN$51,2))+('[1]Summary Data'!$X119*DN$51)+'[1]Summary Data'!$Y119</f>
        <v>-3.3191678909439803E-2</v>
      </c>
      <c r="DO52" s="114">
        <f>('[1]Summary Data'!$V119*POWER(DO$51,3))+('[1]Summary Data'!$W119*POWER(DO$51,2))+('[1]Summary Data'!$X119*DO$51)+'[1]Summary Data'!$Y119</f>
        <v>-2.9786910202879879E-2</v>
      </c>
      <c r="DP52" s="114">
        <f>('[1]Summary Data'!$V119*POWER(DP$51,3))+('[1]Summary Data'!$W119*POWER(DP$51,2))+('[1]Summary Data'!$X119*DP$51)+'[1]Summary Data'!$Y119</f>
        <v>-2.4319441279999743E-2</v>
      </c>
      <c r="DQ52" s="114">
        <f>('[1]Summary Data'!$V119*POWER(DQ$51,3))+('[1]Summary Data'!$W119*POWER(DQ$51,2))+('[1]Summary Data'!$X119*DQ$51)+'[1]Summary Data'!$Y119</f>
        <v>-1.6683770321919589E-2</v>
      </c>
      <c r="DR52" s="114">
        <f>('[1]Summary Data'!$V119*POWER(DR$51,3))+('[1]Summary Data'!$W119*POWER(DR$51,2))+('[1]Summary Data'!$X119*DR$51)+'[1]Summary Data'!$Y119</f>
        <v>-6.7743955097595565E-3</v>
      </c>
      <c r="DS52" s="114">
        <f>('[1]Summary Data'!$V119*POWER(DS$51,3))+('[1]Summary Data'!$W119*POWER(DS$51,2))+('[1]Summary Data'!$X119*DS$51)+'[1]Summary Data'!$Y119</f>
        <v>5.5141849753606031E-3</v>
      </c>
      <c r="DT52" s="114">
        <f>('[1]Summary Data'!$V119*POWER(DT$51,3))+('[1]Summary Data'!$W119*POWER(DT$51,2))+('[1]Summary Data'!$X119*DT$51)+'[1]Summary Data'!$Y119</f>
        <v>2.0287472952320917E-2</v>
      </c>
      <c r="DU52" s="114">
        <f>('[1]Summary Data'!$V119*POWER(DU$51,3))+('[1]Summary Data'!$W119*POWER(DU$51,2))+('[1]Summary Data'!$X119*DU$51)+'[1]Summary Data'!$Y119</f>
        <v>3.7650970240000747E-2</v>
      </c>
      <c r="DV52" s="114">
        <f>('[1]Summary Data'!$V119*POWER(DV$51,3))+('[1]Summary Data'!$W119*POWER(DV$51,2))+('[1]Summary Data'!$X119*DV$51)+'[1]Summary Data'!$Y119</f>
        <v>5.7710178657280564E-2</v>
      </c>
      <c r="DW52" s="114">
        <f>('[1]Summary Data'!$V119*POWER(DW$51,3))+('[1]Summary Data'!$W119*POWER(DW$51,2))+('[1]Summary Data'!$X119*DW$51)+'[1]Summary Data'!$Y119</f>
        <v>8.0570600023041089E-2</v>
      </c>
      <c r="DX52" s="114">
        <f>('[1]Summary Data'!$V119*POWER(DX$51,3))+('[1]Summary Data'!$W119*POWER(DX$51,2))+('[1]Summary Data'!$X119*DX$51)+'[1]Summary Data'!$Y119</f>
        <v>0.10633773615616121</v>
      </c>
      <c r="DY52" s="114">
        <f>('[1]Summary Data'!$V119*POWER(DY$51,3))+('[1]Summary Data'!$W119*POWER(DY$51,2))+('[1]Summary Data'!$X119*DY$51)+'[1]Summary Data'!$Y119</f>
        <v>0.13511708887552182</v>
      </c>
      <c r="DZ52" s="114">
        <f>('[1]Summary Data'!$V119*POWER(DZ$51,3))+('[1]Summary Data'!$W119*POWER(DZ$51,2))+('[1]Summary Data'!$X119*DZ$51)+'[1]Summary Data'!$Y119</f>
        <v>0.16701416000000163</v>
      </c>
      <c r="EA52" s="114">
        <f>('[1]Summary Data'!$V119*POWER(EA$51,3))+('[1]Summary Data'!$W119*POWER(EA$51,2))+('[1]Summary Data'!$X119*EA$51)+'[1]Summary Data'!$Y119</f>
        <v>0.20213445134848204</v>
      </c>
      <c r="EB52" s="114">
        <f>('[1]Summary Data'!$V119*POWER(EB$51,3))+('[1]Summary Data'!$W119*POWER(EB$51,2))+('[1]Summary Data'!$X119*EB$51)+'[1]Summary Data'!$Y119</f>
        <v>0.24058346473984191</v>
      </c>
      <c r="EC52" s="114">
        <f>('[1]Summary Data'!$V119*POWER(EC$51,3))+('[1]Summary Data'!$W119*POWER(EC$51,2))+('[1]Summary Data'!$X119*EC$51)+'[1]Summary Data'!$Y119</f>
        <v>0.28246670199296198</v>
      </c>
      <c r="ED52" s="114">
        <f>('[1]Summary Data'!$V119*POWER(ED$51,3))+('[1]Summary Data'!$W119*POWER(ED$51,2))+('[1]Summary Data'!$X119*ED$51)+'[1]Summary Data'!$Y119</f>
        <v>0.327889664926722</v>
      </c>
      <c r="EE52" s="114">
        <f>('[1]Summary Data'!$V119*POWER(EE$51,3))+('[1]Summary Data'!$W119*POWER(EE$51,2))+('[1]Summary Data'!$X119*EE$51)+'[1]Summary Data'!$Y119</f>
        <v>0.37695785536000226</v>
      </c>
      <c r="EF52" s="114">
        <f>('[1]Summary Data'!$V119*POWER(EF$51,3))+('[1]Summary Data'!$W119*POWER(EF$51,2))+('[1]Summary Data'!$X119*EF$51)+'[1]Summary Data'!$Y119</f>
        <v>0.42977677511168255</v>
      </c>
      <c r="EG52" s="114">
        <f>('[1]Summary Data'!$V119*POWER(EG$51,3))+('[1]Summary Data'!$W119*POWER(EG$51,2))+('[1]Summary Data'!$X119*EG$51)+'[1]Summary Data'!$Y119</f>
        <v>0.48645192600064313</v>
      </c>
      <c r="EH52" s="114">
        <f>('[1]Summary Data'!$V119*POWER(EH$51,3))+('[1]Summary Data'!$W119*POWER(EH$51,2))+('[1]Summary Data'!$X119*EH$51)+'[1]Summary Data'!$Y119</f>
        <v>0.54708880984576291</v>
      </c>
      <c r="EI52" s="114">
        <f>('[1]Summary Data'!$V119*POWER(EI$51,3))+('[1]Summary Data'!$W119*POWER(EI$51,2))+('[1]Summary Data'!$X119*EI$51)+'[1]Summary Data'!$Y119</f>
        <v>0.61179292846592404</v>
      </c>
      <c r="EJ52" s="114">
        <f>('[1]Summary Data'!$V119*POWER(EJ$51,3))+('[1]Summary Data'!$W119*POWER(EJ$51,2))+('[1]Summary Data'!$X119*EJ$51)+'[1]Summary Data'!$Y119</f>
        <v>0.68066978368000375</v>
      </c>
      <c r="EK52" s="114">
        <f>('[1]Summary Data'!$V119*POWER(EK$51,3))+('[1]Summary Data'!$W119*POWER(EK$51,2))+('[1]Summary Data'!$X119*EK$51)+'[1]Summary Data'!$Y119</f>
        <v>0.75382487730688363</v>
      </c>
      <c r="EL52" s="114">
        <f>('[1]Summary Data'!$V119*POWER(EL$51,3))+('[1]Summary Data'!$W119*POWER(EL$51,2))+('[1]Summary Data'!$X119*EL$51)+'[1]Summary Data'!$Y119</f>
        <v>0.83136371116544361</v>
      </c>
      <c r="EM52" s="114">
        <f>('[1]Summary Data'!$V119*POWER(EM$51,3))+('[1]Summary Data'!$W119*POWER(EM$51,2))+('[1]Summary Data'!$X119*EM$51)+'[1]Summary Data'!$Y119</f>
        <v>0.91339178707456392</v>
      </c>
      <c r="EN52" s="114">
        <f>('[1]Summary Data'!$V119*POWER(EN$51,3))+('[1]Summary Data'!$W119*POWER(EN$51,2))+('[1]Summary Data'!$X119*EN$51)+'[1]Summary Data'!$Y119</f>
        <v>1.0000146068531253</v>
      </c>
      <c r="EO52" s="115">
        <f>('[1]Summary Data'!$V119*POWER(EO$51,3))+('[1]Summary Data'!$W119*POWER(EO$51,2))+('[1]Summary Data'!$X119*EO$51)+'[1]Summary Data'!$Y119</f>
        <v>1.0913376723200046</v>
      </c>
      <c r="EP52" s="186" t="s">
        <v>40</v>
      </c>
    </row>
    <row r="53" spans="2:147" ht="15.75" thickBot="1" x14ac:dyDescent="0.3">
      <c r="B53" s="180"/>
      <c r="C53" s="181"/>
      <c r="D53" s="181"/>
      <c r="E53" s="182"/>
      <c r="F53" s="51">
        <f t="shared" si="7"/>
        <v>3</v>
      </c>
      <c r="G53" s="92">
        <f t="shared" si="8"/>
        <v>0.32077243211776002</v>
      </c>
      <c r="H53" s="93">
        <f t="shared" si="8"/>
        <v>0.32077243211776002</v>
      </c>
      <c r="I53" s="93">
        <f t="shared" si="8"/>
        <v>0.32077243211776002</v>
      </c>
      <c r="J53" s="93">
        <f t="shared" si="8"/>
        <v>0.32051433631744003</v>
      </c>
      <c r="K53" s="93">
        <f t="shared" si="8"/>
        <v>0.31847932510208005</v>
      </c>
      <c r="L53" s="93">
        <f t="shared" si="8"/>
        <v>0.31477686784000003</v>
      </c>
      <c r="M53" s="93">
        <f t="shared" si="8"/>
        <v>0.30951643389952005</v>
      </c>
      <c r="N53" s="93">
        <f t="shared" si="8"/>
        <v>0.30280749264896001</v>
      </c>
      <c r="O53" s="93">
        <f t="shared" si="8"/>
        <v>0.29475951345664003</v>
      </c>
      <c r="P53" s="93">
        <f t="shared" si="8"/>
        <v>0.28548196569088002</v>
      </c>
      <c r="Q53" s="93">
        <f t="shared" si="8"/>
        <v>0.27508431872</v>
      </c>
      <c r="R53" s="93">
        <f t="shared" si="8"/>
        <v>0.26367604191231997</v>
      </c>
      <c r="S53" s="93">
        <f t="shared" si="8"/>
        <v>0.25136660463616001</v>
      </c>
      <c r="T53" s="93">
        <f t="shared" si="8"/>
        <v>0.23826547625983996</v>
      </c>
      <c r="U53" s="93">
        <f t="shared" si="8"/>
        <v>0.22448212615167995</v>
      </c>
      <c r="V53" s="93">
        <f t="shared" si="8"/>
        <v>0.21012602367999994</v>
      </c>
      <c r="W53" s="93">
        <f t="shared" si="8"/>
        <v>0.19530663821311994</v>
      </c>
      <c r="X53" s="93">
        <f t="shared" si="8"/>
        <v>0.18013343911935986</v>
      </c>
      <c r="Y53" s="93">
        <f t="shared" si="8"/>
        <v>0.16471589576703988</v>
      </c>
      <c r="Z53" s="93">
        <f t="shared" si="8"/>
        <v>0.14916347752447989</v>
      </c>
      <c r="AA53" s="93">
        <f t="shared" si="8"/>
        <v>0.13358565375999984</v>
      </c>
      <c r="AB53" s="93">
        <f t="shared" si="8"/>
        <v>0.11809189384191993</v>
      </c>
      <c r="AC53" s="93">
        <f t="shared" si="8"/>
        <v>0.10279166713855983</v>
      </c>
      <c r="AD53" s="93">
        <f t="shared" si="8"/>
        <v>8.7794443018239798E-2</v>
      </c>
      <c r="AE53" s="93">
        <f t="shared" si="8"/>
        <v>7.320969084927989E-2</v>
      </c>
      <c r="AF53" s="93">
        <f t="shared" si="8"/>
        <v>5.9146879999999846E-2</v>
      </c>
      <c r="AG53" s="93">
        <f t="shared" si="8"/>
        <v>4.5715479838719819E-2</v>
      </c>
      <c r="AH53" s="93">
        <f t="shared" si="8"/>
        <v>3.3024959733759851E-2</v>
      </c>
      <c r="AI53" s="93">
        <f t="shared" si="8"/>
        <v>2.1184789053439901E-2</v>
      </c>
      <c r="AJ53" s="93">
        <f t="shared" si="8"/>
        <v>1.0304437166079872E-2</v>
      </c>
      <c r="AK53" s="93">
        <f t="shared" si="8"/>
        <v>4.9337343999983352E-4</v>
      </c>
      <c r="AL53" s="93">
        <f t="shared" si="8"/>
        <v>0</v>
      </c>
      <c r="AM53" s="93">
        <v>0</v>
      </c>
      <c r="AN53" s="93">
        <v>0</v>
      </c>
      <c r="AO53" s="93">
        <v>0</v>
      </c>
      <c r="AP53" s="93">
        <v>0</v>
      </c>
      <c r="AQ53" s="93">
        <v>0</v>
      </c>
      <c r="AR53" s="93">
        <v>0</v>
      </c>
      <c r="AS53" s="93">
        <v>0</v>
      </c>
      <c r="AT53" s="93">
        <v>0</v>
      </c>
      <c r="AU53" s="93">
        <v>0</v>
      </c>
      <c r="AV53" s="93">
        <v>0</v>
      </c>
      <c r="AW53" s="93">
        <v>0</v>
      </c>
      <c r="AX53" s="93">
        <v>0</v>
      </c>
      <c r="AY53" s="93">
        <v>0</v>
      </c>
      <c r="AZ53" s="93">
        <v>0</v>
      </c>
      <c r="BA53" s="93">
        <v>0</v>
      </c>
      <c r="BB53" s="93">
        <v>0</v>
      </c>
      <c r="BC53" s="93">
        <v>0</v>
      </c>
      <c r="BD53" s="93">
        <v>0</v>
      </c>
      <c r="BE53" s="93">
        <v>0</v>
      </c>
      <c r="BF53" s="93">
        <v>0</v>
      </c>
      <c r="BG53" s="93">
        <v>0</v>
      </c>
      <c r="BH53" s="93">
        <v>0</v>
      </c>
      <c r="BI53" s="93">
        <v>0</v>
      </c>
      <c r="BJ53" s="93">
        <v>0</v>
      </c>
      <c r="BK53" s="93">
        <v>0</v>
      </c>
      <c r="BL53" s="93">
        <v>0</v>
      </c>
      <c r="BM53" s="93">
        <v>0</v>
      </c>
      <c r="BN53" s="93">
        <v>0</v>
      </c>
      <c r="BO53" s="93">
        <v>0</v>
      </c>
      <c r="BP53" s="93">
        <v>0</v>
      </c>
      <c r="BQ53" s="93">
        <v>0</v>
      </c>
      <c r="BR53" s="93">
        <v>0</v>
      </c>
      <c r="BS53" s="93">
        <v>0</v>
      </c>
      <c r="BT53" s="94">
        <v>0</v>
      </c>
      <c r="BU53" s="187"/>
      <c r="BV53" s="146" t="s">
        <v>77</v>
      </c>
      <c r="BW53" s="43"/>
      <c r="BX53" s="43"/>
      <c r="BY53" s="43"/>
      <c r="CA53" s="141">
        <f t="shared" ref="CA53:CA59" si="9">AN53</f>
        <v>0</v>
      </c>
      <c r="CB53" s="92">
        <f>('[1]Summary Data'!$V118*POWER(CB$51,3))+('[1]Summary Data'!$W118*POWER(CB$51,2))+('[1]Summary Data'!$X118*CB$51)+'[1]Summary Data'!$Y118</f>
        <v>0.31552000000000002</v>
      </c>
      <c r="CC53" s="93">
        <f>('[1]Summary Data'!$V118*POWER(CC$51,3))+('[1]Summary Data'!$W118*POWER(CC$51,2))+('[1]Summary Data'!$X118*CC$51)+'[1]Summary Data'!$Y118</f>
        <v>0.31914414313472</v>
      </c>
      <c r="CD53" s="93">
        <f>('[1]Summary Data'!$V118*POWER(CD$51,3))+('[1]Summary Data'!$W118*POWER(CD$51,2))+('[1]Summary Data'!$X118*CD$51)+'[1]Summary Data'!$Y118</f>
        <v>0.32077243211776002</v>
      </c>
      <c r="CE53" s="93">
        <f>('[1]Summary Data'!$V118*POWER(CE$51,3))+('[1]Summary Data'!$W118*POWER(CE$51,2))+('[1]Summary Data'!$X118*CE$51)+'[1]Summary Data'!$Y118</f>
        <v>0.32051433631744003</v>
      </c>
      <c r="CF53" s="93">
        <f>('[1]Summary Data'!$V118*POWER(CF$51,3))+('[1]Summary Data'!$W118*POWER(CF$51,2))+('[1]Summary Data'!$X118*CF$51)+'[1]Summary Data'!$Y118</f>
        <v>0.31847932510208005</v>
      </c>
      <c r="CG53" s="93">
        <f>('[1]Summary Data'!$V118*POWER(CG$51,3))+('[1]Summary Data'!$W118*POWER(CG$51,2))+('[1]Summary Data'!$X118*CG$51)+'[1]Summary Data'!$Y118</f>
        <v>0.31477686784000003</v>
      </c>
      <c r="CH53" s="93">
        <f>('[1]Summary Data'!$V118*POWER(CH$51,3))+('[1]Summary Data'!$W118*POWER(CH$51,2))+('[1]Summary Data'!$X118*CH$51)+'[1]Summary Data'!$Y118</f>
        <v>0.30951643389952005</v>
      </c>
      <c r="CI53" s="93">
        <f>('[1]Summary Data'!$V118*POWER(CI$51,3))+('[1]Summary Data'!$W118*POWER(CI$51,2))+('[1]Summary Data'!$X118*CI$51)+'[1]Summary Data'!$Y118</f>
        <v>0.30280749264896001</v>
      </c>
      <c r="CJ53" s="93">
        <f>('[1]Summary Data'!$V118*POWER(CJ$51,3))+('[1]Summary Data'!$W118*POWER(CJ$51,2))+('[1]Summary Data'!$X118*CJ$51)+'[1]Summary Data'!$Y118</f>
        <v>0.29475951345664003</v>
      </c>
      <c r="CK53" s="93">
        <f>('[1]Summary Data'!$V118*POWER(CK$51,3))+('[1]Summary Data'!$W118*POWER(CK$51,2))+('[1]Summary Data'!$X118*CK$51)+'[1]Summary Data'!$Y118</f>
        <v>0.28548196569088002</v>
      </c>
      <c r="CL53" s="93">
        <f>('[1]Summary Data'!$V118*POWER(CL$51,3))+('[1]Summary Data'!$W118*POWER(CL$51,2))+('[1]Summary Data'!$X118*CL$51)+'[1]Summary Data'!$Y118</f>
        <v>0.27508431872</v>
      </c>
      <c r="CM53" s="93">
        <f>('[1]Summary Data'!$V118*POWER(CM$51,3))+('[1]Summary Data'!$W118*POWER(CM$51,2))+('[1]Summary Data'!$X118*CM$51)+'[1]Summary Data'!$Y118</f>
        <v>0.26367604191231997</v>
      </c>
      <c r="CN53" s="93">
        <f>('[1]Summary Data'!$V118*POWER(CN$51,3))+('[1]Summary Data'!$W118*POWER(CN$51,2))+('[1]Summary Data'!$X118*CN$51)+'[1]Summary Data'!$Y118</f>
        <v>0.25136660463616001</v>
      </c>
      <c r="CO53" s="93">
        <f>('[1]Summary Data'!$V118*POWER(CO$51,3))+('[1]Summary Data'!$W118*POWER(CO$51,2))+('[1]Summary Data'!$X118*CO$51)+'[1]Summary Data'!$Y118</f>
        <v>0.23826547625983996</v>
      </c>
      <c r="CP53" s="93">
        <f>('[1]Summary Data'!$V118*POWER(CP$51,3))+('[1]Summary Data'!$W118*POWER(CP$51,2))+('[1]Summary Data'!$X118*CP$51)+'[1]Summary Data'!$Y118</f>
        <v>0.22448212615167995</v>
      </c>
      <c r="CQ53" s="93">
        <f>('[1]Summary Data'!$V118*POWER(CQ$51,3))+('[1]Summary Data'!$W118*POWER(CQ$51,2))+('[1]Summary Data'!$X118*CQ$51)+'[1]Summary Data'!$Y118</f>
        <v>0.21012602367999994</v>
      </c>
      <c r="CR53" s="93">
        <f>('[1]Summary Data'!$V118*POWER(CR$51,3))+('[1]Summary Data'!$W118*POWER(CR$51,2))+('[1]Summary Data'!$X118*CR$51)+'[1]Summary Data'!$Y118</f>
        <v>0.19530663821311994</v>
      </c>
      <c r="CS53" s="93">
        <f>('[1]Summary Data'!$V118*POWER(CS$51,3))+('[1]Summary Data'!$W118*POWER(CS$51,2))+('[1]Summary Data'!$X118*CS$51)+'[1]Summary Data'!$Y118</f>
        <v>0.18013343911935986</v>
      </c>
      <c r="CT53" s="93">
        <f>('[1]Summary Data'!$V118*POWER(CT$51,3))+('[1]Summary Data'!$W118*POWER(CT$51,2))+('[1]Summary Data'!$X118*CT$51)+'[1]Summary Data'!$Y118</f>
        <v>0.16471589576703988</v>
      </c>
      <c r="CU53" s="93">
        <f>('[1]Summary Data'!$V118*POWER(CU$51,3))+('[1]Summary Data'!$W118*POWER(CU$51,2))+('[1]Summary Data'!$X118*CU$51)+'[1]Summary Data'!$Y118</f>
        <v>0.14916347752447989</v>
      </c>
      <c r="CV53" s="93">
        <f>('[1]Summary Data'!$V118*POWER(CV$51,3))+('[1]Summary Data'!$W118*POWER(CV$51,2))+('[1]Summary Data'!$X118*CV$51)+'[1]Summary Data'!$Y118</f>
        <v>0.13358565375999984</v>
      </c>
      <c r="CW53" s="93">
        <f>('[1]Summary Data'!$V118*POWER(CW$51,3))+('[1]Summary Data'!$W118*POWER(CW$51,2))+('[1]Summary Data'!$X118*CW$51)+'[1]Summary Data'!$Y118</f>
        <v>0.11809189384191993</v>
      </c>
      <c r="CX53" s="93">
        <f>('[1]Summary Data'!$V118*POWER(CX$51,3))+('[1]Summary Data'!$W118*POWER(CX$51,2))+('[1]Summary Data'!$X118*CX$51)+'[1]Summary Data'!$Y118</f>
        <v>0.10279166713855983</v>
      </c>
      <c r="CY53" s="93">
        <f>('[1]Summary Data'!$V118*POWER(CY$51,3))+('[1]Summary Data'!$W118*POWER(CY$51,2))+('[1]Summary Data'!$X118*CY$51)+'[1]Summary Data'!$Y118</f>
        <v>8.7794443018239798E-2</v>
      </c>
      <c r="CZ53" s="93">
        <f>('[1]Summary Data'!$V118*POWER(CZ$51,3))+('[1]Summary Data'!$W118*POWER(CZ$51,2))+('[1]Summary Data'!$X118*CZ$51)+'[1]Summary Data'!$Y118</f>
        <v>7.320969084927989E-2</v>
      </c>
      <c r="DA53" s="93">
        <f>('[1]Summary Data'!$V118*POWER(DA$51,3))+('[1]Summary Data'!$W118*POWER(DA$51,2))+('[1]Summary Data'!$X118*DA$51)+'[1]Summary Data'!$Y118</f>
        <v>5.9146879999999846E-2</v>
      </c>
      <c r="DB53" s="93">
        <f>('[1]Summary Data'!$V118*POWER(DB$51,3))+('[1]Summary Data'!$W118*POWER(DB$51,2))+('[1]Summary Data'!$X118*DB$51)+'[1]Summary Data'!$Y118</f>
        <v>4.5715479838719819E-2</v>
      </c>
      <c r="DC53" s="93">
        <f>('[1]Summary Data'!$V118*POWER(DC$51,3))+('[1]Summary Data'!$W118*POWER(DC$51,2))+('[1]Summary Data'!$X118*DC$51)+'[1]Summary Data'!$Y118</f>
        <v>3.3024959733759851E-2</v>
      </c>
      <c r="DD53" s="93">
        <f>('[1]Summary Data'!$V118*POWER(DD$51,3))+('[1]Summary Data'!$W118*POWER(DD$51,2))+('[1]Summary Data'!$X118*DD$51)+'[1]Summary Data'!$Y118</f>
        <v>2.1184789053439901E-2</v>
      </c>
      <c r="DE53" s="93">
        <f>('[1]Summary Data'!$V118*POWER(DE$51,3))+('[1]Summary Data'!$W118*POWER(DE$51,2))+('[1]Summary Data'!$X118*DE$51)+'[1]Summary Data'!$Y118</f>
        <v>1.0304437166079872E-2</v>
      </c>
      <c r="DF53" s="93">
        <f>('[1]Summary Data'!$V118*POWER(DF$51,3))+('[1]Summary Data'!$W118*POWER(DF$51,2))+('[1]Summary Data'!$X118*DF$51)+'[1]Summary Data'!$Y118</f>
        <v>4.9337343999983352E-4</v>
      </c>
      <c r="DG53" s="93">
        <f>('[1]Summary Data'!$V118*POWER(DG$51,3))+('[1]Summary Data'!$W118*POWER(DG$51,2))+('[1]Summary Data'!$X118*DG$51)+'[1]Summary Data'!$Y118</f>
        <v>-8.1389327564801439E-3</v>
      </c>
      <c r="DH53" s="93">
        <f>('[1]Summary Data'!$V118*POWER(DH$51,3))+('[1]Summary Data'!$W118*POWER(DH$51,2))+('[1]Summary Data'!$X118*DH$51)+'[1]Summary Data'!$Y118</f>
        <v>-1.5483012055039991E-2</v>
      </c>
      <c r="DI53" s="93">
        <f>('[1]Summary Data'!$V118*POWER(DI$51,3))+('[1]Summary Data'!$W118*POWER(DI$51,2))+('[1]Summary Data'!$X118*DI$51)+'[1]Summary Data'!$Y118</f>
        <v>-2.142939508735997E-2</v>
      </c>
      <c r="DJ53" s="93">
        <f>('[1]Summary Data'!$V118*POWER(DJ$51,3))+('[1]Summary Data'!$W118*POWER(DJ$51,2))+('[1]Summary Data'!$X118*DJ$51)+'[1]Summary Data'!$Y118</f>
        <v>-2.5868612485120124E-2</v>
      </c>
      <c r="DK53" s="93">
        <f>('[1]Summary Data'!$V118*POWER(DK$51,3))+('[1]Summary Data'!$W118*POWER(DK$51,2))+('[1]Summary Data'!$X118*DK$51)+'[1]Summary Data'!$Y118</f>
        <v>-2.8691194880000048E-2</v>
      </c>
      <c r="DL53" s="93">
        <f>('[1]Summary Data'!$V118*POWER(DL$51,3))+('[1]Summary Data'!$W118*POWER(DL$51,2))+('[1]Summary Data'!$X118*DL$51)+'[1]Summary Data'!$Y118</f>
        <v>-2.9787672903679896E-2</v>
      </c>
      <c r="DM53" s="93">
        <f>('[1]Summary Data'!$V118*POWER(DM$51,3))+('[1]Summary Data'!$W118*POWER(DM$51,2))+('[1]Summary Data'!$X118*DM$51)+'[1]Summary Data'!$Y118</f>
        <v>-2.9048577187839819E-2</v>
      </c>
      <c r="DN53" s="93">
        <f>('[1]Summary Data'!$V118*POWER(DN$51,3))+('[1]Summary Data'!$W118*POWER(DN$51,2))+('[1]Summary Data'!$X118*DN$51)+'[1]Summary Data'!$Y118</f>
        <v>-2.6364438364159859E-2</v>
      </c>
      <c r="DO53" s="93">
        <f>('[1]Summary Data'!$V118*POWER(DO$51,3))+('[1]Summary Data'!$W118*POWER(DO$51,2))+('[1]Summary Data'!$X118*DO$51)+'[1]Summary Data'!$Y118</f>
        <v>-2.1625787064319613E-2</v>
      </c>
      <c r="DP53" s="93">
        <f>('[1]Summary Data'!$V118*POWER(DP$51,3))+('[1]Summary Data'!$W118*POWER(DP$51,2))+('[1]Summary Data'!$X118*DP$51)+'[1]Summary Data'!$Y118</f>
        <v>-1.4723153919999787E-2</v>
      </c>
      <c r="DQ53" s="93">
        <f>('[1]Summary Data'!$V118*POWER(DQ$51,3))+('[1]Summary Data'!$W118*POWER(DQ$51,2))+('[1]Summary Data'!$X118*DQ$51)+'[1]Summary Data'!$Y118</f>
        <v>-5.5470695628797584E-3</v>
      </c>
      <c r="DR53" s="93">
        <f>('[1]Summary Data'!$V118*POWER(DR$51,3))+('[1]Summary Data'!$W118*POWER(DR$51,2))+('[1]Summary Data'!$X118*DR$51)+'[1]Summary Data'!$Y118</f>
        <v>6.0119353753605997E-3</v>
      </c>
      <c r="DS53" s="93">
        <f>('[1]Summary Data'!$V118*POWER(DS$51,3))+('[1]Summary Data'!$W118*POWER(DS$51,2))+('[1]Summary Data'!$X118*DS$51)+'[1]Summary Data'!$Y118</f>
        <v>2.006333026304058E-2</v>
      </c>
      <c r="DT53" s="93">
        <f>('[1]Summary Data'!$V118*POWER(DT$51,3))+('[1]Summary Data'!$W118*POWER(DT$51,2))+('[1]Summary Data'!$X118*DT$51)+'[1]Summary Data'!$Y118</f>
        <v>3.6716584468480695E-2</v>
      </c>
      <c r="DU53" s="93">
        <f>('[1]Summary Data'!$V118*POWER(DU$51,3))+('[1]Summary Data'!$W118*POWER(DU$51,2))+('[1]Summary Data'!$X118*DU$51)+'[1]Summary Data'!$Y118</f>
        <v>5.6081167360000794E-2</v>
      </c>
      <c r="DV53" s="93">
        <f>('[1]Summary Data'!$V118*POWER(DV$51,3))+('[1]Summary Data'!$W118*POWER(DV$51,2))+('[1]Summary Data'!$X118*DV$51)+'[1]Summary Data'!$Y118</f>
        <v>7.8266548305920863E-2</v>
      </c>
      <c r="DW53" s="93">
        <f>('[1]Summary Data'!$V118*POWER(DW$51,3))+('[1]Summary Data'!$W118*POWER(DW$51,2))+('[1]Summary Data'!$X118*DW$51)+'[1]Summary Data'!$Y118</f>
        <v>0.103382196674561</v>
      </c>
      <c r="DX53" s="93">
        <f>('[1]Summary Data'!$V118*POWER(DX$51,3))+('[1]Summary Data'!$W118*POWER(DX$51,2))+('[1]Summary Data'!$X118*DX$51)+'[1]Summary Data'!$Y118</f>
        <v>0.13153758183424066</v>
      </c>
      <c r="DY53" s="93">
        <f>('[1]Summary Data'!$V118*POWER(DY$51,3))+('[1]Summary Data'!$W118*POWER(DY$51,2))+('[1]Summary Data'!$X118*DY$51)+'[1]Summary Data'!$Y118</f>
        <v>0.16284217315328131</v>
      </c>
      <c r="DZ53" s="93">
        <f>('[1]Summary Data'!$V118*POWER(DZ$51,3))+('[1]Summary Data'!$W118*POWER(DZ$51,2))+('[1]Summary Data'!$X118*DZ$51)+'[1]Summary Data'!$Y118</f>
        <v>0.19740544000000174</v>
      </c>
      <c r="EA53" s="93">
        <f>('[1]Summary Data'!$V118*POWER(EA$51,3))+('[1]Summary Data'!$W118*POWER(EA$51,2))+('[1]Summary Data'!$X118*EA$51)+'[1]Summary Data'!$Y118</f>
        <v>0.23533685174272184</v>
      </c>
      <c r="EB53" s="93">
        <f>('[1]Summary Data'!$V118*POWER(EB$51,3))+('[1]Summary Data'!$W118*POWER(EB$51,2))+('[1]Summary Data'!$X118*EB$51)+'[1]Summary Data'!$Y118</f>
        <v>0.276745877749762</v>
      </c>
      <c r="EC53" s="93">
        <f>('[1]Summary Data'!$V118*POWER(EC$51,3))+('[1]Summary Data'!$W118*POWER(EC$51,2))+('[1]Summary Data'!$X118*EC$51)+'[1]Summary Data'!$Y118</f>
        <v>0.3217419873894416</v>
      </c>
      <c r="ED53" s="93">
        <f>('[1]Summary Data'!$V118*POWER(ED$51,3))+('[1]Summary Data'!$W118*POWER(ED$51,2))+('[1]Summary Data'!$X118*ED$51)+'[1]Summary Data'!$Y118</f>
        <v>0.37043465003008236</v>
      </c>
      <c r="EE53" s="93">
        <f>('[1]Summary Data'!$V118*POWER(EE$51,3))+('[1]Summary Data'!$W118*POWER(EE$51,2))+('[1]Summary Data'!$X118*EE$51)+'[1]Summary Data'!$Y118</f>
        <v>0.42293333504000247</v>
      </c>
      <c r="EF53" s="93">
        <f>('[1]Summary Data'!$V118*POWER(EF$51,3))+('[1]Summary Data'!$W118*POWER(EF$51,2))+('[1]Summary Data'!$X118*EF$51)+'[1]Summary Data'!$Y118</f>
        <v>0.47934751178752261</v>
      </c>
      <c r="EG53" s="93">
        <f>('[1]Summary Data'!$V118*POWER(EG$51,3))+('[1]Summary Data'!$W118*POWER(EG$51,2))+('[1]Summary Data'!$X118*EG$51)+'[1]Summary Data'!$Y118</f>
        <v>0.53978664964096323</v>
      </c>
      <c r="EH53" s="93">
        <f>('[1]Summary Data'!$V118*POWER(EH$51,3))+('[1]Summary Data'!$W118*POWER(EH$51,2))+('[1]Summary Data'!$X118*EH$51)+'[1]Summary Data'!$Y118</f>
        <v>0.60436021796864325</v>
      </c>
      <c r="EI53" s="93">
        <f>('[1]Summary Data'!$V118*POWER(EI$51,3))+('[1]Summary Data'!$W118*POWER(EI$51,2))+('[1]Summary Data'!$X118*EI$51)+'[1]Summary Data'!$Y118</f>
        <v>0.67317768613888351</v>
      </c>
      <c r="EJ53" s="93">
        <f>('[1]Summary Data'!$V118*POWER(EJ$51,3))+('[1]Summary Data'!$W118*POWER(EJ$51,2))+('[1]Summary Data'!$X118*EJ$51)+'[1]Summary Data'!$Y118</f>
        <v>0.74634852352000358</v>
      </c>
      <c r="EK53" s="93">
        <f>('[1]Summary Data'!$V118*POWER(EK$51,3))+('[1]Summary Data'!$W118*POWER(EK$51,2))+('[1]Summary Data'!$X118*EK$51)+'[1]Summary Data'!$Y118</f>
        <v>0.82398219948032314</v>
      </c>
      <c r="EL53" s="93">
        <f>('[1]Summary Data'!$V118*POWER(EL$51,3))+('[1]Summary Data'!$W118*POWER(EL$51,2))+('[1]Summary Data'!$X118*EL$51)+'[1]Summary Data'!$Y118</f>
        <v>0.90618818338816354</v>
      </c>
      <c r="EM53" s="93">
        <f>('[1]Summary Data'!$V118*POWER(EM$51,3))+('[1]Summary Data'!$W118*POWER(EM$51,2))+('[1]Summary Data'!$X118*EM$51)+'[1]Summary Data'!$Y118</f>
        <v>0.99307594461184467</v>
      </c>
      <c r="EN53" s="93">
        <f>('[1]Summary Data'!$V118*POWER(EN$51,3))+('[1]Summary Data'!$W118*POWER(EN$51,2))+('[1]Summary Data'!$X118*EN$51)+'[1]Summary Data'!$Y118</f>
        <v>1.0847549525196851</v>
      </c>
      <c r="EO53" s="94">
        <f>('[1]Summary Data'!$V118*POWER(EO$51,3))+('[1]Summary Data'!$W118*POWER(EO$51,2))+('[1]Summary Data'!$X118*EO$51)+'[1]Summary Data'!$Y118</f>
        <v>1.1813346764800052</v>
      </c>
      <c r="EP53" s="187"/>
      <c r="EQ53" s="43" t="s">
        <v>62</v>
      </c>
    </row>
    <row r="54" spans="2:147" x14ac:dyDescent="0.25">
      <c r="B54" s="180"/>
      <c r="C54" s="181"/>
      <c r="D54" s="181"/>
      <c r="E54" s="182"/>
      <c r="F54" s="54">
        <f t="shared" si="7"/>
        <v>3.5</v>
      </c>
      <c r="G54" s="97">
        <f t="shared" si="8"/>
        <v>0.32154061716480004</v>
      </c>
      <c r="H54" s="98">
        <f t="shared" si="8"/>
        <v>0.32154061716480004</v>
      </c>
      <c r="I54" s="98">
        <f t="shared" si="8"/>
        <v>0.32154061716480004</v>
      </c>
      <c r="J54" s="98">
        <f t="shared" si="8"/>
        <v>0.32061584133120002</v>
      </c>
      <c r="K54" s="98">
        <f t="shared" si="8"/>
        <v>0.31783830051840001</v>
      </c>
      <c r="L54" s="98">
        <f t="shared" si="8"/>
        <v>0.31333096320000003</v>
      </c>
      <c r="M54" s="98">
        <f t="shared" si="8"/>
        <v>0.30721679784959999</v>
      </c>
      <c r="N54" s="98">
        <f t="shared" si="8"/>
        <v>0.29961877294080003</v>
      </c>
      <c r="O54" s="98">
        <f t="shared" si="8"/>
        <v>0.29065985694720003</v>
      </c>
      <c r="P54" s="98">
        <f t="shared" si="8"/>
        <v>0.28046301834240001</v>
      </c>
      <c r="Q54" s="98">
        <f t="shared" si="8"/>
        <v>0.26915122559999999</v>
      </c>
      <c r="R54" s="98">
        <f t="shared" si="8"/>
        <v>0.25684744719359998</v>
      </c>
      <c r="S54" s="98">
        <f t="shared" si="8"/>
        <v>0.24367465159679996</v>
      </c>
      <c r="T54" s="98">
        <f t="shared" si="8"/>
        <v>0.22975580728319994</v>
      </c>
      <c r="U54" s="98">
        <f t="shared" si="8"/>
        <v>0.21521388272639991</v>
      </c>
      <c r="V54" s="98">
        <f t="shared" si="8"/>
        <v>0.20017184639999991</v>
      </c>
      <c r="W54" s="98">
        <f t="shared" si="8"/>
        <v>0.18475266677759991</v>
      </c>
      <c r="X54" s="98">
        <f t="shared" si="8"/>
        <v>0.16907931233279988</v>
      </c>
      <c r="Y54" s="98">
        <f t="shared" si="8"/>
        <v>0.15327475153919984</v>
      </c>
      <c r="Z54" s="98">
        <f t="shared" si="8"/>
        <v>0.13746195287039989</v>
      </c>
      <c r="AA54" s="98">
        <f t="shared" si="8"/>
        <v>0.12176388479999978</v>
      </c>
      <c r="AB54" s="98">
        <f t="shared" si="8"/>
        <v>0.10630351580159986</v>
      </c>
      <c r="AC54" s="98">
        <f t="shared" si="8"/>
        <v>9.1203814348799789E-2</v>
      </c>
      <c r="AD54" s="98">
        <f t="shared" si="8"/>
        <v>7.6587748915199816E-2</v>
      </c>
      <c r="AE54" s="98">
        <f t="shared" si="8"/>
        <v>6.2578287974399793E-2</v>
      </c>
      <c r="AF54" s="98">
        <f t="shared" si="8"/>
        <v>4.9298399999999687E-2</v>
      </c>
      <c r="AG54" s="98">
        <f t="shared" si="8"/>
        <v>3.6871053465599823E-2</v>
      </c>
      <c r="AH54" s="98">
        <f t="shared" si="8"/>
        <v>2.5419216844799863E-2</v>
      </c>
      <c r="AI54" s="98">
        <f t="shared" si="8"/>
        <v>1.5065858611199856E-2</v>
      </c>
      <c r="AJ54" s="98">
        <f t="shared" si="8"/>
        <v>5.9339472383998504E-3</v>
      </c>
      <c r="AK54" s="98">
        <f t="shared" si="8"/>
        <v>0</v>
      </c>
      <c r="AL54" s="98">
        <f t="shared" si="8"/>
        <v>0</v>
      </c>
      <c r="AM54" s="98">
        <v>0</v>
      </c>
      <c r="AN54" s="98">
        <v>0</v>
      </c>
      <c r="AO54" s="98">
        <v>0</v>
      </c>
      <c r="AP54" s="98">
        <v>0</v>
      </c>
      <c r="AQ54" s="98">
        <v>0</v>
      </c>
      <c r="AR54" s="98">
        <v>0</v>
      </c>
      <c r="AS54" s="98">
        <v>0</v>
      </c>
      <c r="AT54" s="98">
        <v>0</v>
      </c>
      <c r="AU54" s="98">
        <v>0</v>
      </c>
      <c r="AV54" s="98">
        <v>0</v>
      </c>
      <c r="AW54" s="98">
        <v>0</v>
      </c>
      <c r="AX54" s="98">
        <v>0</v>
      </c>
      <c r="AY54" s="98">
        <v>0</v>
      </c>
      <c r="AZ54" s="98">
        <v>0</v>
      </c>
      <c r="BA54" s="98">
        <v>0</v>
      </c>
      <c r="BB54" s="98">
        <v>0</v>
      </c>
      <c r="BC54" s="98">
        <v>0</v>
      </c>
      <c r="BD54" s="98">
        <v>0</v>
      </c>
      <c r="BE54" s="98">
        <v>0</v>
      </c>
      <c r="BF54" s="98">
        <v>0</v>
      </c>
      <c r="BG54" s="98">
        <v>0</v>
      </c>
      <c r="BH54" s="98">
        <v>0</v>
      </c>
      <c r="BI54" s="98">
        <v>0</v>
      </c>
      <c r="BJ54" s="98">
        <v>0</v>
      </c>
      <c r="BK54" s="98">
        <v>0</v>
      </c>
      <c r="BL54" s="98">
        <v>0</v>
      </c>
      <c r="BM54" s="98">
        <v>0</v>
      </c>
      <c r="BN54" s="98">
        <v>0</v>
      </c>
      <c r="BO54" s="98">
        <v>0</v>
      </c>
      <c r="BP54" s="98">
        <v>0</v>
      </c>
      <c r="BQ54" s="98">
        <v>0</v>
      </c>
      <c r="BR54" s="98">
        <v>0</v>
      </c>
      <c r="BS54" s="98">
        <v>0</v>
      </c>
      <c r="BT54" s="99">
        <v>0</v>
      </c>
      <c r="BU54" s="187"/>
      <c r="CA54" s="142">
        <f t="shared" si="9"/>
        <v>0</v>
      </c>
      <c r="CB54" s="97">
        <f>('[1]Summary Data'!$V117*POWER(CB$51,3))+('[1]Summary Data'!$W117*POWER(CB$51,2))+('[1]Summary Data'!$X117*CB$51)+'[1]Summary Data'!$Y117</f>
        <v>0.31734000000000001</v>
      </c>
      <c r="CC54" s="98">
        <f>('[1]Summary Data'!$V117*POWER(CC$51,3))+('[1]Summary Data'!$W117*POWER(CC$51,2))+('[1]Summary Data'!$X117*CC$51)+'[1]Summary Data'!$Y117</f>
        <v>0.32048965954559999</v>
      </c>
      <c r="CD54" s="98">
        <f>('[1]Summary Data'!$V117*POWER(CD$51,3))+('[1]Summary Data'!$W117*POWER(CD$51,2))+('[1]Summary Data'!$X117*CD$51)+'[1]Summary Data'!$Y117</f>
        <v>0.32154061716480004</v>
      </c>
      <c r="CE54" s="98">
        <f>('[1]Summary Data'!$V117*POWER(CE$51,3))+('[1]Summary Data'!$W117*POWER(CE$51,2))+('[1]Summary Data'!$X117*CE$51)+'[1]Summary Data'!$Y117</f>
        <v>0.32061584133120002</v>
      </c>
      <c r="CF54" s="98">
        <f>('[1]Summary Data'!$V117*POWER(CF$51,3))+('[1]Summary Data'!$W117*POWER(CF$51,2))+('[1]Summary Data'!$X117*CF$51)+'[1]Summary Data'!$Y117</f>
        <v>0.31783830051840001</v>
      </c>
      <c r="CG54" s="98">
        <f>('[1]Summary Data'!$V117*POWER(CG$51,3))+('[1]Summary Data'!$W117*POWER(CG$51,2))+('[1]Summary Data'!$X117*CG$51)+'[1]Summary Data'!$Y117</f>
        <v>0.31333096320000003</v>
      </c>
      <c r="CH54" s="98">
        <f>('[1]Summary Data'!$V117*POWER(CH$51,3))+('[1]Summary Data'!$W117*POWER(CH$51,2))+('[1]Summary Data'!$X117*CH$51)+'[1]Summary Data'!$Y117</f>
        <v>0.30721679784959999</v>
      </c>
      <c r="CI54" s="98">
        <f>('[1]Summary Data'!$V117*POWER(CI$51,3))+('[1]Summary Data'!$W117*POWER(CI$51,2))+('[1]Summary Data'!$X117*CI$51)+'[1]Summary Data'!$Y117</f>
        <v>0.29961877294080003</v>
      </c>
      <c r="CJ54" s="98">
        <f>('[1]Summary Data'!$V117*POWER(CJ$51,3))+('[1]Summary Data'!$W117*POWER(CJ$51,2))+('[1]Summary Data'!$X117*CJ$51)+'[1]Summary Data'!$Y117</f>
        <v>0.29065985694720003</v>
      </c>
      <c r="CK54" s="98">
        <f>('[1]Summary Data'!$V117*POWER(CK$51,3))+('[1]Summary Data'!$W117*POWER(CK$51,2))+('[1]Summary Data'!$X117*CK$51)+'[1]Summary Data'!$Y117</f>
        <v>0.28046301834240001</v>
      </c>
      <c r="CL54" s="98">
        <f>('[1]Summary Data'!$V117*POWER(CL$51,3))+('[1]Summary Data'!$W117*POWER(CL$51,2))+('[1]Summary Data'!$X117*CL$51)+'[1]Summary Data'!$Y117</f>
        <v>0.26915122559999999</v>
      </c>
      <c r="CM54" s="98">
        <f>('[1]Summary Data'!$V117*POWER(CM$51,3))+('[1]Summary Data'!$W117*POWER(CM$51,2))+('[1]Summary Data'!$X117*CM$51)+'[1]Summary Data'!$Y117</f>
        <v>0.25684744719359998</v>
      </c>
      <c r="CN54" s="98">
        <f>('[1]Summary Data'!$V117*POWER(CN$51,3))+('[1]Summary Data'!$W117*POWER(CN$51,2))+('[1]Summary Data'!$X117*CN$51)+'[1]Summary Data'!$Y117</f>
        <v>0.24367465159679996</v>
      </c>
      <c r="CO54" s="98">
        <f>('[1]Summary Data'!$V117*POWER(CO$51,3))+('[1]Summary Data'!$W117*POWER(CO$51,2))+('[1]Summary Data'!$X117*CO$51)+'[1]Summary Data'!$Y117</f>
        <v>0.22975580728319994</v>
      </c>
      <c r="CP54" s="98">
        <f>('[1]Summary Data'!$V117*POWER(CP$51,3))+('[1]Summary Data'!$W117*POWER(CP$51,2))+('[1]Summary Data'!$X117*CP$51)+'[1]Summary Data'!$Y117</f>
        <v>0.21521388272639991</v>
      </c>
      <c r="CQ54" s="98">
        <f>('[1]Summary Data'!$V117*POWER(CQ$51,3))+('[1]Summary Data'!$W117*POWER(CQ$51,2))+('[1]Summary Data'!$X117*CQ$51)+'[1]Summary Data'!$Y117</f>
        <v>0.20017184639999991</v>
      </c>
      <c r="CR54" s="98">
        <f>('[1]Summary Data'!$V117*POWER(CR$51,3))+('[1]Summary Data'!$W117*POWER(CR$51,2))+('[1]Summary Data'!$X117*CR$51)+'[1]Summary Data'!$Y117</f>
        <v>0.18475266677759991</v>
      </c>
      <c r="CS54" s="98">
        <f>('[1]Summary Data'!$V117*POWER(CS$51,3))+('[1]Summary Data'!$W117*POWER(CS$51,2))+('[1]Summary Data'!$X117*CS$51)+'[1]Summary Data'!$Y117</f>
        <v>0.16907931233279988</v>
      </c>
      <c r="CT54" s="98">
        <f>('[1]Summary Data'!$V117*POWER(CT$51,3))+('[1]Summary Data'!$W117*POWER(CT$51,2))+('[1]Summary Data'!$X117*CT$51)+'[1]Summary Data'!$Y117</f>
        <v>0.15327475153919984</v>
      </c>
      <c r="CU54" s="98">
        <f>('[1]Summary Data'!$V117*POWER(CU$51,3))+('[1]Summary Data'!$W117*POWER(CU$51,2))+('[1]Summary Data'!$X117*CU$51)+'[1]Summary Data'!$Y117</f>
        <v>0.13746195287039989</v>
      </c>
      <c r="CV54" s="98">
        <f>('[1]Summary Data'!$V117*POWER(CV$51,3))+('[1]Summary Data'!$W117*POWER(CV$51,2))+('[1]Summary Data'!$X117*CV$51)+'[1]Summary Data'!$Y117</f>
        <v>0.12176388479999978</v>
      </c>
      <c r="CW54" s="98">
        <f>('[1]Summary Data'!$V117*POWER(CW$51,3))+('[1]Summary Data'!$W117*POWER(CW$51,2))+('[1]Summary Data'!$X117*CW$51)+'[1]Summary Data'!$Y117</f>
        <v>0.10630351580159986</v>
      </c>
      <c r="CX54" s="98">
        <f>('[1]Summary Data'!$V117*POWER(CX$51,3))+('[1]Summary Data'!$W117*POWER(CX$51,2))+('[1]Summary Data'!$X117*CX$51)+'[1]Summary Data'!$Y117</f>
        <v>9.1203814348799789E-2</v>
      </c>
      <c r="CY54" s="98">
        <f>('[1]Summary Data'!$V117*POWER(CY$51,3))+('[1]Summary Data'!$W117*POWER(CY$51,2))+('[1]Summary Data'!$X117*CY$51)+'[1]Summary Data'!$Y117</f>
        <v>7.6587748915199816E-2</v>
      </c>
      <c r="CZ54" s="98">
        <f>('[1]Summary Data'!$V117*POWER(CZ$51,3))+('[1]Summary Data'!$W117*POWER(CZ$51,2))+('[1]Summary Data'!$X117*CZ$51)+'[1]Summary Data'!$Y117</f>
        <v>6.2578287974399793E-2</v>
      </c>
      <c r="DA54" s="98">
        <f>('[1]Summary Data'!$V117*POWER(DA$51,3))+('[1]Summary Data'!$W117*POWER(DA$51,2))+('[1]Summary Data'!$X117*DA$51)+'[1]Summary Data'!$Y117</f>
        <v>4.9298399999999687E-2</v>
      </c>
      <c r="DB54" s="98">
        <f>('[1]Summary Data'!$V117*POWER(DB$51,3))+('[1]Summary Data'!$W117*POWER(DB$51,2))+('[1]Summary Data'!$X117*DB$51)+'[1]Summary Data'!$Y117</f>
        <v>3.6871053465599823E-2</v>
      </c>
      <c r="DC54" s="98">
        <f>('[1]Summary Data'!$V117*POWER(DC$51,3))+('[1]Summary Data'!$W117*POWER(DC$51,2))+('[1]Summary Data'!$X117*DC$51)+'[1]Summary Data'!$Y117</f>
        <v>2.5419216844799863E-2</v>
      </c>
      <c r="DD54" s="98">
        <f>('[1]Summary Data'!$V117*POWER(DD$51,3))+('[1]Summary Data'!$W117*POWER(DD$51,2))+('[1]Summary Data'!$X117*DD$51)+'[1]Summary Data'!$Y117</f>
        <v>1.5065858611199856E-2</v>
      </c>
      <c r="DE54" s="98">
        <f>('[1]Summary Data'!$V117*POWER(DE$51,3))+('[1]Summary Data'!$W117*POWER(DE$51,2))+('[1]Summary Data'!$X117*DE$51)+'[1]Summary Data'!$Y117</f>
        <v>5.9339472383998504E-3</v>
      </c>
      <c r="DF54" s="98">
        <f>('[1]Summary Data'!$V117*POWER(DF$51,3))+('[1]Summary Data'!$W117*POWER(DF$51,2))+('[1]Summary Data'!$X117*DF$51)+'[1]Summary Data'!$Y117</f>
        <v>-1.8535488000001599E-3</v>
      </c>
      <c r="DG54" s="98">
        <f>('[1]Summary Data'!$V117*POWER(DG$51,3))+('[1]Summary Data'!$W117*POWER(DG$51,2))+('[1]Summary Data'!$X117*DG$51)+'[1]Summary Data'!$Y117</f>
        <v>-8.1736610304000146E-3</v>
      </c>
      <c r="DH54" s="98">
        <f>('[1]Summary Data'!$V117*POWER(DH$51,3))+('[1]Summary Data'!$W117*POWER(DH$51,2))+('[1]Summary Data'!$X117*DH$51)+'[1]Summary Data'!$Y117</f>
        <v>-1.2903420979199998E-2</v>
      </c>
      <c r="DI54" s="98">
        <f>('[1]Summary Data'!$V117*POWER(DI$51,3))+('[1]Summary Data'!$W117*POWER(DI$51,2))+('[1]Summary Data'!$X117*DI$51)+'[1]Summary Data'!$Y117</f>
        <v>-1.5919860172800004E-2</v>
      </c>
      <c r="DJ54" s="98">
        <f>('[1]Summary Data'!$V117*POWER(DJ$51,3))+('[1]Summary Data'!$W117*POWER(DJ$51,2))+('[1]Summary Data'!$X117*DJ$51)+'[1]Summary Data'!$Y117</f>
        <v>-1.7100010137600041E-2</v>
      </c>
      <c r="DK54" s="98">
        <f>('[1]Summary Data'!$V117*POWER(DK$51,3))+('[1]Summary Data'!$W117*POWER(DK$51,2))+('[1]Summary Data'!$X117*DK$51)+'[1]Summary Data'!$Y117</f>
        <v>-1.6320902400000115E-2</v>
      </c>
      <c r="DL54" s="98">
        <f>('[1]Summary Data'!$V117*POWER(DL$51,3))+('[1]Summary Data'!$W117*POWER(DL$51,2))+('[1]Summary Data'!$X117*DL$51)+'[1]Summary Data'!$Y117</f>
        <v>-1.3459568486399898E-2</v>
      </c>
      <c r="DM54" s="98">
        <f>('[1]Summary Data'!$V117*POWER(DM$51,3))+('[1]Summary Data'!$W117*POWER(DM$51,2))+('[1]Summary Data'!$X117*DM$51)+'[1]Summary Data'!$Y117</f>
        <v>-8.3930399231998964E-3</v>
      </c>
      <c r="DN54" s="98">
        <f>('[1]Summary Data'!$V117*POWER(DN$51,3))+('[1]Summary Data'!$W117*POWER(DN$51,2))+('[1]Summary Data'!$X117*DN$51)+'[1]Summary Data'!$Y117</f>
        <v>-9.9834823679983975E-4</v>
      </c>
      <c r="DO54" s="98">
        <f>('[1]Summary Data'!$V117*POWER(DO$51,3))+('[1]Summary Data'!$W117*POWER(DO$51,2))+('[1]Summary Data'!$X117*DO$51)+'[1]Summary Data'!$Y117</f>
        <v>8.8474750464002661E-3</v>
      </c>
      <c r="DP54" s="98">
        <f>('[1]Summary Data'!$V117*POWER(DP$51,3))+('[1]Summary Data'!$W117*POWER(DP$51,2))+('[1]Summary Data'!$X117*DP$51)+'[1]Summary Data'!$Y117</f>
        <v>2.1267398400000248E-2</v>
      </c>
      <c r="DQ54" s="98">
        <f>('[1]Summary Data'!$V117*POWER(DQ$51,3))+('[1]Summary Data'!$W117*POWER(DQ$51,2))+('[1]Summary Data'!$X117*DQ$51)+'[1]Summary Data'!$Y117</f>
        <v>3.6384390297600377E-2</v>
      </c>
      <c r="DR54" s="98">
        <f>('[1]Summary Data'!$V117*POWER(DR$51,3))+('[1]Summary Data'!$W117*POWER(DR$51,2))+('[1]Summary Data'!$X117*DR$51)+'[1]Summary Data'!$Y117</f>
        <v>5.4321419212800481E-2</v>
      </c>
      <c r="DS54" s="98">
        <f>('[1]Summary Data'!$V117*POWER(DS$51,3))+('[1]Summary Data'!$W117*POWER(DS$51,2))+('[1]Summary Data'!$X117*DS$51)+'[1]Summary Data'!$Y117</f>
        <v>7.5201453619200442E-2</v>
      </c>
      <c r="DT54" s="98">
        <f>('[1]Summary Data'!$V117*POWER(DT$51,3))+('[1]Summary Data'!$W117*POWER(DT$51,2))+('[1]Summary Data'!$X117*DT$51)+'[1]Summary Data'!$Y117</f>
        <v>9.9147461990401059E-2</v>
      </c>
      <c r="DU54" s="98">
        <f>('[1]Summary Data'!$V117*POWER(DU$51,3))+('[1]Summary Data'!$W117*POWER(DU$51,2))+('[1]Summary Data'!$X117*DU$51)+'[1]Summary Data'!$Y117</f>
        <v>0.12628241280000074</v>
      </c>
      <c r="DV54" s="98">
        <f>('[1]Summary Data'!$V117*POWER(DV$51,3))+('[1]Summary Data'!$W117*POWER(DV$51,2))+('[1]Summary Data'!$X117*DV$51)+'[1]Summary Data'!$Y117</f>
        <v>0.15672927452160101</v>
      </c>
      <c r="DW54" s="98">
        <f>('[1]Summary Data'!$V117*POWER(DW$51,3))+('[1]Summary Data'!$W117*POWER(DW$51,2))+('[1]Summary Data'!$X117*DW$51)+'[1]Summary Data'!$Y117</f>
        <v>0.19061101562880109</v>
      </c>
      <c r="DX54" s="98">
        <f>('[1]Summary Data'!$V117*POWER(DX$51,3))+('[1]Summary Data'!$W117*POWER(DX$51,2))+('[1]Summary Data'!$X117*DX$51)+'[1]Summary Data'!$Y117</f>
        <v>0.22805060459520096</v>
      </c>
      <c r="DY54" s="98">
        <f>('[1]Summary Data'!$V117*POWER(DY$51,3))+('[1]Summary Data'!$W117*POWER(DY$51,2))+('[1]Summary Data'!$X117*DY$51)+'[1]Summary Data'!$Y117</f>
        <v>0.2691710098944014</v>
      </c>
      <c r="DZ54" s="98">
        <f>('[1]Summary Data'!$V117*POWER(DZ$51,3))+('[1]Summary Data'!$W117*POWER(DZ$51,2))+('[1]Summary Data'!$X117*DZ$51)+'[1]Summary Data'!$Y117</f>
        <v>0.31409520000000168</v>
      </c>
      <c r="EA54" s="98">
        <f>('[1]Summary Data'!$V117*POWER(EA$51,3))+('[1]Summary Data'!$W117*POWER(EA$51,2))+('[1]Summary Data'!$X117*EA$51)+'[1]Summary Data'!$Y117</f>
        <v>0.36294614338560205</v>
      </c>
      <c r="EB54" s="98">
        <f>('[1]Summary Data'!$V117*POWER(EB$51,3))+('[1]Summary Data'!$W117*POWER(EB$51,2))+('[1]Summary Data'!$X117*EB$51)+'[1]Summary Data'!$Y117</f>
        <v>0.41584680852480216</v>
      </c>
      <c r="EC54" s="98">
        <f>('[1]Summary Data'!$V117*POWER(EC$51,3))+('[1]Summary Data'!$W117*POWER(EC$51,2))+('[1]Summary Data'!$X117*EC$51)+'[1]Summary Data'!$Y117</f>
        <v>0.47292016389120217</v>
      </c>
      <c r="ED54" s="98">
        <f>('[1]Summary Data'!$V117*POWER(ED$51,3))+('[1]Summary Data'!$W117*POWER(ED$51,2))+('[1]Summary Data'!$X117*ED$51)+'[1]Summary Data'!$Y117</f>
        <v>0.53428917795840225</v>
      </c>
      <c r="EE54" s="98">
        <f>('[1]Summary Data'!$V117*POWER(EE$51,3))+('[1]Summary Data'!$W117*POWER(EE$51,2))+('[1]Summary Data'!$X117*EE$51)+'[1]Summary Data'!$Y117</f>
        <v>0.60007681920000211</v>
      </c>
      <c r="EF54" s="98">
        <f>('[1]Summary Data'!$V117*POWER(EF$51,3))+('[1]Summary Data'!$W117*POWER(EF$51,2))+('[1]Summary Data'!$X117*EF$51)+'[1]Summary Data'!$Y117</f>
        <v>0.67040605608960324</v>
      </c>
      <c r="EG54" s="98">
        <f>('[1]Summary Data'!$V117*POWER(EG$51,3))+('[1]Summary Data'!$W117*POWER(EG$51,2))+('[1]Summary Data'!$X117*EG$51)+'[1]Summary Data'!$Y117</f>
        <v>0.74539985710080314</v>
      </c>
      <c r="EH54" s="98">
        <f>('[1]Summary Data'!$V117*POWER(EH$51,3))+('[1]Summary Data'!$W117*POWER(EH$51,2))+('[1]Summary Data'!$X117*EH$51)+'[1]Summary Data'!$Y117</f>
        <v>0.82518119070720308</v>
      </c>
      <c r="EI54" s="98">
        <f>('[1]Summary Data'!$V117*POWER(EI$51,3))+('[1]Summary Data'!$W117*POWER(EI$51,2))+('[1]Summary Data'!$X117*EI$51)+'[1]Summary Data'!$Y117</f>
        <v>0.90987302538240367</v>
      </c>
      <c r="EJ54" s="98">
        <f>('[1]Summary Data'!$V117*POWER(EJ$51,3))+('[1]Summary Data'!$W117*POWER(EJ$51,2))+('[1]Summary Data'!$X117*EJ$51)+'[1]Summary Data'!$Y117</f>
        <v>0.99959832960000394</v>
      </c>
      <c r="EK54" s="98">
        <f>('[1]Summary Data'!$V117*POWER(EK$51,3))+('[1]Summary Data'!$W117*POWER(EK$51,2))+('[1]Summary Data'!$X117*EK$51)+'[1]Summary Data'!$Y117</f>
        <v>1.0944800718336036</v>
      </c>
      <c r="EL54" s="98">
        <f>('[1]Summary Data'!$V117*POWER(EL$51,3))+('[1]Summary Data'!$W117*POWER(EL$51,2))+('[1]Summary Data'!$X117*EL$51)+'[1]Summary Data'!$Y117</f>
        <v>1.1946412205568051</v>
      </c>
      <c r="EM54" s="98">
        <f>('[1]Summary Data'!$V117*POWER(EM$51,3))+('[1]Summary Data'!$W117*POWER(EM$51,2))+('[1]Summary Data'!$X117*EM$51)+'[1]Summary Data'!$Y117</f>
        <v>1.300204744243205</v>
      </c>
      <c r="EN54" s="98">
        <f>('[1]Summary Data'!$V117*POWER(EN$51,3))+('[1]Summary Data'!$W117*POWER(EN$51,2))+('[1]Summary Data'!$X117*EN$51)+'[1]Summary Data'!$Y117</f>
        <v>1.4112936113664052</v>
      </c>
      <c r="EO54" s="99">
        <f>('[1]Summary Data'!$V117*POWER(EO$51,3))+('[1]Summary Data'!$W117*POWER(EO$51,2))+('[1]Summary Data'!$X117*EO$51)+'[1]Summary Data'!$Y117</f>
        <v>1.528030790400005</v>
      </c>
      <c r="EP54" s="187"/>
    </row>
    <row r="55" spans="2:147" x14ac:dyDescent="0.25">
      <c r="B55" s="180"/>
      <c r="C55" s="181"/>
      <c r="D55" s="181"/>
      <c r="E55" s="182"/>
      <c r="F55" s="56">
        <f t="shared" si="7"/>
        <v>4</v>
      </c>
      <c r="G55" s="97">
        <f t="shared" si="8"/>
        <v>0.38066080307712002</v>
      </c>
      <c r="H55" s="98">
        <f t="shared" si="8"/>
        <v>0.38066080307712002</v>
      </c>
      <c r="I55" s="98">
        <f t="shared" si="8"/>
        <v>0.38066080307712002</v>
      </c>
      <c r="J55" s="98">
        <f t="shared" si="8"/>
        <v>0.37895787862528002</v>
      </c>
      <c r="K55" s="98">
        <f t="shared" si="8"/>
        <v>0.37538843613695999</v>
      </c>
      <c r="L55" s="98">
        <f t="shared" si="8"/>
        <v>0.37006675008000001</v>
      </c>
      <c r="M55" s="98">
        <f t="shared" si="8"/>
        <v>0.36310709492224003</v>
      </c>
      <c r="N55" s="98">
        <f t="shared" si="8"/>
        <v>0.35462374513152001</v>
      </c>
      <c r="O55" s="98">
        <f t="shared" si="8"/>
        <v>0.34473097517568002</v>
      </c>
      <c r="P55" s="98">
        <f t="shared" si="8"/>
        <v>0.33354305952255997</v>
      </c>
      <c r="Q55" s="98">
        <f t="shared" si="8"/>
        <v>0.32117427263999998</v>
      </c>
      <c r="R55" s="98">
        <f t="shared" si="8"/>
        <v>0.30773888899583995</v>
      </c>
      <c r="S55" s="98">
        <f t="shared" si="8"/>
        <v>0.29335118305791996</v>
      </c>
      <c r="T55" s="98">
        <f t="shared" si="8"/>
        <v>0.27812542929407991</v>
      </c>
      <c r="U55" s="98">
        <f t="shared" si="8"/>
        <v>0.26217590217215991</v>
      </c>
      <c r="V55" s="98">
        <f t="shared" si="8"/>
        <v>0.24561687615999991</v>
      </c>
      <c r="W55" s="98">
        <f t="shared" si="8"/>
        <v>0.22856262572543987</v>
      </c>
      <c r="X55" s="98">
        <f t="shared" si="8"/>
        <v>0.21112742533631984</v>
      </c>
      <c r="Y55" s="98">
        <f t="shared" si="8"/>
        <v>0.1934255494604798</v>
      </c>
      <c r="Z55" s="98">
        <f t="shared" si="8"/>
        <v>0.17557127256575983</v>
      </c>
      <c r="AA55" s="98">
        <f t="shared" si="8"/>
        <v>0.15767886911999973</v>
      </c>
      <c r="AB55" s="98">
        <f t="shared" si="8"/>
        <v>0.1398626135910398</v>
      </c>
      <c r="AC55" s="98">
        <f t="shared" si="8"/>
        <v>0.12223678044671976</v>
      </c>
      <c r="AD55" s="98">
        <f t="shared" si="8"/>
        <v>0.10491564415487969</v>
      </c>
      <c r="AE55" s="98">
        <f t="shared" si="8"/>
        <v>8.8013479183359777E-2</v>
      </c>
      <c r="AF55" s="98">
        <f t="shared" si="8"/>
        <v>7.1644559999999691E-2</v>
      </c>
      <c r="AG55" s="98">
        <f t="shared" si="8"/>
        <v>5.5923161072639782E-2</v>
      </c>
      <c r="AH55" s="98">
        <f t="shared" si="8"/>
        <v>4.0963556869119733E-2</v>
      </c>
      <c r="AI55" s="98">
        <f t="shared" si="8"/>
        <v>2.6880021857279723E-2</v>
      </c>
      <c r="AJ55" s="98">
        <f t="shared" si="8"/>
        <v>1.3786830504959713E-2</v>
      </c>
      <c r="AK55" s="98">
        <f t="shared" si="8"/>
        <v>1.7982572799997709E-3</v>
      </c>
      <c r="AL55" s="98">
        <f t="shared" si="8"/>
        <v>0</v>
      </c>
      <c r="AM55" s="98">
        <v>0</v>
      </c>
      <c r="AN55" s="98">
        <v>0</v>
      </c>
      <c r="AO55" s="98">
        <v>0</v>
      </c>
      <c r="AP55" s="98">
        <v>0</v>
      </c>
      <c r="AQ55" s="98">
        <v>0</v>
      </c>
      <c r="AR55" s="98">
        <v>0</v>
      </c>
      <c r="AS55" s="98">
        <v>0</v>
      </c>
      <c r="AT55" s="98">
        <v>0</v>
      </c>
      <c r="AU55" s="98">
        <v>0</v>
      </c>
      <c r="AV55" s="98">
        <v>0</v>
      </c>
      <c r="AW55" s="98">
        <v>0</v>
      </c>
      <c r="AX55" s="98">
        <v>0</v>
      </c>
      <c r="AY55" s="98">
        <v>0</v>
      </c>
      <c r="AZ55" s="98">
        <v>0</v>
      </c>
      <c r="BA55" s="98">
        <v>0</v>
      </c>
      <c r="BB55" s="98">
        <v>0</v>
      </c>
      <c r="BC55" s="98">
        <v>0</v>
      </c>
      <c r="BD55" s="98">
        <v>0</v>
      </c>
      <c r="BE55" s="98">
        <v>0</v>
      </c>
      <c r="BF55" s="98">
        <v>0</v>
      </c>
      <c r="BG55" s="98">
        <v>0</v>
      </c>
      <c r="BH55" s="98">
        <v>0</v>
      </c>
      <c r="BI55" s="98">
        <v>0</v>
      </c>
      <c r="BJ55" s="98">
        <v>0</v>
      </c>
      <c r="BK55" s="98">
        <v>0</v>
      </c>
      <c r="BL55" s="98">
        <v>0</v>
      </c>
      <c r="BM55" s="98">
        <v>0</v>
      </c>
      <c r="BN55" s="98">
        <v>0</v>
      </c>
      <c r="BO55" s="98">
        <v>0</v>
      </c>
      <c r="BP55" s="98">
        <v>0</v>
      </c>
      <c r="BQ55" s="98">
        <v>0</v>
      </c>
      <c r="BR55" s="98">
        <v>0</v>
      </c>
      <c r="BS55" s="98">
        <v>0</v>
      </c>
      <c r="BT55" s="99">
        <v>0</v>
      </c>
      <c r="BU55" s="187"/>
      <c r="CA55" s="143">
        <f t="shared" si="9"/>
        <v>0</v>
      </c>
      <c r="CB55" s="97">
        <f>('[1]Summary Data'!$V116*POWER(CB$51,3))+('[1]Summary Data'!$W116*POWER(CB$51,2))+('[1]Summary Data'!$X116*CB$51)+'[1]Summary Data'!$Y116</f>
        <v>0.37801000000000001</v>
      </c>
      <c r="CC55" s="98">
        <f>('[1]Summary Data'!$V116*POWER(CC$51,3))+('[1]Summary Data'!$W116*POWER(CC$51,2))+('[1]Summary Data'!$X116*CC$51)+'[1]Summary Data'!$Y116</f>
        <v>0.38038293502463999</v>
      </c>
      <c r="CD55" s="98">
        <f>('[1]Summary Data'!$V116*POWER(CD$51,3))+('[1]Summary Data'!$W116*POWER(CD$51,2))+('[1]Summary Data'!$X116*CD$51)+'[1]Summary Data'!$Y116</f>
        <v>0.38066080307712002</v>
      </c>
      <c r="CE55" s="98">
        <f>('[1]Summary Data'!$V116*POWER(CE$51,3))+('[1]Summary Data'!$W116*POWER(CE$51,2))+('[1]Summary Data'!$X116*CE$51)+'[1]Summary Data'!$Y116</f>
        <v>0.37895787862528002</v>
      </c>
      <c r="CF55" s="98">
        <f>('[1]Summary Data'!$V116*POWER(CF$51,3))+('[1]Summary Data'!$W116*POWER(CF$51,2))+('[1]Summary Data'!$X116*CF$51)+'[1]Summary Data'!$Y116</f>
        <v>0.37538843613695999</v>
      </c>
      <c r="CG55" s="98">
        <f>('[1]Summary Data'!$V116*POWER(CG$51,3))+('[1]Summary Data'!$W116*POWER(CG$51,2))+('[1]Summary Data'!$X116*CG$51)+'[1]Summary Data'!$Y116</f>
        <v>0.37006675008000001</v>
      </c>
      <c r="CH55" s="98">
        <f>('[1]Summary Data'!$V116*POWER(CH$51,3))+('[1]Summary Data'!$W116*POWER(CH$51,2))+('[1]Summary Data'!$X116*CH$51)+'[1]Summary Data'!$Y116</f>
        <v>0.36310709492224003</v>
      </c>
      <c r="CI55" s="98">
        <f>('[1]Summary Data'!$V116*POWER(CI$51,3))+('[1]Summary Data'!$W116*POWER(CI$51,2))+('[1]Summary Data'!$X116*CI$51)+'[1]Summary Data'!$Y116</f>
        <v>0.35462374513152001</v>
      </c>
      <c r="CJ55" s="98">
        <f>('[1]Summary Data'!$V116*POWER(CJ$51,3))+('[1]Summary Data'!$W116*POWER(CJ$51,2))+('[1]Summary Data'!$X116*CJ$51)+'[1]Summary Data'!$Y116</f>
        <v>0.34473097517568002</v>
      </c>
      <c r="CK55" s="98">
        <f>('[1]Summary Data'!$V116*POWER(CK$51,3))+('[1]Summary Data'!$W116*POWER(CK$51,2))+('[1]Summary Data'!$X116*CK$51)+'[1]Summary Data'!$Y116</f>
        <v>0.33354305952255997</v>
      </c>
      <c r="CL55" s="98">
        <f>('[1]Summary Data'!$V116*POWER(CL$51,3))+('[1]Summary Data'!$W116*POWER(CL$51,2))+('[1]Summary Data'!$X116*CL$51)+'[1]Summary Data'!$Y116</f>
        <v>0.32117427263999998</v>
      </c>
      <c r="CM55" s="98">
        <f>('[1]Summary Data'!$V116*POWER(CM$51,3))+('[1]Summary Data'!$W116*POWER(CM$51,2))+('[1]Summary Data'!$X116*CM$51)+'[1]Summary Data'!$Y116</f>
        <v>0.30773888899583995</v>
      </c>
      <c r="CN55" s="98">
        <f>('[1]Summary Data'!$V116*POWER(CN$51,3))+('[1]Summary Data'!$W116*POWER(CN$51,2))+('[1]Summary Data'!$X116*CN$51)+'[1]Summary Data'!$Y116</f>
        <v>0.29335118305791996</v>
      </c>
      <c r="CO55" s="98">
        <f>('[1]Summary Data'!$V116*POWER(CO$51,3))+('[1]Summary Data'!$W116*POWER(CO$51,2))+('[1]Summary Data'!$X116*CO$51)+'[1]Summary Data'!$Y116</f>
        <v>0.27812542929407991</v>
      </c>
      <c r="CP55" s="98">
        <f>('[1]Summary Data'!$V116*POWER(CP$51,3))+('[1]Summary Data'!$W116*POWER(CP$51,2))+('[1]Summary Data'!$X116*CP$51)+'[1]Summary Data'!$Y116</f>
        <v>0.26217590217215991</v>
      </c>
      <c r="CQ55" s="98">
        <f>('[1]Summary Data'!$V116*POWER(CQ$51,3))+('[1]Summary Data'!$W116*POWER(CQ$51,2))+('[1]Summary Data'!$X116*CQ$51)+'[1]Summary Data'!$Y116</f>
        <v>0.24561687615999991</v>
      </c>
      <c r="CR55" s="98">
        <f>('[1]Summary Data'!$V116*POWER(CR$51,3))+('[1]Summary Data'!$W116*POWER(CR$51,2))+('[1]Summary Data'!$X116*CR$51)+'[1]Summary Data'!$Y116</f>
        <v>0.22856262572543987</v>
      </c>
      <c r="CS55" s="98">
        <f>('[1]Summary Data'!$V116*POWER(CS$51,3))+('[1]Summary Data'!$W116*POWER(CS$51,2))+('[1]Summary Data'!$X116*CS$51)+'[1]Summary Data'!$Y116</f>
        <v>0.21112742533631984</v>
      </c>
      <c r="CT55" s="98">
        <f>('[1]Summary Data'!$V116*POWER(CT$51,3))+('[1]Summary Data'!$W116*POWER(CT$51,2))+('[1]Summary Data'!$X116*CT$51)+'[1]Summary Data'!$Y116</f>
        <v>0.1934255494604798</v>
      </c>
      <c r="CU55" s="98">
        <f>('[1]Summary Data'!$V116*POWER(CU$51,3))+('[1]Summary Data'!$W116*POWER(CU$51,2))+('[1]Summary Data'!$X116*CU$51)+'[1]Summary Data'!$Y116</f>
        <v>0.17557127256575983</v>
      </c>
      <c r="CV55" s="98">
        <f>('[1]Summary Data'!$V116*POWER(CV$51,3))+('[1]Summary Data'!$W116*POWER(CV$51,2))+('[1]Summary Data'!$X116*CV$51)+'[1]Summary Data'!$Y116</f>
        <v>0.15767886911999973</v>
      </c>
      <c r="CW55" s="98">
        <f>('[1]Summary Data'!$V116*POWER(CW$51,3))+('[1]Summary Data'!$W116*POWER(CW$51,2))+('[1]Summary Data'!$X116*CW$51)+'[1]Summary Data'!$Y116</f>
        <v>0.1398626135910398</v>
      </c>
      <c r="CX55" s="98">
        <f>('[1]Summary Data'!$V116*POWER(CX$51,3))+('[1]Summary Data'!$W116*POWER(CX$51,2))+('[1]Summary Data'!$X116*CX$51)+'[1]Summary Data'!$Y116</f>
        <v>0.12223678044671976</v>
      </c>
      <c r="CY55" s="98">
        <f>('[1]Summary Data'!$V116*POWER(CY$51,3))+('[1]Summary Data'!$W116*POWER(CY$51,2))+('[1]Summary Data'!$X116*CY$51)+'[1]Summary Data'!$Y116</f>
        <v>0.10491564415487969</v>
      </c>
      <c r="CZ55" s="98">
        <f>('[1]Summary Data'!$V116*POWER(CZ$51,3))+('[1]Summary Data'!$W116*POWER(CZ$51,2))+('[1]Summary Data'!$X116*CZ$51)+'[1]Summary Data'!$Y116</f>
        <v>8.8013479183359777E-2</v>
      </c>
      <c r="DA55" s="98">
        <f>('[1]Summary Data'!$V116*POWER(DA$51,3))+('[1]Summary Data'!$W116*POWER(DA$51,2))+('[1]Summary Data'!$X116*DA$51)+'[1]Summary Data'!$Y116</f>
        <v>7.1644559999999691E-2</v>
      </c>
      <c r="DB55" s="98">
        <f>('[1]Summary Data'!$V116*POWER(DB$51,3))+('[1]Summary Data'!$W116*POWER(DB$51,2))+('[1]Summary Data'!$X116*DB$51)+'[1]Summary Data'!$Y116</f>
        <v>5.5923161072639782E-2</v>
      </c>
      <c r="DC55" s="98">
        <f>('[1]Summary Data'!$V116*POWER(DC$51,3))+('[1]Summary Data'!$W116*POWER(DC$51,2))+('[1]Summary Data'!$X116*DC$51)+'[1]Summary Data'!$Y116</f>
        <v>4.0963556869119733E-2</v>
      </c>
      <c r="DD55" s="98">
        <f>('[1]Summary Data'!$V116*POWER(DD$51,3))+('[1]Summary Data'!$W116*POWER(DD$51,2))+('[1]Summary Data'!$X116*DD$51)+'[1]Summary Data'!$Y116</f>
        <v>2.6880021857279723E-2</v>
      </c>
      <c r="DE55" s="98">
        <f>('[1]Summary Data'!$V116*POWER(DE$51,3))+('[1]Summary Data'!$W116*POWER(DE$51,2))+('[1]Summary Data'!$X116*DE$51)+'[1]Summary Data'!$Y116</f>
        <v>1.3786830504959713E-2</v>
      </c>
      <c r="DF55" s="98">
        <f>('[1]Summary Data'!$V116*POWER(DF$51,3))+('[1]Summary Data'!$W116*POWER(DF$51,2))+('[1]Summary Data'!$X116*DF$51)+'[1]Summary Data'!$Y116</f>
        <v>1.7982572799997709E-3</v>
      </c>
      <c r="DG55" s="98">
        <f>('[1]Summary Data'!$V116*POWER(DG$51,3))+('[1]Summary Data'!$W116*POWER(DG$51,2))+('[1]Summary Data'!$X116*DG$51)+'[1]Summary Data'!$Y116</f>
        <v>-8.9714233497601437E-3</v>
      </c>
      <c r="DH55" s="98">
        <f>('[1]Summary Data'!$V116*POWER(DH$51,3))+('[1]Summary Data'!$W116*POWER(DH$51,2))+('[1]Summary Data'!$X116*DH$51)+'[1]Summary Data'!$Y116</f>
        <v>-1.8407936916480294E-2</v>
      </c>
      <c r="DI55" s="98">
        <f>('[1]Summary Data'!$V116*POWER(DI$51,3))+('[1]Summary Data'!$W116*POWER(DI$51,2))+('[1]Summary Data'!$X116*DI$51)+'[1]Summary Data'!$Y116</f>
        <v>-2.6397008952320167E-2</v>
      </c>
      <c r="DJ55" s="98">
        <f>('[1]Summary Data'!$V116*POWER(DJ$51,3))+('[1]Summary Data'!$W116*POWER(DJ$51,2))+('[1]Summary Data'!$X116*DJ$51)+'[1]Summary Data'!$Y116</f>
        <v>-3.2824364989440136E-2</v>
      </c>
      <c r="DK55" s="98">
        <f>('[1]Summary Data'!$V116*POWER(DK$51,3))+('[1]Summary Data'!$W116*POWER(DK$51,2))+('[1]Summary Data'!$X116*DK$51)+'[1]Summary Data'!$Y116</f>
        <v>-3.7575730560000131E-2</v>
      </c>
      <c r="DL55" s="98">
        <f>('[1]Summary Data'!$V116*POWER(DL$51,3))+('[1]Summary Data'!$W116*POWER(DL$51,2))+('[1]Summary Data'!$X116*DL$51)+'[1]Summary Data'!$Y116</f>
        <v>-4.0536831196160195E-2</v>
      </c>
      <c r="DM55" s="98">
        <f>('[1]Summary Data'!$V116*POWER(DM$51,3))+('[1]Summary Data'!$W116*POWER(DM$51,2))+('[1]Summary Data'!$X116*DM$51)+'[1]Summary Data'!$Y116</f>
        <v>-4.1593392430080145E-2</v>
      </c>
      <c r="DN55" s="98">
        <f>('[1]Summary Data'!$V116*POWER(DN$51,3))+('[1]Summary Data'!$W116*POWER(DN$51,2))+('[1]Summary Data'!$X116*DN$51)+'[1]Summary Data'!$Y116</f>
        <v>-4.0631139793920135E-2</v>
      </c>
      <c r="DO55" s="98">
        <f>('[1]Summary Data'!$V116*POWER(DO$51,3))+('[1]Summary Data'!$W116*POWER(DO$51,2))+('[1]Summary Data'!$X116*DO$51)+'[1]Summary Data'!$Y116</f>
        <v>-3.7535798819840094E-2</v>
      </c>
      <c r="DP55" s="98">
        <f>('[1]Summary Data'!$V116*POWER(DP$51,3))+('[1]Summary Data'!$W116*POWER(DP$51,2))+('[1]Summary Data'!$X116*DP$51)+'[1]Summary Data'!$Y116</f>
        <v>-3.2193095040000064E-2</v>
      </c>
      <c r="DQ55" s="98">
        <f>('[1]Summary Data'!$V116*POWER(DQ$51,3))+('[1]Summary Data'!$W116*POWER(DQ$51,2))+('[1]Summary Data'!$X116*DQ$51)+'[1]Summary Data'!$Y116</f>
        <v>-2.4488753986559642E-2</v>
      </c>
      <c r="DR55" s="98">
        <f>('[1]Summary Data'!$V116*POWER(DR$51,3))+('[1]Summary Data'!$W116*POWER(DR$51,2))+('[1]Summary Data'!$X116*DR$51)+'[1]Summary Data'!$Y116</f>
        <v>-1.4308501191679535E-2</v>
      </c>
      <c r="DS55" s="98">
        <f>('[1]Summary Data'!$V116*POWER(DS$51,3))+('[1]Summary Data'!$W116*POWER(DS$51,2))+('[1]Summary Data'!$X116*DS$51)+'[1]Summary Data'!$Y116</f>
        <v>-1.5380621875197842E-3</v>
      </c>
      <c r="DT55" s="98">
        <f>('[1]Summary Data'!$V116*POWER(DT$51,3))+('[1]Summary Data'!$W116*POWER(DT$51,2))+('[1]Summary Data'!$X116*DT$51)+'[1]Summary Data'!$Y116</f>
        <v>1.3936837493760457E-2</v>
      </c>
      <c r="DU55" s="98">
        <f>('[1]Summary Data'!$V116*POWER(DU$51,3))+('[1]Summary Data'!$W116*POWER(DU$51,2))+('[1]Summary Data'!$X116*DU$51)+'[1]Summary Data'!$Y116</f>
        <v>3.2230472320000481E-2</v>
      </c>
      <c r="DV55" s="98">
        <f>('[1]Summary Data'!$V116*POWER(DV$51,3))+('[1]Summary Data'!$W116*POWER(DV$51,2))+('[1]Summary Data'!$X116*DV$51)+'[1]Summary Data'!$Y116</f>
        <v>5.3457116759040468E-2</v>
      </c>
      <c r="DW55" s="98">
        <f>('[1]Summary Data'!$V116*POWER(DW$51,3))+('[1]Summary Data'!$W116*POWER(DW$51,2))+('[1]Summary Data'!$X116*DW$51)+'[1]Summary Data'!$Y116</f>
        <v>7.7731045278720823E-2</v>
      </c>
      <c r="DX55" s="98">
        <f>('[1]Summary Data'!$V116*POWER(DX$51,3))+('[1]Summary Data'!$W116*POWER(DX$51,2))+('[1]Summary Data'!$X116*DX$51)+'[1]Summary Data'!$Y116</f>
        <v>0.10516653234688039</v>
      </c>
      <c r="DY55" s="98">
        <f>('[1]Summary Data'!$V116*POWER(DY$51,3))+('[1]Summary Data'!$W116*POWER(DY$51,2))+('[1]Summary Data'!$X116*DY$51)+'[1]Summary Data'!$Y116</f>
        <v>0.13587785243136138</v>
      </c>
      <c r="DZ55" s="98">
        <f>('[1]Summary Data'!$V116*POWER(DZ$51,3))+('[1]Summary Data'!$W116*POWER(DZ$51,2))+('[1]Summary Data'!$X116*DZ$51)+'[1]Summary Data'!$Y116</f>
        <v>0.16997928000000126</v>
      </c>
      <c r="EA55" s="98">
        <f>('[1]Summary Data'!$V116*POWER(EA$51,3))+('[1]Summary Data'!$W116*POWER(EA$51,2))+('[1]Summary Data'!$X116*EA$51)+'[1]Summary Data'!$Y116</f>
        <v>0.20758508952064136</v>
      </c>
      <c r="EB55" s="98">
        <f>('[1]Summary Data'!$V116*POWER(EB$51,3))+('[1]Summary Data'!$W116*POWER(EB$51,2))+('[1]Summary Data'!$X116*EB$51)+'[1]Summary Data'!$Y116</f>
        <v>0.24880955546112116</v>
      </c>
      <c r="EC55" s="98">
        <f>('[1]Summary Data'!$V116*POWER(EC$51,3))+('[1]Summary Data'!$W116*POWER(EC$51,2))+('[1]Summary Data'!$X116*EC$51)+'[1]Summary Data'!$Y116</f>
        <v>0.29376695228928196</v>
      </c>
      <c r="ED55" s="98">
        <f>('[1]Summary Data'!$V116*POWER(ED$51,3))+('[1]Summary Data'!$W116*POWER(ED$51,2))+('[1]Summary Data'!$X116*ED$51)+'[1]Summary Data'!$Y116</f>
        <v>0.34257155447296195</v>
      </c>
      <c r="EE55" s="98">
        <f>('[1]Summary Data'!$V116*POWER(EE$51,3))+('[1]Summary Data'!$W116*POWER(EE$51,2))+('[1]Summary Data'!$X116*EE$51)+'[1]Summary Data'!$Y116</f>
        <v>0.39533763648000197</v>
      </c>
      <c r="EF55" s="98">
        <f>('[1]Summary Data'!$V116*POWER(EF$51,3))+('[1]Summary Data'!$W116*POWER(EF$51,2))+('[1]Summary Data'!$X116*EF$51)+'[1]Summary Data'!$Y116</f>
        <v>0.45217947277824244</v>
      </c>
      <c r="EG55" s="98">
        <f>('[1]Summary Data'!$V116*POWER(EG$51,3))+('[1]Summary Data'!$W116*POWER(EG$51,2))+('[1]Summary Data'!$X116*EG$51)+'[1]Summary Data'!$Y116</f>
        <v>0.51321133783552286</v>
      </c>
      <c r="EH55" s="98">
        <f>('[1]Summary Data'!$V116*POWER(EH$51,3))+('[1]Summary Data'!$W116*POWER(EH$51,2))+('[1]Summary Data'!$X116*EH$51)+'[1]Summary Data'!$Y116</f>
        <v>0.57854750611968275</v>
      </c>
      <c r="EI55" s="98">
        <f>('[1]Summary Data'!$V116*POWER(EI$51,3))+('[1]Summary Data'!$W116*POWER(EI$51,2))+('[1]Summary Data'!$X116*EI$51)+'[1]Summary Data'!$Y116</f>
        <v>0.64830225209856351</v>
      </c>
      <c r="EJ55" s="98">
        <f>('[1]Summary Data'!$V116*POWER(EJ$51,3))+('[1]Summary Data'!$W116*POWER(EJ$51,2))+('[1]Summary Data'!$X116*EJ$51)+'[1]Summary Data'!$Y116</f>
        <v>0.72258985024000388</v>
      </c>
      <c r="EK55" s="98">
        <f>('[1]Summary Data'!$V116*POWER(EK$51,3))+('[1]Summary Data'!$W116*POWER(EK$51,2))+('[1]Summary Data'!$X116*EK$51)+'[1]Summary Data'!$Y116</f>
        <v>0.80152457501184293</v>
      </c>
      <c r="EL55" s="98">
        <f>('[1]Summary Data'!$V116*POWER(EL$51,3))+('[1]Summary Data'!$W116*POWER(EL$51,2))+('[1]Summary Data'!$X116*EL$51)+'[1]Summary Data'!$Y116</f>
        <v>0.88522070088192462</v>
      </c>
      <c r="EM55" s="98">
        <f>('[1]Summary Data'!$V116*POWER(EM$51,3))+('[1]Summary Data'!$W116*POWER(EM$51,2))+('[1]Summary Data'!$X116*EM$51)+'[1]Summary Data'!$Y116</f>
        <v>0.97379250231808334</v>
      </c>
      <c r="EN55" s="98">
        <f>('[1]Summary Data'!$V116*POWER(EN$51,3))+('[1]Summary Data'!$W116*POWER(EN$51,2))+('[1]Summary Data'!$X116*EN$51)+'[1]Summary Data'!$Y116</f>
        <v>1.0673542537881642</v>
      </c>
      <c r="EO55" s="99">
        <f>('[1]Summary Data'!$V116*POWER(EO$51,3))+('[1]Summary Data'!$W116*POWER(EO$51,2))+('[1]Summary Data'!$X116*EO$51)+'[1]Summary Data'!$Y116</f>
        <v>1.1660202297600046</v>
      </c>
      <c r="EP55" s="187"/>
    </row>
    <row r="56" spans="2:147" x14ac:dyDescent="0.25">
      <c r="B56" s="180"/>
      <c r="C56" s="181"/>
      <c r="D56" s="181"/>
      <c r="E56" s="182"/>
      <c r="F56" s="56">
        <f t="shared" si="7"/>
        <v>4.5</v>
      </c>
      <c r="G56" s="97">
        <f t="shared" si="8"/>
        <v>0.30185032575488002</v>
      </c>
      <c r="H56" s="98">
        <f t="shared" si="8"/>
        <v>0.30185032575488002</v>
      </c>
      <c r="I56" s="98">
        <f t="shared" si="8"/>
        <v>0.30185032575488002</v>
      </c>
      <c r="J56" s="98">
        <f t="shared" si="8"/>
        <v>0.30185032575488002</v>
      </c>
      <c r="K56" s="98">
        <f t="shared" si="8"/>
        <v>0.30185032575488002</v>
      </c>
      <c r="L56" s="98">
        <f t="shared" si="8"/>
        <v>0.30185032575488002</v>
      </c>
      <c r="M56" s="98">
        <f t="shared" si="8"/>
        <v>0.30185032575488002</v>
      </c>
      <c r="N56" s="98">
        <f t="shared" si="8"/>
        <v>0.30167017716223998</v>
      </c>
      <c r="O56" s="98">
        <f t="shared" si="8"/>
        <v>0.29991245564416003</v>
      </c>
      <c r="P56" s="98">
        <f t="shared" si="8"/>
        <v>0.29665202166272003</v>
      </c>
      <c r="Q56" s="98">
        <f t="shared" si="8"/>
        <v>0.29196373568</v>
      </c>
      <c r="R56" s="98">
        <f t="shared" si="8"/>
        <v>0.28592245815807998</v>
      </c>
      <c r="S56" s="98">
        <f t="shared" si="8"/>
        <v>0.27860304955903997</v>
      </c>
      <c r="T56" s="98">
        <f t="shared" si="8"/>
        <v>0.27008037034495996</v>
      </c>
      <c r="U56" s="98">
        <f t="shared" si="8"/>
        <v>0.26042928097791995</v>
      </c>
      <c r="V56" s="98">
        <f t="shared" si="8"/>
        <v>0.24972464191999993</v>
      </c>
      <c r="W56" s="98">
        <f t="shared" si="8"/>
        <v>0.23804131363327991</v>
      </c>
      <c r="X56" s="98">
        <f t="shared" si="8"/>
        <v>0.22545415657983991</v>
      </c>
      <c r="Y56" s="98">
        <f t="shared" si="8"/>
        <v>0.21203803122175982</v>
      </c>
      <c r="Z56" s="98">
        <f t="shared" si="8"/>
        <v>0.19786779802111984</v>
      </c>
      <c r="AA56" s="98">
        <f t="shared" si="8"/>
        <v>0.18301831743999983</v>
      </c>
      <c r="AB56" s="98">
        <f t="shared" si="8"/>
        <v>0.16756444994047984</v>
      </c>
      <c r="AC56" s="98">
        <f t="shared" si="8"/>
        <v>0.15158105598463972</v>
      </c>
      <c r="AD56" s="98">
        <f t="shared" si="8"/>
        <v>0.13514299603455981</v>
      </c>
      <c r="AE56" s="98">
        <f t="shared" si="8"/>
        <v>0.1183251305523198</v>
      </c>
      <c r="AF56" s="98">
        <f t="shared" si="8"/>
        <v>0.10120231999999973</v>
      </c>
      <c r="AG56" s="98">
        <f t="shared" si="8"/>
        <v>8.3849424839679776E-2</v>
      </c>
      <c r="AH56" s="98">
        <f t="shared" si="8"/>
        <v>6.6341305533439698E-2</v>
      </c>
      <c r="AI56" s="98">
        <f t="shared" si="8"/>
        <v>4.8752822543359775E-2</v>
      </c>
      <c r="AJ56" s="98">
        <f t="shared" si="8"/>
        <v>3.1158836331519668E-2</v>
      </c>
      <c r="AK56" s="98">
        <f t="shared" si="8"/>
        <v>1.363420735999965E-2</v>
      </c>
      <c r="AL56" s="98">
        <f t="shared" si="8"/>
        <v>0</v>
      </c>
      <c r="AM56" s="98">
        <v>0</v>
      </c>
      <c r="AN56" s="98">
        <v>0</v>
      </c>
      <c r="AO56" s="98">
        <v>0</v>
      </c>
      <c r="AP56" s="98">
        <v>0</v>
      </c>
      <c r="AQ56" s="98">
        <v>0</v>
      </c>
      <c r="AR56" s="98">
        <v>0</v>
      </c>
      <c r="AS56" s="98">
        <v>0</v>
      </c>
      <c r="AT56" s="98">
        <v>0</v>
      </c>
      <c r="AU56" s="98">
        <v>0</v>
      </c>
      <c r="AV56" s="98">
        <v>0</v>
      </c>
      <c r="AW56" s="98">
        <v>0</v>
      </c>
      <c r="AX56" s="98">
        <v>0</v>
      </c>
      <c r="AY56" s="98">
        <v>0</v>
      </c>
      <c r="AZ56" s="98">
        <v>0</v>
      </c>
      <c r="BA56" s="98">
        <v>0</v>
      </c>
      <c r="BB56" s="98">
        <v>0</v>
      </c>
      <c r="BC56" s="98">
        <v>0</v>
      </c>
      <c r="BD56" s="98">
        <v>0</v>
      </c>
      <c r="BE56" s="98">
        <v>0</v>
      </c>
      <c r="BF56" s="98">
        <v>0</v>
      </c>
      <c r="BG56" s="98">
        <v>0</v>
      </c>
      <c r="BH56" s="98">
        <v>0</v>
      </c>
      <c r="BI56" s="98">
        <v>0</v>
      </c>
      <c r="BJ56" s="98">
        <v>0</v>
      </c>
      <c r="BK56" s="98">
        <v>0</v>
      </c>
      <c r="BL56" s="98">
        <v>0</v>
      </c>
      <c r="BM56" s="98">
        <v>0</v>
      </c>
      <c r="BN56" s="98">
        <v>0</v>
      </c>
      <c r="BO56" s="98">
        <v>0</v>
      </c>
      <c r="BP56" s="98">
        <v>0</v>
      </c>
      <c r="BQ56" s="98">
        <v>0</v>
      </c>
      <c r="BR56" s="98">
        <v>0</v>
      </c>
      <c r="BS56" s="98">
        <v>0</v>
      </c>
      <c r="BT56" s="99">
        <v>0</v>
      </c>
      <c r="BU56" s="187"/>
      <c r="CA56" s="143">
        <f t="shared" si="9"/>
        <v>0</v>
      </c>
      <c r="CB56" s="97">
        <f>('[1]Summary Data'!$V115*POWER(CB$51,3))+('[1]Summary Data'!$W115*POWER(CB$51,2))+('[1]Summary Data'!$X115*CB$51)+'[1]Summary Data'!$Y115</f>
        <v>0.26561000000000001</v>
      </c>
      <c r="CC56" s="98">
        <f>('[1]Summary Data'!$V115*POWER(CC$51,3))+('[1]Summary Data'!$W115*POWER(CC$51,2))+('[1]Summary Data'!$X115*CC$51)+'[1]Summary Data'!$Y115</f>
        <v>0.27646735866368</v>
      </c>
      <c r="CD56" s="98">
        <f>('[1]Summary Data'!$V115*POWER(CD$51,3))+('[1]Summary Data'!$W115*POWER(CD$51,2))+('[1]Summary Data'!$X115*CD$51)+'[1]Summary Data'!$Y115</f>
        <v>0.28529798162944003</v>
      </c>
      <c r="CE56" s="98">
        <f>('[1]Summary Data'!$V115*POWER(CE$51,3))+('[1]Summary Data'!$W115*POWER(CE$51,2))+('[1]Summary Data'!$X115*CE$51)+'[1]Summary Data'!$Y115</f>
        <v>0.29217672935936001</v>
      </c>
      <c r="CF56" s="98">
        <f>('[1]Summary Data'!$V115*POWER(CF$51,3))+('[1]Summary Data'!$W115*POWER(CF$51,2))+('[1]Summary Data'!$X115*CF$51)+'[1]Summary Data'!$Y115</f>
        <v>0.29717846231552003</v>
      </c>
      <c r="CG56" s="98">
        <f>('[1]Summary Data'!$V115*POWER(CG$51,3))+('[1]Summary Data'!$W115*POWER(CG$51,2))+('[1]Summary Data'!$X115*CG$51)+'[1]Summary Data'!$Y115</f>
        <v>0.30037804095999998</v>
      </c>
      <c r="CH56" s="98">
        <f>('[1]Summary Data'!$V115*POWER(CH$51,3))+('[1]Summary Data'!$W115*POWER(CH$51,2))+('[1]Summary Data'!$X115*CH$51)+'[1]Summary Data'!$Y115</f>
        <v>0.30185032575488002</v>
      </c>
      <c r="CI56" s="98">
        <f>('[1]Summary Data'!$V115*POWER(CI$51,3))+('[1]Summary Data'!$W115*POWER(CI$51,2))+('[1]Summary Data'!$X115*CI$51)+'[1]Summary Data'!$Y115</f>
        <v>0.30167017716223998</v>
      </c>
      <c r="CJ56" s="98">
        <f>('[1]Summary Data'!$V115*POWER(CJ$51,3))+('[1]Summary Data'!$W115*POWER(CJ$51,2))+('[1]Summary Data'!$X115*CJ$51)+'[1]Summary Data'!$Y115</f>
        <v>0.29991245564416003</v>
      </c>
      <c r="CK56" s="98">
        <f>('[1]Summary Data'!$V115*POWER(CK$51,3))+('[1]Summary Data'!$W115*POWER(CK$51,2))+('[1]Summary Data'!$X115*CK$51)+'[1]Summary Data'!$Y115</f>
        <v>0.29665202166272003</v>
      </c>
      <c r="CL56" s="98">
        <f>('[1]Summary Data'!$V115*POWER(CL$51,3))+('[1]Summary Data'!$W115*POWER(CL$51,2))+('[1]Summary Data'!$X115*CL$51)+'[1]Summary Data'!$Y115</f>
        <v>0.29196373568</v>
      </c>
      <c r="CM56" s="98">
        <f>('[1]Summary Data'!$V115*POWER(CM$51,3))+('[1]Summary Data'!$W115*POWER(CM$51,2))+('[1]Summary Data'!$X115*CM$51)+'[1]Summary Data'!$Y115</f>
        <v>0.28592245815807998</v>
      </c>
      <c r="CN56" s="98">
        <f>('[1]Summary Data'!$V115*POWER(CN$51,3))+('[1]Summary Data'!$W115*POWER(CN$51,2))+('[1]Summary Data'!$X115*CN$51)+'[1]Summary Data'!$Y115</f>
        <v>0.27860304955903997</v>
      </c>
      <c r="CO56" s="98">
        <f>('[1]Summary Data'!$V115*POWER(CO$51,3))+('[1]Summary Data'!$W115*POWER(CO$51,2))+('[1]Summary Data'!$X115*CO$51)+'[1]Summary Data'!$Y115</f>
        <v>0.27008037034495996</v>
      </c>
      <c r="CP56" s="98">
        <f>('[1]Summary Data'!$V115*POWER(CP$51,3))+('[1]Summary Data'!$W115*POWER(CP$51,2))+('[1]Summary Data'!$X115*CP$51)+'[1]Summary Data'!$Y115</f>
        <v>0.26042928097791995</v>
      </c>
      <c r="CQ56" s="98">
        <f>('[1]Summary Data'!$V115*POWER(CQ$51,3))+('[1]Summary Data'!$W115*POWER(CQ$51,2))+('[1]Summary Data'!$X115*CQ$51)+'[1]Summary Data'!$Y115</f>
        <v>0.24972464191999993</v>
      </c>
      <c r="CR56" s="98">
        <f>('[1]Summary Data'!$V115*POWER(CR$51,3))+('[1]Summary Data'!$W115*POWER(CR$51,2))+('[1]Summary Data'!$X115*CR$51)+'[1]Summary Data'!$Y115</f>
        <v>0.23804131363327991</v>
      </c>
      <c r="CS56" s="98">
        <f>('[1]Summary Data'!$V115*POWER(CS$51,3))+('[1]Summary Data'!$W115*POWER(CS$51,2))+('[1]Summary Data'!$X115*CS$51)+'[1]Summary Data'!$Y115</f>
        <v>0.22545415657983991</v>
      </c>
      <c r="CT56" s="98">
        <f>('[1]Summary Data'!$V115*POWER(CT$51,3))+('[1]Summary Data'!$W115*POWER(CT$51,2))+('[1]Summary Data'!$X115*CT$51)+'[1]Summary Data'!$Y115</f>
        <v>0.21203803122175982</v>
      </c>
      <c r="CU56" s="98">
        <f>('[1]Summary Data'!$V115*POWER(CU$51,3))+('[1]Summary Data'!$W115*POWER(CU$51,2))+('[1]Summary Data'!$X115*CU$51)+'[1]Summary Data'!$Y115</f>
        <v>0.19786779802111984</v>
      </c>
      <c r="CV56" s="98">
        <f>('[1]Summary Data'!$V115*POWER(CV$51,3))+('[1]Summary Data'!$W115*POWER(CV$51,2))+('[1]Summary Data'!$X115*CV$51)+'[1]Summary Data'!$Y115</f>
        <v>0.18301831743999983</v>
      </c>
      <c r="CW56" s="98">
        <f>('[1]Summary Data'!$V115*POWER(CW$51,3))+('[1]Summary Data'!$W115*POWER(CW$51,2))+('[1]Summary Data'!$X115*CW$51)+'[1]Summary Data'!$Y115</f>
        <v>0.16756444994047984</v>
      </c>
      <c r="CX56" s="98">
        <f>('[1]Summary Data'!$V115*POWER(CX$51,3))+('[1]Summary Data'!$W115*POWER(CX$51,2))+('[1]Summary Data'!$X115*CX$51)+'[1]Summary Data'!$Y115</f>
        <v>0.15158105598463972</v>
      </c>
      <c r="CY56" s="98">
        <f>('[1]Summary Data'!$V115*POWER(CY$51,3))+('[1]Summary Data'!$W115*POWER(CY$51,2))+('[1]Summary Data'!$X115*CY$51)+'[1]Summary Data'!$Y115</f>
        <v>0.13514299603455981</v>
      </c>
      <c r="CZ56" s="98">
        <f>('[1]Summary Data'!$V115*POWER(CZ$51,3))+('[1]Summary Data'!$W115*POWER(CZ$51,2))+('[1]Summary Data'!$X115*CZ$51)+'[1]Summary Data'!$Y115</f>
        <v>0.1183251305523198</v>
      </c>
      <c r="DA56" s="98">
        <f>('[1]Summary Data'!$V115*POWER(DA$51,3))+('[1]Summary Data'!$W115*POWER(DA$51,2))+('[1]Summary Data'!$X115*DA$51)+'[1]Summary Data'!$Y115</f>
        <v>0.10120231999999973</v>
      </c>
      <c r="DB56" s="98">
        <f>('[1]Summary Data'!$V115*POWER(DB$51,3))+('[1]Summary Data'!$W115*POWER(DB$51,2))+('[1]Summary Data'!$X115*DB$51)+'[1]Summary Data'!$Y115</f>
        <v>8.3849424839679776E-2</v>
      </c>
      <c r="DC56" s="98">
        <f>('[1]Summary Data'!$V115*POWER(DC$51,3))+('[1]Summary Data'!$W115*POWER(DC$51,2))+('[1]Summary Data'!$X115*DC$51)+'[1]Summary Data'!$Y115</f>
        <v>6.6341305533439698E-2</v>
      </c>
      <c r="DD56" s="98">
        <f>('[1]Summary Data'!$V115*POWER(DD$51,3))+('[1]Summary Data'!$W115*POWER(DD$51,2))+('[1]Summary Data'!$X115*DD$51)+'[1]Summary Data'!$Y115</f>
        <v>4.8752822543359775E-2</v>
      </c>
      <c r="DE56" s="98">
        <f>('[1]Summary Data'!$V115*POWER(DE$51,3))+('[1]Summary Data'!$W115*POWER(DE$51,2))+('[1]Summary Data'!$X115*DE$51)+'[1]Summary Data'!$Y115</f>
        <v>3.1158836331519668E-2</v>
      </c>
      <c r="DF56" s="98">
        <f>('[1]Summary Data'!$V115*POWER(DF$51,3))+('[1]Summary Data'!$W115*POWER(DF$51,2))+('[1]Summary Data'!$X115*DF$51)+'[1]Summary Data'!$Y115</f>
        <v>1.363420735999965E-2</v>
      </c>
      <c r="DG56" s="98">
        <f>('[1]Summary Data'!$V115*POWER(DG$51,3))+('[1]Summary Data'!$W115*POWER(DG$51,2))+('[1]Summary Data'!$X115*DG$51)+'[1]Summary Data'!$Y115</f>
        <v>-3.7462039091203381E-3</v>
      </c>
      <c r="DH56" s="98">
        <f>('[1]Summary Data'!$V115*POWER(DH$51,3))+('[1]Summary Data'!$W115*POWER(DH$51,2))+('[1]Summary Data'!$X115*DH$51)+'[1]Summary Data'!$Y115</f>
        <v>-2.0907537013760358E-2</v>
      </c>
      <c r="DI56" s="98">
        <f>('[1]Summary Data'!$V115*POWER(DI$51,3))+('[1]Summary Data'!$W115*POWER(DI$51,2))+('[1]Summary Data'!$X115*DI$51)+'[1]Summary Data'!$Y115</f>
        <v>-3.7774931491840413E-2</v>
      </c>
      <c r="DJ56" s="98">
        <f>('[1]Summary Data'!$V115*POWER(DJ$51,3))+('[1]Summary Data'!$W115*POWER(DJ$51,2))+('[1]Summary Data'!$X115*DJ$51)+'[1]Summary Data'!$Y115</f>
        <v>-5.4273526881280343E-2</v>
      </c>
      <c r="DK56" s="98">
        <f>('[1]Summary Data'!$V115*POWER(DK$51,3))+('[1]Summary Data'!$W115*POWER(DK$51,2))+('[1]Summary Data'!$X115*DK$51)+'[1]Summary Data'!$Y115</f>
        <v>-7.0328462720000373E-2</v>
      </c>
      <c r="DL56" s="98">
        <f>('[1]Summary Data'!$V115*POWER(DL$51,3))+('[1]Summary Data'!$W115*POWER(DL$51,2))+('[1]Summary Data'!$X115*DL$51)+'[1]Summary Data'!$Y115</f>
        <v>-8.5864878545920453E-2</v>
      </c>
      <c r="DM56" s="98">
        <f>('[1]Summary Data'!$V115*POWER(DM$51,3))+('[1]Summary Data'!$W115*POWER(DM$51,2))+('[1]Summary Data'!$X115*DM$51)+'[1]Summary Data'!$Y115</f>
        <v>-0.10080791389696031</v>
      </c>
      <c r="DN56" s="98">
        <f>('[1]Summary Data'!$V115*POWER(DN$51,3))+('[1]Summary Data'!$W115*POWER(DN$51,2))+('[1]Summary Data'!$X115*DN$51)+'[1]Summary Data'!$Y115</f>
        <v>-0.11508270831104045</v>
      </c>
      <c r="DO56" s="98">
        <f>('[1]Summary Data'!$V115*POWER(DO$51,3))+('[1]Summary Data'!$W115*POWER(DO$51,2))+('[1]Summary Data'!$X115*DO$51)+'[1]Summary Data'!$Y115</f>
        <v>-0.12861440132608037</v>
      </c>
      <c r="DP56" s="98">
        <f>('[1]Summary Data'!$V115*POWER(DP$51,3))+('[1]Summary Data'!$W115*POWER(DP$51,2))+('[1]Summary Data'!$X115*DP$51)+'[1]Summary Data'!$Y115</f>
        <v>-0.14132813248000042</v>
      </c>
      <c r="DQ56" s="98">
        <f>('[1]Summary Data'!$V115*POWER(DQ$51,3))+('[1]Summary Data'!$W115*POWER(DQ$51,2))+('[1]Summary Data'!$X115*DQ$51)+'[1]Summary Data'!$Y115</f>
        <v>-0.15314904131072032</v>
      </c>
      <c r="DR56" s="98">
        <f>('[1]Summary Data'!$V115*POWER(DR$51,3))+('[1]Summary Data'!$W115*POWER(DR$51,2))+('[1]Summary Data'!$X115*DR$51)+'[1]Summary Data'!$Y115</f>
        <v>-0.1640022673561603</v>
      </c>
      <c r="DS56" s="98">
        <f>('[1]Summary Data'!$V115*POWER(DS$51,3))+('[1]Summary Data'!$W115*POWER(DS$51,2))+('[1]Summary Data'!$X115*DS$51)+'[1]Summary Data'!$Y115</f>
        <v>-0.17381295015424048</v>
      </c>
      <c r="DT56" s="98">
        <f>('[1]Summary Data'!$V115*POWER(DT$51,3))+('[1]Summary Data'!$W115*POWER(DT$51,2))+('[1]Summary Data'!$X115*DT$51)+'[1]Summary Data'!$Y115</f>
        <v>-0.18250622924288018</v>
      </c>
      <c r="DU56" s="98">
        <f>('[1]Summary Data'!$V115*POWER(DU$51,3))+('[1]Summary Data'!$W115*POWER(DU$51,2))+('[1]Summary Data'!$X115*DU$51)+'[1]Summary Data'!$Y115</f>
        <v>-0.19000724416000025</v>
      </c>
      <c r="DV56" s="98">
        <f>('[1]Summary Data'!$V115*POWER(DV$51,3))+('[1]Summary Data'!$W115*POWER(DV$51,2))+('[1]Summary Data'!$X115*DV$51)+'[1]Summary Data'!$Y115</f>
        <v>-0.1962411344435202</v>
      </c>
      <c r="DW56" s="98">
        <f>('[1]Summary Data'!$V115*POWER(DW$51,3))+('[1]Summary Data'!$W115*POWER(DW$51,2))+('[1]Summary Data'!$X115*DW$51)+'[1]Summary Data'!$Y115</f>
        <v>-0.20113303963136031</v>
      </c>
      <c r="DX56" s="98">
        <f>('[1]Summary Data'!$V115*POWER(DX$51,3))+('[1]Summary Data'!$W115*POWER(DX$51,2))+('[1]Summary Data'!$X115*DX$51)+'[1]Summary Data'!$Y115</f>
        <v>-0.20460809926144019</v>
      </c>
      <c r="DY56" s="98">
        <f>('[1]Summary Data'!$V115*POWER(DY$51,3))+('[1]Summary Data'!$W115*POWER(DY$51,2))+('[1]Summary Data'!$X115*DY$51)+'[1]Summary Data'!$Y115</f>
        <v>-0.2065914528716799</v>
      </c>
      <c r="DZ56" s="98">
        <f>('[1]Summary Data'!$V115*POWER(DZ$51,3))+('[1]Summary Data'!$W115*POWER(DZ$51,2))+('[1]Summary Data'!$X115*DZ$51)+'[1]Summary Data'!$Y115</f>
        <v>-0.20700823999999984</v>
      </c>
      <c r="EA56" s="98">
        <f>('[1]Summary Data'!$V115*POWER(EA$51,3))+('[1]Summary Data'!$W115*POWER(EA$51,2))+('[1]Summary Data'!$X115*EA$51)+'[1]Summary Data'!$Y115</f>
        <v>-0.20578360018431996</v>
      </c>
      <c r="EB56" s="98">
        <f>('[1]Summary Data'!$V115*POWER(EB$51,3))+('[1]Summary Data'!$W115*POWER(EB$51,2))+('[1]Summary Data'!$X115*EB$51)+'[1]Summary Data'!$Y115</f>
        <v>-0.20284267296255987</v>
      </c>
      <c r="EC56" s="98">
        <f>('[1]Summary Data'!$V115*POWER(EC$51,3))+('[1]Summary Data'!$W115*POWER(EC$51,2))+('[1]Summary Data'!$X115*EC$51)+'[1]Summary Data'!$Y115</f>
        <v>-0.19811059787263985</v>
      </c>
      <c r="ED56" s="98">
        <f>('[1]Summary Data'!$V115*POWER(ED$51,3))+('[1]Summary Data'!$W115*POWER(ED$51,2))+('[1]Summary Data'!$X115*ED$51)+'[1]Summary Data'!$Y115</f>
        <v>-0.19151251445247974</v>
      </c>
      <c r="EE56" s="98">
        <f>('[1]Summary Data'!$V115*POWER(EE$51,3))+('[1]Summary Data'!$W115*POWER(EE$51,2))+('[1]Summary Data'!$X115*EE$51)+'[1]Summary Data'!$Y115</f>
        <v>-0.18297356223999983</v>
      </c>
      <c r="EF56" s="98">
        <f>('[1]Summary Data'!$V115*POWER(EF$51,3))+('[1]Summary Data'!$W115*POWER(EF$51,2))+('[1]Summary Data'!$X115*EF$51)+'[1]Summary Data'!$Y115</f>
        <v>-0.17241888077311951</v>
      </c>
      <c r="EG56" s="98">
        <f>('[1]Summary Data'!$V115*POWER(EG$51,3))+('[1]Summary Data'!$W115*POWER(EG$51,2))+('[1]Summary Data'!$X115*EG$51)+'[1]Summary Data'!$Y115</f>
        <v>-0.15977360958975917</v>
      </c>
      <c r="EH56" s="98">
        <f>('[1]Summary Data'!$V115*POWER(EH$51,3))+('[1]Summary Data'!$W115*POWER(EH$51,2))+('[1]Summary Data'!$X115*EH$51)+'[1]Summary Data'!$Y115</f>
        <v>-0.1449628882278392</v>
      </c>
      <c r="EI56" s="98">
        <f>('[1]Summary Data'!$V115*POWER(EI$51,3))+('[1]Summary Data'!$W115*POWER(EI$51,2))+('[1]Summary Data'!$X115*EI$51)+'[1]Summary Data'!$Y115</f>
        <v>-0.12791185622527945</v>
      </c>
      <c r="EJ56" s="98">
        <f>('[1]Summary Data'!$V115*POWER(EJ$51,3))+('[1]Summary Data'!$W115*POWER(EJ$51,2))+('[1]Summary Data'!$X115*EJ$51)+'[1]Summary Data'!$Y115</f>
        <v>-0.10854565311999886</v>
      </c>
      <c r="EK56" s="98">
        <f>('[1]Summary Data'!$V115*POWER(EK$51,3))+('[1]Summary Data'!$W115*POWER(EK$51,2))+('[1]Summary Data'!$X115*EK$51)+'[1]Summary Data'!$Y115</f>
        <v>-8.6789418449919054E-2</v>
      </c>
      <c r="EL56" s="98">
        <f>('[1]Summary Data'!$V115*POWER(EL$51,3))+('[1]Summary Data'!$W115*POWER(EL$51,2))+('[1]Summary Data'!$X115*EL$51)+'[1]Summary Data'!$Y115</f>
        <v>-6.2568291752959082E-2</v>
      </c>
      <c r="EM56" s="98">
        <f>('[1]Summary Data'!$V115*POWER(EM$51,3))+('[1]Summary Data'!$W115*POWER(EM$51,2))+('[1]Summary Data'!$X115*EM$51)+'[1]Summary Data'!$Y115</f>
        <v>-3.580741256703901E-2</v>
      </c>
      <c r="EN56" s="98">
        <f>('[1]Summary Data'!$V115*POWER(EN$51,3))+('[1]Summary Data'!$W115*POWER(EN$51,2))+('[1]Summary Data'!$X115*EN$51)+'[1]Summary Data'!$Y115</f>
        <v>-6.4319204300787858E-3</v>
      </c>
      <c r="EO56" s="99">
        <f>('[1]Summary Data'!$V115*POWER(EO$51,3))+('[1]Summary Data'!$W115*POWER(EO$51,2))+('[1]Summary Data'!$X115*EO$51)+'[1]Summary Data'!$Y115</f>
        <v>2.5633045120001752E-2</v>
      </c>
      <c r="EP56" s="187"/>
    </row>
    <row r="57" spans="2:147" x14ac:dyDescent="0.25">
      <c r="B57" s="180"/>
      <c r="C57" s="181"/>
      <c r="D57" s="181"/>
      <c r="E57" s="182"/>
      <c r="F57" s="56">
        <f t="shared" si="7"/>
        <v>5</v>
      </c>
      <c r="G57" s="97">
        <f t="shared" si="8"/>
        <v>0.36450583872000003</v>
      </c>
      <c r="H57" s="98">
        <f t="shared" si="8"/>
        <v>0.36450583872000003</v>
      </c>
      <c r="I57" s="98">
        <f t="shared" si="8"/>
        <v>0.36450583872000003</v>
      </c>
      <c r="J57" s="98">
        <f t="shared" si="8"/>
        <v>0.36450583872000003</v>
      </c>
      <c r="K57" s="98">
        <f t="shared" si="8"/>
        <v>0.36450583872000003</v>
      </c>
      <c r="L57" s="98">
        <f t="shared" si="8"/>
        <v>0.36450583872000003</v>
      </c>
      <c r="M57" s="98">
        <f t="shared" si="8"/>
        <v>0.36360742447616001</v>
      </c>
      <c r="N57" s="98">
        <f t="shared" si="8"/>
        <v>0.36113739207168</v>
      </c>
      <c r="O57" s="98">
        <f t="shared" si="8"/>
        <v>0.35717498829312</v>
      </c>
      <c r="P57" s="98">
        <f t="shared" si="8"/>
        <v>0.35179945992703998</v>
      </c>
      <c r="Q57" s="98">
        <f t="shared" si="8"/>
        <v>0.34509005376000002</v>
      </c>
      <c r="R57" s="98">
        <f t="shared" si="8"/>
        <v>0.33712601657856001</v>
      </c>
      <c r="S57" s="98">
        <f t="shared" si="8"/>
        <v>0.32798659516927997</v>
      </c>
      <c r="T57" s="98">
        <f t="shared" si="8"/>
        <v>0.31775103631871998</v>
      </c>
      <c r="U57" s="98">
        <f t="shared" si="8"/>
        <v>0.30649858681343994</v>
      </c>
      <c r="V57" s="98">
        <f t="shared" si="8"/>
        <v>0.29430849343999993</v>
      </c>
      <c r="W57" s="98">
        <f t="shared" si="8"/>
        <v>0.2812600029849599</v>
      </c>
      <c r="X57" s="98">
        <f t="shared" si="8"/>
        <v>0.26743236223487987</v>
      </c>
      <c r="Y57" s="98">
        <f t="shared" si="8"/>
        <v>0.25290481797631986</v>
      </c>
      <c r="Z57" s="98">
        <f t="shared" si="8"/>
        <v>0.23775661699583989</v>
      </c>
      <c r="AA57" s="98">
        <f t="shared" si="8"/>
        <v>0.22206700607999982</v>
      </c>
      <c r="AB57" s="98">
        <f t="shared" si="8"/>
        <v>0.20591523201535986</v>
      </c>
      <c r="AC57" s="98">
        <f t="shared" si="8"/>
        <v>0.18938054158847975</v>
      </c>
      <c r="AD57" s="98">
        <f t="shared" si="8"/>
        <v>0.17254218158591975</v>
      </c>
      <c r="AE57" s="98">
        <f t="shared" si="8"/>
        <v>0.15547939879423969</v>
      </c>
      <c r="AF57" s="98">
        <f t="shared" si="8"/>
        <v>0.13827143999999972</v>
      </c>
      <c r="AG57" s="98">
        <f t="shared" si="8"/>
        <v>0.12099755198975973</v>
      </c>
      <c r="AH57" s="98">
        <f t="shared" si="8"/>
        <v>0.10373698155007979</v>
      </c>
      <c r="AI57" s="98">
        <f t="shared" si="8"/>
        <v>8.6568975467519682E-2</v>
      </c>
      <c r="AJ57" s="98">
        <f t="shared" si="8"/>
        <v>6.9572780528639688E-2</v>
      </c>
      <c r="AK57" s="98">
        <f t="shared" si="8"/>
        <v>5.2827643519999634E-2</v>
      </c>
      <c r="AL57" s="98">
        <f t="shared" si="8"/>
        <v>3.6412811228159758E-2</v>
      </c>
      <c r="AM57" s="98">
        <v>0</v>
      </c>
      <c r="AN57" s="98">
        <v>0</v>
      </c>
      <c r="AO57" s="98">
        <v>0</v>
      </c>
      <c r="AP57" s="98">
        <v>0</v>
      </c>
      <c r="AQ57" s="98">
        <v>0</v>
      </c>
      <c r="AR57" s="98">
        <v>0</v>
      </c>
      <c r="AS57" s="98">
        <v>0</v>
      </c>
      <c r="AT57" s="98">
        <v>0</v>
      </c>
      <c r="AU57" s="98">
        <v>0</v>
      </c>
      <c r="AV57" s="98">
        <v>0</v>
      </c>
      <c r="AW57" s="98">
        <v>0</v>
      </c>
      <c r="AX57" s="98">
        <v>0</v>
      </c>
      <c r="AY57" s="98">
        <v>0</v>
      </c>
      <c r="AZ57" s="98">
        <v>0</v>
      </c>
      <c r="BA57" s="98">
        <v>0</v>
      </c>
      <c r="BB57" s="98">
        <v>0</v>
      </c>
      <c r="BC57" s="98">
        <v>0</v>
      </c>
      <c r="BD57" s="98">
        <v>0</v>
      </c>
      <c r="BE57" s="98">
        <v>0</v>
      </c>
      <c r="BF57" s="98">
        <v>0</v>
      </c>
      <c r="BG57" s="98">
        <v>0</v>
      </c>
      <c r="BH57" s="98">
        <v>0</v>
      </c>
      <c r="BI57" s="98">
        <v>0</v>
      </c>
      <c r="BJ57" s="98">
        <v>0</v>
      </c>
      <c r="BK57" s="98">
        <v>0</v>
      </c>
      <c r="BL57" s="98">
        <v>0</v>
      </c>
      <c r="BM57" s="98">
        <v>0</v>
      </c>
      <c r="BN57" s="98">
        <v>0</v>
      </c>
      <c r="BO57" s="98">
        <v>0</v>
      </c>
      <c r="BP57" s="98">
        <v>0</v>
      </c>
      <c r="BQ57" s="98">
        <v>0</v>
      </c>
      <c r="BR57" s="98">
        <v>0</v>
      </c>
      <c r="BS57" s="98">
        <v>0</v>
      </c>
      <c r="BT57" s="99">
        <v>0</v>
      </c>
      <c r="BU57" s="187"/>
      <c r="CA57" s="143">
        <f t="shared" si="9"/>
        <v>0</v>
      </c>
      <c r="CB57" s="97">
        <f>('[1]Summary Data'!$V114*POWER(CB$51,3))+('[1]Summary Data'!$W114*POWER(CB$51,2))+('[1]Summary Data'!$X114*CB$51)+'[1]Summary Data'!$Y114</f>
        <v>0.34265000000000001</v>
      </c>
      <c r="CC57" s="98">
        <f>('[1]Summary Data'!$V114*POWER(CC$51,3))+('[1]Summary Data'!$W114*POWER(CC$51,2))+('[1]Summary Data'!$X114*CC$51)+'[1]Summary Data'!$Y114</f>
        <v>0.35079837835776001</v>
      </c>
      <c r="CD57" s="98">
        <f>('[1]Summary Data'!$V114*POWER(CD$51,3))+('[1]Summary Data'!$W114*POWER(CD$51,2))+('[1]Summary Data'!$X114*CD$51)+'[1]Summary Data'!$Y114</f>
        <v>0.35697890462208004</v>
      </c>
      <c r="CE57" s="98">
        <f>('[1]Summary Data'!$V114*POWER(CE$51,3))+('[1]Summary Data'!$W114*POWER(CE$51,2))+('[1]Summary Data'!$X114*CE$51)+'[1]Summary Data'!$Y114</f>
        <v>0.36127082557952001</v>
      </c>
      <c r="CF57" s="98">
        <f>('[1]Summary Data'!$V114*POWER(CF$51,3))+('[1]Summary Data'!$W114*POWER(CF$51,2))+('[1]Summary Data'!$X114*CF$51)+'[1]Summary Data'!$Y114</f>
        <v>0.36375338801664003</v>
      </c>
      <c r="CG57" s="98">
        <f>('[1]Summary Data'!$V114*POWER(CG$51,3))+('[1]Summary Data'!$W114*POWER(CG$51,2))+('[1]Summary Data'!$X114*CG$51)+'[1]Summary Data'!$Y114</f>
        <v>0.36450583872000003</v>
      </c>
      <c r="CH57" s="98">
        <f>('[1]Summary Data'!$V114*POWER(CH$51,3))+('[1]Summary Data'!$W114*POWER(CH$51,2))+('[1]Summary Data'!$X114*CH$51)+'[1]Summary Data'!$Y114</f>
        <v>0.36360742447616001</v>
      </c>
      <c r="CI57" s="98">
        <f>('[1]Summary Data'!$V114*POWER(CI$51,3))+('[1]Summary Data'!$W114*POWER(CI$51,2))+('[1]Summary Data'!$X114*CI$51)+'[1]Summary Data'!$Y114</f>
        <v>0.36113739207168</v>
      </c>
      <c r="CJ57" s="98">
        <f>('[1]Summary Data'!$V114*POWER(CJ$51,3))+('[1]Summary Data'!$W114*POWER(CJ$51,2))+('[1]Summary Data'!$X114*CJ$51)+'[1]Summary Data'!$Y114</f>
        <v>0.35717498829312</v>
      </c>
      <c r="CK57" s="98">
        <f>('[1]Summary Data'!$V114*POWER(CK$51,3))+('[1]Summary Data'!$W114*POWER(CK$51,2))+('[1]Summary Data'!$X114*CK$51)+'[1]Summary Data'!$Y114</f>
        <v>0.35179945992703998</v>
      </c>
      <c r="CL57" s="98">
        <f>('[1]Summary Data'!$V114*POWER(CL$51,3))+('[1]Summary Data'!$W114*POWER(CL$51,2))+('[1]Summary Data'!$X114*CL$51)+'[1]Summary Data'!$Y114</f>
        <v>0.34509005376000002</v>
      </c>
      <c r="CM57" s="98">
        <f>('[1]Summary Data'!$V114*POWER(CM$51,3))+('[1]Summary Data'!$W114*POWER(CM$51,2))+('[1]Summary Data'!$X114*CM$51)+'[1]Summary Data'!$Y114</f>
        <v>0.33712601657856001</v>
      </c>
      <c r="CN57" s="98">
        <f>('[1]Summary Data'!$V114*POWER(CN$51,3))+('[1]Summary Data'!$W114*POWER(CN$51,2))+('[1]Summary Data'!$X114*CN$51)+'[1]Summary Data'!$Y114</f>
        <v>0.32798659516927997</v>
      </c>
      <c r="CO57" s="98">
        <f>('[1]Summary Data'!$V114*POWER(CO$51,3))+('[1]Summary Data'!$W114*POWER(CO$51,2))+('[1]Summary Data'!$X114*CO$51)+'[1]Summary Data'!$Y114</f>
        <v>0.31775103631871998</v>
      </c>
      <c r="CP57" s="98">
        <f>('[1]Summary Data'!$V114*POWER(CP$51,3))+('[1]Summary Data'!$W114*POWER(CP$51,2))+('[1]Summary Data'!$X114*CP$51)+'[1]Summary Data'!$Y114</f>
        <v>0.30649858681343994</v>
      </c>
      <c r="CQ57" s="98">
        <f>('[1]Summary Data'!$V114*POWER(CQ$51,3))+('[1]Summary Data'!$W114*POWER(CQ$51,2))+('[1]Summary Data'!$X114*CQ$51)+'[1]Summary Data'!$Y114</f>
        <v>0.29430849343999993</v>
      </c>
      <c r="CR57" s="98">
        <f>('[1]Summary Data'!$V114*POWER(CR$51,3))+('[1]Summary Data'!$W114*POWER(CR$51,2))+('[1]Summary Data'!$X114*CR$51)+'[1]Summary Data'!$Y114</f>
        <v>0.2812600029849599</v>
      </c>
      <c r="CS57" s="98">
        <f>('[1]Summary Data'!$V114*POWER(CS$51,3))+('[1]Summary Data'!$W114*POWER(CS$51,2))+('[1]Summary Data'!$X114*CS$51)+'[1]Summary Data'!$Y114</f>
        <v>0.26743236223487987</v>
      </c>
      <c r="CT57" s="98">
        <f>('[1]Summary Data'!$V114*POWER(CT$51,3))+('[1]Summary Data'!$W114*POWER(CT$51,2))+('[1]Summary Data'!$X114*CT$51)+'[1]Summary Data'!$Y114</f>
        <v>0.25290481797631986</v>
      </c>
      <c r="CU57" s="98">
        <f>('[1]Summary Data'!$V114*POWER(CU$51,3))+('[1]Summary Data'!$W114*POWER(CU$51,2))+('[1]Summary Data'!$X114*CU$51)+'[1]Summary Data'!$Y114</f>
        <v>0.23775661699583989</v>
      </c>
      <c r="CV57" s="98">
        <f>('[1]Summary Data'!$V114*POWER(CV$51,3))+('[1]Summary Data'!$W114*POWER(CV$51,2))+('[1]Summary Data'!$X114*CV$51)+'[1]Summary Data'!$Y114</f>
        <v>0.22206700607999982</v>
      </c>
      <c r="CW57" s="98">
        <f>('[1]Summary Data'!$V114*POWER(CW$51,3))+('[1]Summary Data'!$W114*POWER(CW$51,2))+('[1]Summary Data'!$X114*CW$51)+'[1]Summary Data'!$Y114</f>
        <v>0.20591523201535986</v>
      </c>
      <c r="CX57" s="98">
        <f>('[1]Summary Data'!$V114*POWER(CX$51,3))+('[1]Summary Data'!$W114*POWER(CX$51,2))+('[1]Summary Data'!$X114*CX$51)+'[1]Summary Data'!$Y114</f>
        <v>0.18938054158847975</v>
      </c>
      <c r="CY57" s="98">
        <f>('[1]Summary Data'!$V114*POWER(CY$51,3))+('[1]Summary Data'!$W114*POWER(CY$51,2))+('[1]Summary Data'!$X114*CY$51)+'[1]Summary Data'!$Y114</f>
        <v>0.17254218158591975</v>
      </c>
      <c r="CZ57" s="98">
        <f>('[1]Summary Data'!$V114*POWER(CZ$51,3))+('[1]Summary Data'!$W114*POWER(CZ$51,2))+('[1]Summary Data'!$X114*CZ$51)+'[1]Summary Data'!$Y114</f>
        <v>0.15547939879423969</v>
      </c>
      <c r="DA57" s="98">
        <f>('[1]Summary Data'!$V114*POWER(DA$51,3))+('[1]Summary Data'!$W114*POWER(DA$51,2))+('[1]Summary Data'!$X114*DA$51)+'[1]Summary Data'!$Y114</f>
        <v>0.13827143999999972</v>
      </c>
      <c r="DB57" s="98">
        <f>('[1]Summary Data'!$V114*POWER(DB$51,3))+('[1]Summary Data'!$W114*POWER(DB$51,2))+('[1]Summary Data'!$X114*DB$51)+'[1]Summary Data'!$Y114</f>
        <v>0.12099755198975973</v>
      </c>
      <c r="DC57" s="98">
        <f>('[1]Summary Data'!$V114*POWER(DC$51,3))+('[1]Summary Data'!$W114*POWER(DC$51,2))+('[1]Summary Data'!$X114*DC$51)+'[1]Summary Data'!$Y114</f>
        <v>0.10373698155007979</v>
      </c>
      <c r="DD57" s="98">
        <f>('[1]Summary Data'!$V114*POWER(DD$51,3))+('[1]Summary Data'!$W114*POWER(DD$51,2))+('[1]Summary Data'!$X114*DD$51)+'[1]Summary Data'!$Y114</f>
        <v>8.6568975467519682E-2</v>
      </c>
      <c r="DE57" s="98">
        <f>('[1]Summary Data'!$V114*POWER(DE$51,3))+('[1]Summary Data'!$W114*POWER(DE$51,2))+('[1]Summary Data'!$X114*DE$51)+'[1]Summary Data'!$Y114</f>
        <v>6.9572780528639688E-2</v>
      </c>
      <c r="DF57" s="98">
        <f>('[1]Summary Data'!$V114*POWER(DF$51,3))+('[1]Summary Data'!$W114*POWER(DF$51,2))+('[1]Summary Data'!$X114*DF$51)+'[1]Summary Data'!$Y114</f>
        <v>5.2827643519999634E-2</v>
      </c>
      <c r="DG57" s="98">
        <f>('[1]Summary Data'!$V114*POWER(DG$51,3))+('[1]Summary Data'!$W114*POWER(DG$51,2))+('[1]Summary Data'!$X114*DG$51)+'[1]Summary Data'!$Y114</f>
        <v>3.6412811228159758E-2</v>
      </c>
      <c r="DH57" s="98">
        <f>('[1]Summary Data'!$V114*POWER(DH$51,3))+('[1]Summary Data'!$W114*POWER(DH$51,2))+('[1]Summary Data'!$X114*DH$51)+'[1]Summary Data'!$Y114</f>
        <v>2.0407530439679744E-2</v>
      </c>
      <c r="DI57" s="98">
        <f>('[1]Summary Data'!$V114*POWER(DI$51,3))+('[1]Summary Data'!$W114*POWER(DI$51,2))+('[1]Summary Data'!$X114*DI$51)+'[1]Summary Data'!$Y114</f>
        <v>4.8910479411198304E-3</v>
      </c>
      <c r="DJ57" s="98">
        <f>('[1]Summary Data'!$V114*POWER(DJ$51,3))+('[1]Summary Data'!$W114*POWER(DJ$51,2))+('[1]Summary Data'!$X114*DJ$51)+'[1]Summary Data'!$Y114</f>
        <v>-1.0057389480960299E-2</v>
      </c>
      <c r="DK57" s="98">
        <f>('[1]Summary Data'!$V114*POWER(DK$51,3))+('[1]Summary Data'!$W114*POWER(DK$51,2))+('[1]Summary Data'!$X114*DK$51)+'[1]Summary Data'!$Y114</f>
        <v>-2.4358535040000406E-2</v>
      </c>
      <c r="DL57" s="98">
        <f>('[1]Summary Data'!$V114*POWER(DL$51,3))+('[1]Summary Data'!$W114*POWER(DL$51,2))+('[1]Summary Data'!$X114*DL$51)+'[1]Summary Data'!$Y114</f>
        <v>-3.7933141949440363E-2</v>
      </c>
      <c r="DM57" s="98">
        <f>('[1]Summary Data'!$V114*POWER(DM$51,3))+('[1]Summary Data'!$W114*POWER(DM$51,2))+('[1]Summary Data'!$X114*DM$51)+'[1]Summary Data'!$Y114</f>
        <v>-5.0701963422720264E-2</v>
      </c>
      <c r="DN57" s="98">
        <f>('[1]Summary Data'!$V114*POWER(DN$51,3))+('[1]Summary Data'!$W114*POWER(DN$51,2))+('[1]Summary Data'!$X114*DN$51)+'[1]Summary Data'!$Y114</f>
        <v>-6.2585752673280315E-2</v>
      </c>
      <c r="DO57" s="98">
        <f>('[1]Summary Data'!$V114*POWER(DO$51,3))+('[1]Summary Data'!$W114*POWER(DO$51,2))+('[1]Summary Data'!$X114*DO$51)+'[1]Summary Data'!$Y114</f>
        <v>-7.3505262914560276E-2</v>
      </c>
      <c r="DP57" s="98">
        <f>('[1]Summary Data'!$V114*POWER(DP$51,3))+('[1]Summary Data'!$W114*POWER(DP$51,2))+('[1]Summary Data'!$X114*DP$51)+'[1]Summary Data'!$Y114</f>
        <v>-8.3381247360000244E-2</v>
      </c>
      <c r="DQ57" s="98">
        <f>('[1]Summary Data'!$V114*POWER(DQ$51,3))+('[1]Summary Data'!$W114*POWER(DQ$51,2))+('[1]Summary Data'!$X114*DQ$51)+'[1]Summary Data'!$Y114</f>
        <v>-9.2134459223040088E-2</v>
      </c>
      <c r="DR57" s="98">
        <f>('[1]Summary Data'!$V114*POWER(DR$51,3))+('[1]Summary Data'!$W114*POWER(DR$51,2))+('[1]Summary Data'!$X114*DR$51)+'[1]Summary Data'!$Y114</f>
        <v>-9.9685651717120127E-2</v>
      </c>
      <c r="DS57" s="98">
        <f>('[1]Summary Data'!$V114*POWER(DS$51,3))+('[1]Summary Data'!$W114*POWER(DS$51,2))+('[1]Summary Data'!$X114*DS$51)+'[1]Summary Data'!$Y114</f>
        <v>-0.10595557805568012</v>
      </c>
      <c r="DT57" s="98">
        <f>('[1]Summary Data'!$V114*POWER(DT$51,3))+('[1]Summary Data'!$W114*POWER(DT$51,2))+('[1]Summary Data'!$X114*DT$51)+'[1]Summary Data'!$Y114</f>
        <v>-0.11086499145216017</v>
      </c>
      <c r="DU57" s="98">
        <f>('[1]Summary Data'!$V114*POWER(DU$51,3))+('[1]Summary Data'!$W114*POWER(DU$51,2))+('[1]Summary Data'!$X114*DU$51)+'[1]Summary Data'!$Y114</f>
        <v>-0.11433464512000024</v>
      </c>
      <c r="DV57" s="98">
        <f>('[1]Summary Data'!$V114*POWER(DV$51,3))+('[1]Summary Data'!$W114*POWER(DV$51,2))+('[1]Summary Data'!$X114*DV$51)+'[1]Summary Data'!$Y114</f>
        <v>-0.11628529227264034</v>
      </c>
      <c r="DW57" s="98">
        <f>('[1]Summary Data'!$V114*POWER(DW$51,3))+('[1]Summary Data'!$W114*POWER(DW$51,2))+('[1]Summary Data'!$X114*DW$51)+'[1]Summary Data'!$Y114</f>
        <v>-0.11663768612352021</v>
      </c>
      <c r="DX57" s="98">
        <f>('[1]Summary Data'!$V114*POWER(DX$51,3))+('[1]Summary Data'!$W114*POWER(DX$51,2))+('[1]Summary Data'!$X114*DX$51)+'[1]Summary Data'!$Y114</f>
        <v>-0.11531257988608029</v>
      </c>
      <c r="DY57" s="98">
        <f>('[1]Summary Data'!$V114*POWER(DY$51,3))+('[1]Summary Data'!$W114*POWER(DY$51,2))+('[1]Summary Data'!$X114*DY$51)+'[1]Summary Data'!$Y114</f>
        <v>-0.11223072677375967</v>
      </c>
      <c r="DZ57" s="98">
        <f>('[1]Summary Data'!$V114*POWER(DZ$51,3))+('[1]Summary Data'!$W114*POWER(DZ$51,2))+('[1]Summary Data'!$X114*DZ$51)+'[1]Summary Data'!$Y114</f>
        <v>-0.10731287999999967</v>
      </c>
      <c r="EA57" s="98">
        <f>('[1]Summary Data'!$V114*POWER(EA$51,3))+('[1]Summary Data'!$W114*POWER(EA$51,2))+('[1]Summary Data'!$X114*EA$51)+'[1]Summary Data'!$Y114</f>
        <v>-0.10047979277823982</v>
      </c>
      <c r="EB57" s="98">
        <f>('[1]Summary Data'!$V114*POWER(EB$51,3))+('[1]Summary Data'!$W114*POWER(EB$51,2))+('[1]Summary Data'!$X114*EB$51)+'[1]Summary Data'!$Y114</f>
        <v>-9.1652218321919665E-2</v>
      </c>
      <c r="EC57" s="98">
        <f>('[1]Summary Data'!$V114*POWER(EC$51,3))+('[1]Summary Data'!$W114*POWER(EC$51,2))+('[1]Summary Data'!$X114*EC$51)+'[1]Summary Data'!$Y114</f>
        <v>-8.0750909844479413E-2</v>
      </c>
      <c r="ED57" s="98">
        <f>('[1]Summary Data'!$V114*POWER(ED$51,3))+('[1]Summary Data'!$W114*POWER(ED$51,2))+('[1]Summary Data'!$X114*ED$51)+'[1]Summary Data'!$Y114</f>
        <v>-6.7696620559359488E-2</v>
      </c>
      <c r="EE57" s="98">
        <f>('[1]Summary Data'!$V114*POWER(EE$51,3))+('[1]Summary Data'!$W114*POWER(EE$51,2))+('[1]Summary Data'!$X114*EE$51)+'[1]Summary Data'!$Y114</f>
        <v>-5.2410103679999875E-2</v>
      </c>
      <c r="EF57" s="98">
        <f>('[1]Summary Data'!$V114*POWER(EF$51,3))+('[1]Summary Data'!$W114*POWER(EF$51,2))+('[1]Summary Data'!$X114*EF$51)+'[1]Summary Data'!$Y114</f>
        <v>-3.4812112419839281E-2</v>
      </c>
      <c r="EG57" s="98">
        <f>('[1]Summary Data'!$V114*POWER(EG$51,3))+('[1]Summary Data'!$W114*POWER(EG$51,2))+('[1]Summary Data'!$X114*EG$51)+'[1]Summary Data'!$Y114</f>
        <v>-1.4823399992318853E-2</v>
      </c>
      <c r="EH57" s="98">
        <f>('[1]Summary Data'!$V114*POWER(EH$51,3))+('[1]Summary Data'!$W114*POWER(EH$51,2))+('[1]Summary Data'!$X114*EH$51)+'[1]Summary Data'!$Y114</f>
        <v>7.6352803891212018E-3</v>
      </c>
      <c r="EI57" s="98">
        <f>('[1]Summary Data'!$V114*POWER(EI$51,3))+('[1]Summary Data'!$W114*POWER(EI$51,2))+('[1]Summary Data'!$X114*EI$51)+'[1]Summary Data'!$Y114</f>
        <v>3.2643175511041123E-2</v>
      </c>
      <c r="EJ57" s="98">
        <f>('[1]Summary Data'!$V114*POWER(EJ$51,3))+('[1]Summary Data'!$W114*POWER(EJ$51,2))+('[1]Summary Data'!$X114*EJ$51)+'[1]Summary Data'!$Y114</f>
        <v>6.0279532160001148E-2</v>
      </c>
      <c r="EK57" s="98">
        <f>('[1]Summary Data'!$V114*POWER(EK$51,3))+('[1]Summary Data'!$W114*POWER(EK$51,2))+('[1]Summary Data'!$X114*EK$51)+'[1]Summary Data'!$Y114</f>
        <v>9.0623597122561517E-2</v>
      </c>
      <c r="EL57" s="98">
        <f>('[1]Summary Data'!$V114*POWER(EL$51,3))+('[1]Summary Data'!$W114*POWER(EL$51,2))+('[1]Summary Data'!$X114*EL$51)+'[1]Summary Data'!$Y114</f>
        <v>0.12375461718528158</v>
      </c>
      <c r="EM57" s="98">
        <f>('[1]Summary Data'!$V114*POWER(EM$51,3))+('[1]Summary Data'!$W114*POWER(EM$51,2))+('[1]Summary Data'!$X114*EM$51)+'[1]Summary Data'!$Y114</f>
        <v>0.15975183913472146</v>
      </c>
      <c r="EN57" s="98">
        <f>('[1]Summary Data'!$V114*POWER(EN$51,3))+('[1]Summary Data'!$W114*POWER(EN$51,2))+('[1]Summary Data'!$X114*EN$51)+'[1]Summary Data'!$Y114</f>
        <v>0.19869450975744218</v>
      </c>
      <c r="EO57" s="99">
        <f>('[1]Summary Data'!$V114*POWER(EO$51,3))+('[1]Summary Data'!$W114*POWER(EO$51,2))+('[1]Summary Data'!$X114*EO$51)+'[1]Summary Data'!$Y114</f>
        <v>0.24066187584000176</v>
      </c>
      <c r="EP57" s="187"/>
    </row>
    <row r="58" spans="2:147" x14ac:dyDescent="0.25">
      <c r="B58" s="180"/>
      <c r="C58" s="181"/>
      <c r="D58" s="181"/>
      <c r="E58" s="182"/>
      <c r="F58" s="56">
        <f t="shared" si="7"/>
        <v>5.5</v>
      </c>
      <c r="G58" s="97">
        <f t="shared" si="8"/>
        <v>0.34446474599423998</v>
      </c>
      <c r="H58" s="98">
        <f t="shared" si="8"/>
        <v>0.34446474599423998</v>
      </c>
      <c r="I58" s="98">
        <f t="shared" si="8"/>
        <v>0.34446474599423998</v>
      </c>
      <c r="J58" s="98">
        <f t="shared" si="8"/>
        <v>0.34446474599423998</v>
      </c>
      <c r="K58" s="98">
        <f t="shared" si="8"/>
        <v>0.34446474599423998</v>
      </c>
      <c r="L58" s="98">
        <f t="shared" si="8"/>
        <v>0.34446474599423998</v>
      </c>
      <c r="M58" s="98">
        <f t="shared" si="8"/>
        <v>0.34446474599423998</v>
      </c>
      <c r="N58" s="98">
        <f t="shared" si="8"/>
        <v>0.34446474599423998</v>
      </c>
      <c r="O58" s="98">
        <f t="shared" si="8"/>
        <v>0.34270556681216002</v>
      </c>
      <c r="P58" s="98">
        <f t="shared" si="8"/>
        <v>0.33880681679871999</v>
      </c>
      <c r="Q58" s="98">
        <f t="shared" si="8"/>
        <v>0.33291005567999998</v>
      </c>
      <c r="R58" s="98">
        <f t="shared" si="8"/>
        <v>0.32515684318207994</v>
      </c>
      <c r="S58" s="98">
        <f t="shared" si="8"/>
        <v>0.31568873903104</v>
      </c>
      <c r="T58" s="98">
        <f t="shared" si="8"/>
        <v>0.30464730295295994</v>
      </c>
      <c r="U58" s="98">
        <f t="shared" si="8"/>
        <v>0.29217409467391992</v>
      </c>
      <c r="V58" s="98">
        <f t="shared" si="8"/>
        <v>0.27841067391999991</v>
      </c>
      <c r="W58" s="98">
        <f t="shared" si="8"/>
        <v>0.2634986004172799</v>
      </c>
      <c r="X58" s="98">
        <f t="shared" si="8"/>
        <v>0.24757943389183984</v>
      </c>
      <c r="Y58" s="98">
        <f t="shared" si="8"/>
        <v>0.23079473406975987</v>
      </c>
      <c r="Z58" s="98">
        <f t="shared" si="8"/>
        <v>0.21328606067711992</v>
      </c>
      <c r="AA58" s="98">
        <f t="shared" si="8"/>
        <v>0.19519497343999981</v>
      </c>
      <c r="AB58" s="98">
        <f t="shared" si="8"/>
        <v>0.17666303208447981</v>
      </c>
      <c r="AC58" s="98">
        <f t="shared" si="8"/>
        <v>0.15783179633663985</v>
      </c>
      <c r="AD58" s="98">
        <f t="shared" si="8"/>
        <v>0.13884282592255981</v>
      </c>
      <c r="AE58" s="98">
        <f t="shared" si="8"/>
        <v>0.11983768056831978</v>
      </c>
      <c r="AF58" s="98">
        <f t="shared" si="8"/>
        <v>0.1009579199999997</v>
      </c>
      <c r="AG58" s="98">
        <f t="shared" si="8"/>
        <v>8.2345103943679776E-2</v>
      </c>
      <c r="AH58" s="98">
        <f t="shared" si="8"/>
        <v>6.4140792125439772E-2</v>
      </c>
      <c r="AI58" s="98">
        <f t="shared" si="8"/>
        <v>4.6486544271359787E-2</v>
      </c>
      <c r="AJ58" s="98">
        <f t="shared" si="8"/>
        <v>2.9523920107519586E-2</v>
      </c>
      <c r="AK58" s="98">
        <f t="shared" si="8"/>
        <v>1.3394479359999711E-2</v>
      </c>
      <c r="AL58" s="98">
        <f t="shared" si="8"/>
        <v>0</v>
      </c>
      <c r="AM58" s="98">
        <v>0</v>
      </c>
      <c r="AN58" s="98">
        <v>0</v>
      </c>
      <c r="AO58" s="98">
        <v>0</v>
      </c>
      <c r="AP58" s="98">
        <v>0</v>
      </c>
      <c r="AQ58" s="98">
        <v>0</v>
      </c>
      <c r="AR58" s="98">
        <v>0</v>
      </c>
      <c r="AS58" s="98">
        <v>0</v>
      </c>
      <c r="AT58" s="98">
        <v>0</v>
      </c>
      <c r="AU58" s="98">
        <v>0</v>
      </c>
      <c r="AV58" s="98">
        <v>0</v>
      </c>
      <c r="AW58" s="98">
        <v>0</v>
      </c>
      <c r="AX58" s="98">
        <v>0</v>
      </c>
      <c r="AY58" s="98">
        <v>0</v>
      </c>
      <c r="AZ58" s="98">
        <v>0</v>
      </c>
      <c r="BA58" s="98">
        <v>0</v>
      </c>
      <c r="BB58" s="98">
        <v>0</v>
      </c>
      <c r="BC58" s="98">
        <v>0</v>
      </c>
      <c r="BD58" s="98">
        <v>0</v>
      </c>
      <c r="BE58" s="98">
        <v>0</v>
      </c>
      <c r="BF58" s="98">
        <v>0</v>
      </c>
      <c r="BG58" s="98">
        <v>0</v>
      </c>
      <c r="BH58" s="98">
        <v>0</v>
      </c>
      <c r="BI58" s="98">
        <v>0</v>
      </c>
      <c r="BJ58" s="98">
        <v>0</v>
      </c>
      <c r="BK58" s="98">
        <v>0</v>
      </c>
      <c r="BL58" s="98">
        <v>0</v>
      </c>
      <c r="BM58" s="98">
        <v>0</v>
      </c>
      <c r="BN58" s="98">
        <v>0</v>
      </c>
      <c r="BO58" s="98">
        <v>0</v>
      </c>
      <c r="BP58" s="98">
        <v>0</v>
      </c>
      <c r="BQ58" s="98">
        <v>0</v>
      </c>
      <c r="BR58" s="98">
        <v>0</v>
      </c>
      <c r="BS58" s="98">
        <v>0</v>
      </c>
      <c r="BT58" s="99">
        <v>0</v>
      </c>
      <c r="BU58" s="187"/>
      <c r="CA58" s="143">
        <f t="shared" si="9"/>
        <v>0</v>
      </c>
      <c r="CB58" s="97">
        <f>('[1]Summary Data'!$V113*POWER(CB$51,3))+('[1]Summary Data'!$W113*POWER(CB$51,2))+('[1]Summary Data'!$X113*CB$51)+'[1]Summary Data'!$Y113</f>
        <v>0.28498000000000001</v>
      </c>
      <c r="CC58" s="98">
        <f>('[1]Summary Data'!$V113*POWER(CC$51,3))+('[1]Summary Data'!$W113*POWER(CC$51,2))+('[1]Summary Data'!$X113*CC$51)+'[1]Summary Data'!$Y113</f>
        <v>0.30216148896768003</v>
      </c>
      <c r="CD58" s="98">
        <f>('[1]Summary Data'!$V113*POWER(CD$51,3))+('[1]Summary Data'!$W113*POWER(CD$51,2))+('[1]Summary Data'!$X113*CD$51)+'[1]Summary Data'!$Y113</f>
        <v>0.31621248902144</v>
      </c>
      <c r="CE58" s="98">
        <f>('[1]Summary Data'!$V113*POWER(CE$51,3))+('[1]Summary Data'!$W113*POWER(CE$51,2))+('[1]Summary Data'!$X113*CE$51)+'[1]Summary Data'!$Y113</f>
        <v>0.32727455988735998</v>
      </c>
      <c r="CF58" s="98">
        <f>('[1]Summary Data'!$V113*POWER(CF$51,3))+('[1]Summary Data'!$W113*POWER(CF$51,2))+('[1]Summary Data'!$X113*CF$51)+'[1]Summary Data'!$Y113</f>
        <v>0.33548926129152001</v>
      </c>
      <c r="CG58" s="98">
        <f>('[1]Summary Data'!$V113*POWER(CG$51,3))+('[1]Summary Data'!$W113*POWER(CG$51,2))+('[1]Summary Data'!$X113*CG$51)+'[1]Summary Data'!$Y113</f>
        <v>0.34099815296000002</v>
      </c>
      <c r="CH58" s="98">
        <f>('[1]Summary Data'!$V113*POWER(CH$51,3))+('[1]Summary Data'!$W113*POWER(CH$51,2))+('[1]Summary Data'!$X113*CH$51)+'[1]Summary Data'!$Y113</f>
        <v>0.34394279461888</v>
      </c>
      <c r="CI58" s="98">
        <f>('[1]Summary Data'!$V113*POWER(CI$51,3))+('[1]Summary Data'!$W113*POWER(CI$51,2))+('[1]Summary Data'!$X113*CI$51)+'[1]Summary Data'!$Y113</f>
        <v>0.34446474599423998</v>
      </c>
      <c r="CJ58" s="98">
        <f>('[1]Summary Data'!$V113*POWER(CJ$51,3))+('[1]Summary Data'!$W113*POWER(CJ$51,2))+('[1]Summary Data'!$X113*CJ$51)+'[1]Summary Data'!$Y113</f>
        <v>0.34270556681216002</v>
      </c>
      <c r="CK58" s="98">
        <f>('[1]Summary Data'!$V113*POWER(CK$51,3))+('[1]Summary Data'!$W113*POWER(CK$51,2))+('[1]Summary Data'!$X113*CK$51)+'[1]Summary Data'!$Y113</f>
        <v>0.33880681679871999</v>
      </c>
      <c r="CL58" s="98">
        <f>('[1]Summary Data'!$V113*POWER(CL$51,3))+('[1]Summary Data'!$W113*POWER(CL$51,2))+('[1]Summary Data'!$X113*CL$51)+'[1]Summary Data'!$Y113</f>
        <v>0.33291005567999998</v>
      </c>
      <c r="CM58" s="98">
        <f>('[1]Summary Data'!$V113*POWER(CM$51,3))+('[1]Summary Data'!$W113*POWER(CM$51,2))+('[1]Summary Data'!$X113*CM$51)+'[1]Summary Data'!$Y113</f>
        <v>0.32515684318207994</v>
      </c>
      <c r="CN58" s="98">
        <f>('[1]Summary Data'!$V113*POWER(CN$51,3))+('[1]Summary Data'!$W113*POWER(CN$51,2))+('[1]Summary Data'!$X113*CN$51)+'[1]Summary Data'!$Y113</f>
        <v>0.31568873903104</v>
      </c>
      <c r="CO58" s="98">
        <f>('[1]Summary Data'!$V113*POWER(CO$51,3))+('[1]Summary Data'!$W113*POWER(CO$51,2))+('[1]Summary Data'!$X113*CO$51)+'[1]Summary Data'!$Y113</f>
        <v>0.30464730295295994</v>
      </c>
      <c r="CP58" s="98">
        <f>('[1]Summary Data'!$V113*POWER(CP$51,3))+('[1]Summary Data'!$W113*POWER(CP$51,2))+('[1]Summary Data'!$X113*CP$51)+'[1]Summary Data'!$Y113</f>
        <v>0.29217409467391992</v>
      </c>
      <c r="CQ58" s="98">
        <f>('[1]Summary Data'!$V113*POWER(CQ$51,3))+('[1]Summary Data'!$W113*POWER(CQ$51,2))+('[1]Summary Data'!$X113*CQ$51)+'[1]Summary Data'!$Y113</f>
        <v>0.27841067391999991</v>
      </c>
      <c r="CR58" s="98">
        <f>('[1]Summary Data'!$V113*POWER(CR$51,3))+('[1]Summary Data'!$W113*POWER(CR$51,2))+('[1]Summary Data'!$X113*CR$51)+'[1]Summary Data'!$Y113</f>
        <v>0.2634986004172799</v>
      </c>
      <c r="CS58" s="98">
        <f>('[1]Summary Data'!$V113*POWER(CS$51,3))+('[1]Summary Data'!$W113*POWER(CS$51,2))+('[1]Summary Data'!$X113*CS$51)+'[1]Summary Data'!$Y113</f>
        <v>0.24757943389183984</v>
      </c>
      <c r="CT58" s="98">
        <f>('[1]Summary Data'!$V113*POWER(CT$51,3))+('[1]Summary Data'!$W113*POWER(CT$51,2))+('[1]Summary Data'!$X113*CT$51)+'[1]Summary Data'!$Y113</f>
        <v>0.23079473406975987</v>
      </c>
      <c r="CU58" s="98">
        <f>('[1]Summary Data'!$V113*POWER(CU$51,3))+('[1]Summary Data'!$W113*POWER(CU$51,2))+('[1]Summary Data'!$X113*CU$51)+'[1]Summary Data'!$Y113</f>
        <v>0.21328606067711992</v>
      </c>
      <c r="CV58" s="98">
        <f>('[1]Summary Data'!$V113*POWER(CV$51,3))+('[1]Summary Data'!$W113*POWER(CV$51,2))+('[1]Summary Data'!$X113*CV$51)+'[1]Summary Data'!$Y113</f>
        <v>0.19519497343999981</v>
      </c>
      <c r="CW58" s="98">
        <f>('[1]Summary Data'!$V113*POWER(CW$51,3))+('[1]Summary Data'!$W113*POWER(CW$51,2))+('[1]Summary Data'!$X113*CW$51)+'[1]Summary Data'!$Y113</f>
        <v>0.17666303208447981</v>
      </c>
      <c r="CX58" s="98">
        <f>('[1]Summary Data'!$V113*POWER(CX$51,3))+('[1]Summary Data'!$W113*POWER(CX$51,2))+('[1]Summary Data'!$X113*CX$51)+'[1]Summary Data'!$Y113</f>
        <v>0.15783179633663985</v>
      </c>
      <c r="CY58" s="98">
        <f>('[1]Summary Data'!$V113*POWER(CY$51,3))+('[1]Summary Data'!$W113*POWER(CY$51,2))+('[1]Summary Data'!$X113*CY$51)+'[1]Summary Data'!$Y113</f>
        <v>0.13884282592255981</v>
      </c>
      <c r="CZ58" s="98">
        <f>('[1]Summary Data'!$V113*POWER(CZ$51,3))+('[1]Summary Data'!$W113*POWER(CZ$51,2))+('[1]Summary Data'!$X113*CZ$51)+'[1]Summary Data'!$Y113</f>
        <v>0.11983768056831978</v>
      </c>
      <c r="DA58" s="98">
        <f>('[1]Summary Data'!$V113*POWER(DA$51,3))+('[1]Summary Data'!$W113*POWER(DA$51,2))+('[1]Summary Data'!$X113*DA$51)+'[1]Summary Data'!$Y113</f>
        <v>0.1009579199999997</v>
      </c>
      <c r="DB58" s="98">
        <f>('[1]Summary Data'!$V113*POWER(DB$51,3))+('[1]Summary Data'!$W113*POWER(DB$51,2))+('[1]Summary Data'!$X113*DB$51)+'[1]Summary Data'!$Y113</f>
        <v>8.2345103943679776E-2</v>
      </c>
      <c r="DC58" s="98">
        <f>('[1]Summary Data'!$V113*POWER(DC$51,3))+('[1]Summary Data'!$W113*POWER(DC$51,2))+('[1]Summary Data'!$X113*DC$51)+'[1]Summary Data'!$Y113</f>
        <v>6.4140792125439772E-2</v>
      </c>
      <c r="DD58" s="98">
        <f>('[1]Summary Data'!$V113*POWER(DD$51,3))+('[1]Summary Data'!$W113*POWER(DD$51,2))+('[1]Summary Data'!$X113*DD$51)+'[1]Summary Data'!$Y113</f>
        <v>4.6486544271359787E-2</v>
      </c>
      <c r="DE58" s="98">
        <f>('[1]Summary Data'!$V113*POWER(DE$51,3))+('[1]Summary Data'!$W113*POWER(DE$51,2))+('[1]Summary Data'!$X113*DE$51)+'[1]Summary Data'!$Y113</f>
        <v>2.9523920107519586E-2</v>
      </c>
      <c r="DF58" s="98">
        <f>('[1]Summary Data'!$V113*POWER(DF$51,3))+('[1]Summary Data'!$W113*POWER(DF$51,2))+('[1]Summary Data'!$X113*DF$51)+'[1]Summary Data'!$Y113</f>
        <v>1.3394479359999711E-2</v>
      </c>
      <c r="DG58" s="98">
        <f>('[1]Summary Data'!$V113*POWER(DG$51,3))+('[1]Summary Data'!$W113*POWER(DG$51,2))+('[1]Summary Data'!$X113*DG$51)+'[1]Summary Data'!$Y113</f>
        <v>-1.760218245120293E-3</v>
      </c>
      <c r="DH58" s="98">
        <f>('[1]Summary Data'!$V113*POWER(DH$51,3))+('[1]Summary Data'!$W113*POWER(DH$51,2))+('[1]Summary Data'!$X113*DH$51)+'[1]Summary Data'!$Y113</f>
        <v>-1.579861298176044E-2</v>
      </c>
      <c r="DI58" s="98">
        <f>('[1]Summary Data'!$V113*POWER(DI$51,3))+('[1]Summary Data'!$W113*POWER(DI$51,2))+('[1]Summary Data'!$X113*DI$51)+'[1]Summary Data'!$Y113</f>
        <v>-2.8579145123840188E-2</v>
      </c>
      <c r="DJ58" s="98">
        <f>('[1]Summary Data'!$V113*POWER(DJ$51,3))+('[1]Summary Data'!$W113*POWER(DJ$51,2))+('[1]Summary Data'!$X113*DJ$51)+'[1]Summary Data'!$Y113</f>
        <v>-3.9960254945280216E-2</v>
      </c>
      <c r="DK58" s="98">
        <f>('[1]Summary Data'!$V113*POWER(DK$51,3))+('[1]Summary Data'!$W113*POWER(DK$51,2))+('[1]Summary Data'!$X113*DK$51)+'[1]Summary Data'!$Y113</f>
        <v>-4.9800382720000202E-2</v>
      </c>
      <c r="DL58" s="98">
        <f>('[1]Summary Data'!$V113*POWER(DL$51,3))+('[1]Summary Data'!$W113*POWER(DL$51,2))+('[1]Summary Data'!$X113*DL$51)+'[1]Summary Data'!$Y113</f>
        <v>-5.7957968721919828E-2</v>
      </c>
      <c r="DM58" s="98">
        <f>('[1]Summary Data'!$V113*POWER(DM$51,3))+('[1]Summary Data'!$W113*POWER(DM$51,2))+('[1]Summary Data'!$X113*DM$51)+'[1]Summary Data'!$Y113</f>
        <v>-6.4291453224960105E-2</v>
      </c>
      <c r="DN58" s="98">
        <f>('[1]Summary Data'!$V113*POWER(DN$51,3))+('[1]Summary Data'!$W113*POWER(DN$51,2))+('[1]Summary Data'!$X113*DN$51)+'[1]Summary Data'!$Y113</f>
        <v>-6.8659276503040045E-2</v>
      </c>
      <c r="DO58" s="98">
        <f>('[1]Summary Data'!$V113*POWER(DO$51,3))+('[1]Summary Data'!$W113*POWER(DO$51,2))+('[1]Summary Data'!$X113*DO$51)+'[1]Summary Data'!$Y113</f>
        <v>-7.0919878830079996E-2</v>
      </c>
      <c r="DP58" s="98">
        <f>('[1]Summary Data'!$V113*POWER(DP$51,3))+('[1]Summary Data'!$W113*POWER(DP$51,2))+('[1]Summary Data'!$X113*DP$51)+'[1]Summary Data'!$Y113</f>
        <v>-7.0931700480000082E-2</v>
      </c>
      <c r="DQ58" s="98">
        <f>('[1]Summary Data'!$V113*POWER(DQ$51,3))+('[1]Summary Data'!$W113*POWER(DQ$51,2))+('[1]Summary Data'!$X113*DQ$51)+'[1]Summary Data'!$Y113</f>
        <v>-6.8553181726719536E-2</v>
      </c>
      <c r="DR58" s="98">
        <f>('[1]Summary Data'!$V113*POWER(DR$51,3))+('[1]Summary Data'!$W113*POWER(DR$51,2))+('[1]Summary Data'!$X113*DR$51)+'[1]Summary Data'!$Y113</f>
        <v>-6.3642762844159595E-2</v>
      </c>
      <c r="DS58" s="98">
        <f>('[1]Summary Data'!$V113*POWER(DS$51,3))+('[1]Summary Data'!$W113*POWER(DS$51,2))+('[1]Summary Data'!$X113*DS$51)+'[1]Summary Data'!$Y113</f>
        <v>-5.6058884106239937E-2</v>
      </c>
      <c r="DT58" s="98">
        <f>('[1]Summary Data'!$V113*POWER(DT$51,3))+('[1]Summary Data'!$W113*POWER(DT$51,2))+('[1]Summary Data'!$X113*DT$51)+'[1]Summary Data'!$Y113</f>
        <v>-4.5659985786879131E-2</v>
      </c>
      <c r="DU58" s="98">
        <f>('[1]Summary Data'!$V113*POWER(DU$51,3))+('[1]Summary Data'!$W113*POWER(DU$51,2))+('[1]Summary Data'!$X113*DU$51)+'[1]Summary Data'!$Y113</f>
        <v>-3.2304508159999301E-2</v>
      </c>
      <c r="DV58" s="98">
        <f>('[1]Summary Data'!$V113*POWER(DV$51,3))+('[1]Summary Data'!$W113*POWER(DV$51,2))+('[1]Summary Data'!$X113*DV$51)+'[1]Summary Data'!$Y113</f>
        <v>-1.5850891499519237E-2</v>
      </c>
      <c r="DW58" s="98">
        <f>('[1]Summary Data'!$V113*POWER(DW$51,3))+('[1]Summary Data'!$W113*POWER(DW$51,2))+('[1]Summary Data'!$X113*DW$51)+'[1]Summary Data'!$Y113</f>
        <v>3.8424239206409361E-3</v>
      </c>
      <c r="DX58" s="98">
        <f>('[1]Summary Data'!$V113*POWER(DX$51,3))+('[1]Summary Data'!$W113*POWER(DX$51,2))+('[1]Summary Data'!$X113*DX$51)+'[1]Summary Data'!$Y113</f>
        <v>2.6916997826560651E-2</v>
      </c>
      <c r="DY58" s="98">
        <f>('[1]Summary Data'!$V113*POWER(DY$51,3))+('[1]Summary Data'!$W113*POWER(DY$51,2))+('[1]Summary Data'!$X113*DY$51)+'[1]Summary Data'!$Y113</f>
        <v>5.3514389944321561E-2</v>
      </c>
      <c r="DZ58" s="98">
        <f>('[1]Summary Data'!$V113*POWER(DZ$51,3))+('[1]Summary Data'!$W113*POWER(DZ$51,2))+('[1]Summary Data'!$X113*DZ$51)+'[1]Summary Data'!$Y113</f>
        <v>8.3776160000001765E-2</v>
      </c>
      <c r="EA58" s="98">
        <f>('[1]Summary Data'!$V113*POWER(EA$51,3))+('[1]Summary Data'!$W113*POWER(EA$51,2))+('[1]Summary Data'!$X113*EA$51)+'[1]Summary Data'!$Y113</f>
        <v>0.11784386771968247</v>
      </c>
      <c r="EB58" s="98">
        <f>('[1]Summary Data'!$V113*POWER(EB$51,3))+('[1]Summary Data'!$W113*POWER(EB$51,2))+('[1]Summary Data'!$X113*EB$51)+'[1]Summary Data'!$Y113</f>
        <v>0.15585907282944211</v>
      </c>
      <c r="EC58" s="98">
        <f>('[1]Summary Data'!$V113*POWER(EC$51,3))+('[1]Summary Data'!$W113*POWER(EC$51,2))+('[1]Summary Data'!$X113*EC$51)+'[1]Summary Data'!$Y113</f>
        <v>0.19796333505536212</v>
      </c>
      <c r="ED58" s="98">
        <f>('[1]Summary Data'!$V113*POWER(ED$51,3))+('[1]Summary Data'!$W113*POWER(ED$51,2))+('[1]Summary Data'!$X113*ED$51)+'[1]Summary Data'!$Y113</f>
        <v>0.24429821412352193</v>
      </c>
      <c r="EE58" s="98">
        <f>('[1]Summary Data'!$V113*POWER(EE$51,3))+('[1]Summary Data'!$W113*POWER(EE$51,2))+('[1]Summary Data'!$X113*EE$51)+'[1]Summary Data'!$Y113</f>
        <v>0.29500526976000208</v>
      </c>
      <c r="EF58" s="98">
        <f>('[1]Summary Data'!$V113*POWER(EF$51,3))+('[1]Summary Data'!$W113*POWER(EF$51,2))+('[1]Summary Data'!$X113*EF$51)+'[1]Summary Data'!$Y113</f>
        <v>0.35022606169088255</v>
      </c>
      <c r="EG58" s="98">
        <f>('[1]Summary Data'!$V113*POWER(EG$51,3))+('[1]Summary Data'!$W113*POWER(EG$51,2))+('[1]Summary Data'!$X113*EG$51)+'[1]Summary Data'!$Y113</f>
        <v>0.41010214964224412</v>
      </c>
      <c r="EH58" s="98">
        <f>('[1]Summary Data'!$V113*POWER(EH$51,3))+('[1]Summary Data'!$W113*POWER(EH$51,2))+('[1]Summary Data'!$X113*EH$51)+'[1]Summary Data'!$Y113</f>
        <v>0.47477509334016355</v>
      </c>
      <c r="EI58" s="98">
        <f>('[1]Summary Data'!$V113*POWER(EI$51,3))+('[1]Summary Data'!$W113*POWER(EI$51,2))+('[1]Summary Data'!$X113*EI$51)+'[1]Summary Data'!$Y113</f>
        <v>0.54438645251072426</v>
      </c>
      <c r="EJ58" s="98">
        <f>('[1]Summary Data'!$V113*POWER(EJ$51,3))+('[1]Summary Data'!$W113*POWER(EJ$51,2))+('[1]Summary Data'!$X113*EJ$51)+'[1]Summary Data'!$Y113</f>
        <v>0.61907778688000437</v>
      </c>
      <c r="EK58" s="98">
        <f>('[1]Summary Data'!$V113*POWER(EK$51,3))+('[1]Summary Data'!$W113*POWER(EK$51,2))+('[1]Summary Data'!$X113*EK$51)+'[1]Summary Data'!$Y113</f>
        <v>0.69899065617408374</v>
      </c>
      <c r="EL58" s="98">
        <f>('[1]Summary Data'!$V113*POWER(EL$51,3))+('[1]Summary Data'!$W113*POWER(EL$51,2))+('[1]Summary Data'!$X113*EL$51)+'[1]Summary Data'!$Y113</f>
        <v>0.78426662011904491</v>
      </c>
      <c r="EM58" s="98">
        <f>('[1]Summary Data'!$V113*POWER(EM$51,3))+('[1]Summary Data'!$W113*POWER(EM$51,2))+('[1]Summary Data'!$X113*EM$51)+'[1]Summary Data'!$Y113</f>
        <v>0.87504723844096488</v>
      </c>
      <c r="EN58" s="98">
        <f>('[1]Summary Data'!$V113*POWER(EN$51,3))+('[1]Summary Data'!$W113*POWER(EN$51,2))+('[1]Summary Data'!$X113*EN$51)+'[1]Summary Data'!$Y113</f>
        <v>0.97147407086592397</v>
      </c>
      <c r="EO58" s="99">
        <f>('[1]Summary Data'!$V113*POWER(EO$51,3))+('[1]Summary Data'!$W113*POWER(EO$51,2))+('[1]Summary Data'!$X113*EO$51)+'[1]Summary Data'!$Y113</f>
        <v>1.0736886771200045</v>
      </c>
      <c r="EP58" s="187"/>
    </row>
    <row r="59" spans="2:147" ht="15.75" thickBot="1" x14ac:dyDescent="0.3">
      <c r="B59" s="183"/>
      <c r="C59" s="184"/>
      <c r="D59" s="184"/>
      <c r="E59" s="185"/>
      <c r="F59" s="58">
        <f t="shared" si="7"/>
        <v>6</v>
      </c>
      <c r="G59" s="102">
        <f t="shared" si="8"/>
        <v>0.31681300946944002</v>
      </c>
      <c r="H59" s="103">
        <f t="shared" si="8"/>
        <v>0.31681300946944002</v>
      </c>
      <c r="I59" s="103">
        <f t="shared" si="8"/>
        <v>0.31681300946944002</v>
      </c>
      <c r="J59" s="103">
        <f t="shared" si="8"/>
        <v>0.31681300946944002</v>
      </c>
      <c r="K59" s="103">
        <f t="shared" si="8"/>
        <v>0.31681300946944002</v>
      </c>
      <c r="L59" s="103">
        <f t="shared" si="8"/>
        <v>0.31681300946944002</v>
      </c>
      <c r="M59" s="103">
        <f t="shared" si="8"/>
        <v>0.31681300946944002</v>
      </c>
      <c r="N59" s="103">
        <f t="shared" si="8"/>
        <v>0.31681300946944002</v>
      </c>
      <c r="O59" s="103">
        <f t="shared" si="8"/>
        <v>0.31599294160896002</v>
      </c>
      <c r="P59" s="103">
        <f t="shared" si="8"/>
        <v>0.31315693330432004</v>
      </c>
      <c r="Q59" s="103">
        <f t="shared" si="8"/>
        <v>0.30843102207999995</v>
      </c>
      <c r="R59" s="103">
        <f t="shared" si="8"/>
        <v>0.30194124546048001</v>
      </c>
      <c r="S59" s="103">
        <f t="shared" si="8"/>
        <v>0.29381364097023999</v>
      </c>
      <c r="T59" s="103">
        <f t="shared" si="8"/>
        <v>0.28417424613375997</v>
      </c>
      <c r="U59" s="103">
        <f t="shared" si="8"/>
        <v>0.27314909847551994</v>
      </c>
      <c r="V59" s="103">
        <f t="shared" si="8"/>
        <v>0.26086423551999993</v>
      </c>
      <c r="W59" s="103">
        <f t="shared" si="8"/>
        <v>0.24744569479167988</v>
      </c>
      <c r="X59" s="103">
        <f t="shared" si="8"/>
        <v>0.23301951381503982</v>
      </c>
      <c r="Y59" s="103">
        <f t="shared" si="8"/>
        <v>0.21771173011455985</v>
      </c>
      <c r="Z59" s="103">
        <f t="shared" si="8"/>
        <v>0.2016483812147199</v>
      </c>
      <c r="AA59" s="103">
        <f t="shared" si="8"/>
        <v>0.18495550463999982</v>
      </c>
      <c r="AB59" s="103">
        <f t="shared" si="8"/>
        <v>0.16775913791487979</v>
      </c>
      <c r="AC59" s="103">
        <f t="shared" si="8"/>
        <v>0.15018531856383976</v>
      </c>
      <c r="AD59" s="103">
        <f t="shared" si="8"/>
        <v>0.13236008411135974</v>
      </c>
      <c r="AE59" s="103">
        <f t="shared" si="8"/>
        <v>0.11440947208191971</v>
      </c>
      <c r="AF59" s="103">
        <f t="shared" si="8"/>
        <v>9.6459519999999688E-2</v>
      </c>
      <c r="AG59" s="103">
        <f t="shared" si="8"/>
        <v>7.8636265390079674E-2</v>
      </c>
      <c r="AH59" s="103">
        <f t="shared" si="8"/>
        <v>6.1065745776639757E-2</v>
      </c>
      <c r="AI59" s="103">
        <f t="shared" si="8"/>
        <v>4.3873998684159699E-2</v>
      </c>
      <c r="AJ59" s="103">
        <f t="shared" si="8"/>
        <v>2.7187061637119758E-2</v>
      </c>
      <c r="AK59" s="103">
        <f t="shared" si="8"/>
        <v>1.1130972159999641E-2</v>
      </c>
      <c r="AL59" s="103">
        <f t="shared" ref="AL59" si="10">IF(DG59&gt;AM59,MAX(DG59,0),AM59)</f>
        <v>0</v>
      </c>
      <c r="AM59" s="103">
        <v>0</v>
      </c>
      <c r="AN59" s="103">
        <v>0</v>
      </c>
      <c r="AO59" s="103">
        <v>0</v>
      </c>
      <c r="AP59" s="103">
        <v>0</v>
      </c>
      <c r="AQ59" s="103">
        <v>0</v>
      </c>
      <c r="AR59" s="103">
        <v>0</v>
      </c>
      <c r="AS59" s="103">
        <v>0</v>
      </c>
      <c r="AT59" s="103">
        <v>0</v>
      </c>
      <c r="AU59" s="103">
        <v>0</v>
      </c>
      <c r="AV59" s="103">
        <v>0</v>
      </c>
      <c r="AW59" s="103">
        <v>0</v>
      </c>
      <c r="AX59" s="103">
        <v>0</v>
      </c>
      <c r="AY59" s="103">
        <v>0</v>
      </c>
      <c r="AZ59" s="103">
        <v>0</v>
      </c>
      <c r="BA59" s="103">
        <v>0</v>
      </c>
      <c r="BB59" s="103">
        <v>0</v>
      </c>
      <c r="BC59" s="103">
        <v>0</v>
      </c>
      <c r="BD59" s="103">
        <v>0</v>
      </c>
      <c r="BE59" s="103">
        <v>0</v>
      </c>
      <c r="BF59" s="103">
        <v>0</v>
      </c>
      <c r="BG59" s="103">
        <v>0</v>
      </c>
      <c r="BH59" s="103">
        <v>0</v>
      </c>
      <c r="BI59" s="103">
        <v>0</v>
      </c>
      <c r="BJ59" s="103">
        <v>0</v>
      </c>
      <c r="BK59" s="103">
        <v>0</v>
      </c>
      <c r="BL59" s="103">
        <v>0</v>
      </c>
      <c r="BM59" s="103">
        <v>0</v>
      </c>
      <c r="BN59" s="103">
        <v>0</v>
      </c>
      <c r="BO59" s="103">
        <v>0</v>
      </c>
      <c r="BP59" s="103">
        <v>0</v>
      </c>
      <c r="BQ59" s="103">
        <v>0</v>
      </c>
      <c r="BR59" s="103">
        <v>0</v>
      </c>
      <c r="BS59" s="103">
        <v>0</v>
      </c>
      <c r="BT59" s="104">
        <v>0</v>
      </c>
      <c r="BU59" s="188"/>
      <c r="CA59" s="144">
        <f t="shared" si="9"/>
        <v>0</v>
      </c>
      <c r="CB59" s="102">
        <f>('[1]Summary Data'!$V112*POWER(CB$51,3))+('[1]Summary Data'!$W112*POWER(CB$51,2))+('[1]Summary Data'!$X112*CB$51)+'[1]Summary Data'!$Y112</f>
        <v>0.25552000000000002</v>
      </c>
      <c r="CC59" s="103">
        <f>('[1]Summary Data'!$V112*POWER(CC$51,3))+('[1]Summary Data'!$W112*POWER(CC$51,2))+('[1]Summary Data'!$X112*CC$51)+'[1]Summary Data'!$Y112</f>
        <v>0.27234056593408001</v>
      </c>
      <c r="CD59" s="103">
        <f>('[1]Summary Data'!$V112*POWER(CD$51,3))+('[1]Summary Data'!$W112*POWER(CD$51,2))+('[1]Summary Data'!$X112*CD$51)+'[1]Summary Data'!$Y112</f>
        <v>0.28626292875264003</v>
      </c>
      <c r="CE59" s="103">
        <f>('[1]Summary Data'!$V112*POWER(CE$51,3))+('[1]Summary Data'!$W112*POWER(CE$51,2))+('[1]Summary Data'!$X112*CE$51)+'[1]Summary Data'!$Y112</f>
        <v>0.29741312598016001</v>
      </c>
      <c r="CF59" s="103">
        <f>('[1]Summary Data'!$V112*POWER(CF$51,3))+('[1]Summary Data'!$W112*POWER(CF$51,2))+('[1]Summary Data'!$X112*CF$51)+'[1]Summary Data'!$Y112</f>
        <v>0.30591719514112004</v>
      </c>
      <c r="CG59" s="103">
        <f>('[1]Summary Data'!$V112*POWER(CG$51,3))+('[1]Summary Data'!$W112*POWER(CG$51,2))+('[1]Summary Data'!$X112*CG$51)+'[1]Summary Data'!$Y112</f>
        <v>0.31190117376000004</v>
      </c>
      <c r="CH59" s="103">
        <f>('[1]Summary Data'!$V112*POWER(CH$51,3))+('[1]Summary Data'!$W112*POWER(CH$51,2))+('[1]Summary Data'!$X112*CH$51)+'[1]Summary Data'!$Y112</f>
        <v>0.31549109936128</v>
      </c>
      <c r="CI59" s="103">
        <f>('[1]Summary Data'!$V112*POWER(CI$51,3))+('[1]Summary Data'!$W112*POWER(CI$51,2))+('[1]Summary Data'!$X112*CI$51)+'[1]Summary Data'!$Y112</f>
        <v>0.31681300946944002</v>
      </c>
      <c r="CJ59" s="103">
        <f>('[1]Summary Data'!$V112*POWER(CJ$51,3))+('[1]Summary Data'!$W112*POWER(CJ$51,2))+('[1]Summary Data'!$X112*CJ$51)+'[1]Summary Data'!$Y112</f>
        <v>0.31599294160896002</v>
      </c>
      <c r="CK59" s="103">
        <f>('[1]Summary Data'!$V112*POWER(CK$51,3))+('[1]Summary Data'!$W112*POWER(CK$51,2))+('[1]Summary Data'!$X112*CK$51)+'[1]Summary Data'!$Y112</f>
        <v>0.31315693330432004</v>
      </c>
      <c r="CL59" s="103">
        <f>('[1]Summary Data'!$V112*POWER(CL$51,3))+('[1]Summary Data'!$W112*POWER(CL$51,2))+('[1]Summary Data'!$X112*CL$51)+'[1]Summary Data'!$Y112</f>
        <v>0.30843102207999995</v>
      </c>
      <c r="CM59" s="103">
        <f>('[1]Summary Data'!$V112*POWER(CM$51,3))+('[1]Summary Data'!$W112*POWER(CM$51,2))+('[1]Summary Data'!$X112*CM$51)+'[1]Summary Data'!$Y112</f>
        <v>0.30194124546048001</v>
      </c>
      <c r="CN59" s="103">
        <f>('[1]Summary Data'!$V112*POWER(CN$51,3))+('[1]Summary Data'!$W112*POWER(CN$51,2))+('[1]Summary Data'!$X112*CN$51)+'[1]Summary Data'!$Y112</f>
        <v>0.29381364097023999</v>
      </c>
      <c r="CO59" s="103">
        <f>('[1]Summary Data'!$V112*POWER(CO$51,3))+('[1]Summary Data'!$W112*POWER(CO$51,2))+('[1]Summary Data'!$X112*CO$51)+'[1]Summary Data'!$Y112</f>
        <v>0.28417424613375997</v>
      </c>
      <c r="CP59" s="103">
        <f>('[1]Summary Data'!$V112*POWER(CP$51,3))+('[1]Summary Data'!$W112*POWER(CP$51,2))+('[1]Summary Data'!$X112*CP$51)+'[1]Summary Data'!$Y112</f>
        <v>0.27314909847551994</v>
      </c>
      <c r="CQ59" s="103">
        <f>('[1]Summary Data'!$V112*POWER(CQ$51,3))+('[1]Summary Data'!$W112*POWER(CQ$51,2))+('[1]Summary Data'!$X112*CQ$51)+'[1]Summary Data'!$Y112</f>
        <v>0.26086423551999993</v>
      </c>
      <c r="CR59" s="103">
        <f>('[1]Summary Data'!$V112*POWER(CR$51,3))+('[1]Summary Data'!$W112*POWER(CR$51,2))+('[1]Summary Data'!$X112*CR$51)+'[1]Summary Data'!$Y112</f>
        <v>0.24744569479167988</v>
      </c>
      <c r="CS59" s="103">
        <f>('[1]Summary Data'!$V112*POWER(CS$51,3))+('[1]Summary Data'!$W112*POWER(CS$51,2))+('[1]Summary Data'!$X112*CS$51)+'[1]Summary Data'!$Y112</f>
        <v>0.23301951381503982</v>
      </c>
      <c r="CT59" s="103">
        <f>('[1]Summary Data'!$V112*POWER(CT$51,3))+('[1]Summary Data'!$W112*POWER(CT$51,2))+('[1]Summary Data'!$X112*CT$51)+'[1]Summary Data'!$Y112</f>
        <v>0.21771173011455985</v>
      </c>
      <c r="CU59" s="103">
        <f>('[1]Summary Data'!$V112*POWER(CU$51,3))+('[1]Summary Data'!$W112*POWER(CU$51,2))+('[1]Summary Data'!$X112*CU$51)+'[1]Summary Data'!$Y112</f>
        <v>0.2016483812147199</v>
      </c>
      <c r="CV59" s="103">
        <f>('[1]Summary Data'!$V112*POWER(CV$51,3))+('[1]Summary Data'!$W112*POWER(CV$51,2))+('[1]Summary Data'!$X112*CV$51)+'[1]Summary Data'!$Y112</f>
        <v>0.18495550463999982</v>
      </c>
      <c r="CW59" s="103">
        <f>('[1]Summary Data'!$V112*POWER(CW$51,3))+('[1]Summary Data'!$W112*POWER(CW$51,2))+('[1]Summary Data'!$X112*CW$51)+'[1]Summary Data'!$Y112</f>
        <v>0.16775913791487979</v>
      </c>
      <c r="CX59" s="103">
        <f>('[1]Summary Data'!$V112*POWER(CX$51,3))+('[1]Summary Data'!$W112*POWER(CX$51,2))+('[1]Summary Data'!$X112*CX$51)+'[1]Summary Data'!$Y112</f>
        <v>0.15018531856383976</v>
      </c>
      <c r="CY59" s="103">
        <f>('[1]Summary Data'!$V112*POWER(CY$51,3))+('[1]Summary Data'!$W112*POWER(CY$51,2))+('[1]Summary Data'!$X112*CY$51)+'[1]Summary Data'!$Y112</f>
        <v>0.13236008411135974</v>
      </c>
      <c r="CZ59" s="103">
        <f>('[1]Summary Data'!$V112*POWER(CZ$51,3))+('[1]Summary Data'!$W112*POWER(CZ$51,2))+('[1]Summary Data'!$X112*CZ$51)+'[1]Summary Data'!$Y112</f>
        <v>0.11440947208191971</v>
      </c>
      <c r="DA59" s="103">
        <f>('[1]Summary Data'!$V112*POWER(DA$51,3))+('[1]Summary Data'!$W112*POWER(DA$51,2))+('[1]Summary Data'!$X112*DA$51)+'[1]Summary Data'!$Y112</f>
        <v>9.6459519999999688E-2</v>
      </c>
      <c r="DB59" s="103">
        <f>('[1]Summary Data'!$V112*POWER(DB$51,3))+('[1]Summary Data'!$W112*POWER(DB$51,2))+('[1]Summary Data'!$X112*DB$51)+'[1]Summary Data'!$Y112</f>
        <v>7.8636265390079674E-2</v>
      </c>
      <c r="DC59" s="103">
        <f>('[1]Summary Data'!$V112*POWER(DC$51,3))+('[1]Summary Data'!$W112*POWER(DC$51,2))+('[1]Summary Data'!$X112*DC$51)+'[1]Summary Data'!$Y112</f>
        <v>6.1065745776639757E-2</v>
      </c>
      <c r="DD59" s="103">
        <f>('[1]Summary Data'!$V112*POWER(DD$51,3))+('[1]Summary Data'!$W112*POWER(DD$51,2))+('[1]Summary Data'!$X112*DD$51)+'[1]Summary Data'!$Y112</f>
        <v>4.3873998684159699E-2</v>
      </c>
      <c r="DE59" s="103">
        <f>('[1]Summary Data'!$V112*POWER(DE$51,3))+('[1]Summary Data'!$W112*POWER(DE$51,2))+('[1]Summary Data'!$X112*DE$51)+'[1]Summary Data'!$Y112</f>
        <v>2.7187061637119758E-2</v>
      </c>
      <c r="DF59" s="103">
        <f>('[1]Summary Data'!$V112*POWER(DF$51,3))+('[1]Summary Data'!$W112*POWER(DF$51,2))+('[1]Summary Data'!$X112*DF$51)+'[1]Summary Data'!$Y112</f>
        <v>1.1130972159999641E-2</v>
      </c>
      <c r="DG59" s="103">
        <f>('[1]Summary Data'!$V112*POWER(DG$51,3))+('[1]Summary Data'!$W112*POWER(DG$51,2))+('[1]Summary Data'!$X112*DG$51)+'[1]Summary Data'!$Y112</f>
        <v>-4.1682322227202806E-3</v>
      </c>
      <c r="DH59" s="103">
        <f>('[1]Summary Data'!$V112*POWER(DH$51,3))+('[1]Summary Data'!$W112*POWER(DH$51,2))+('[1]Summary Data'!$X112*DH$51)+'[1]Summary Data'!$Y112</f>
        <v>-1.8584513986560525E-2</v>
      </c>
      <c r="DI59" s="103">
        <f>('[1]Summary Data'!$V112*POWER(DI$51,3))+('[1]Summary Data'!$W112*POWER(DI$51,2))+('[1]Summary Data'!$X112*DI$51)+'[1]Summary Data'!$Y112</f>
        <v>-3.1991835607040164E-2</v>
      </c>
      <c r="DJ59" s="103">
        <f>('[1]Summary Data'!$V112*POWER(DJ$51,3))+('[1]Summary Data'!$W112*POWER(DJ$51,2))+('[1]Summary Data'!$X112*DJ$51)+'[1]Summary Data'!$Y112</f>
        <v>-4.4264159559680383E-2</v>
      </c>
      <c r="DK59" s="103">
        <f>('[1]Summary Data'!$V112*POWER(DK$51,3))+('[1]Summary Data'!$W112*POWER(DK$51,2))+('[1]Summary Data'!$X112*DK$51)+'[1]Summary Data'!$Y112</f>
        <v>-5.5275448320000475E-2</v>
      </c>
      <c r="DL59" s="103">
        <f>('[1]Summary Data'!$V112*POWER(DL$51,3))+('[1]Summary Data'!$W112*POWER(DL$51,2))+('[1]Summary Data'!$X112*DL$51)+'[1]Summary Data'!$Y112</f>
        <v>-6.4899664363520182E-2</v>
      </c>
      <c r="DM59" s="103">
        <f>('[1]Summary Data'!$V112*POWER(DM$51,3))+('[1]Summary Data'!$W112*POWER(DM$51,2))+('[1]Summary Data'!$X112*DM$51)+'[1]Summary Data'!$Y112</f>
        <v>-7.301077016576013E-2</v>
      </c>
      <c r="DN59" s="103">
        <f>('[1]Summary Data'!$V112*POWER(DN$51,3))+('[1]Summary Data'!$W112*POWER(DN$51,2))+('[1]Summary Data'!$X112*DN$51)+'[1]Summary Data'!$Y112</f>
        <v>-7.9482728202240505E-2</v>
      </c>
      <c r="DO59" s="103">
        <f>('[1]Summary Data'!$V112*POWER(DO$51,3))+('[1]Summary Data'!$W112*POWER(DO$51,2))+('[1]Summary Data'!$X112*DO$51)+'[1]Summary Data'!$Y112</f>
        <v>-8.4189500948480267E-2</v>
      </c>
      <c r="DP59" s="103">
        <f>('[1]Summary Data'!$V112*POWER(DP$51,3))+('[1]Summary Data'!$W112*POWER(DP$51,2))+('[1]Summary Data'!$X112*DP$51)+'[1]Summary Data'!$Y112</f>
        <v>-8.7005050880000157E-2</v>
      </c>
      <c r="DQ59" s="103">
        <f>('[1]Summary Data'!$V112*POWER(DQ$51,3))+('[1]Summary Data'!$W112*POWER(DQ$51,2))+('[1]Summary Data'!$X112*DQ$51)+'[1]Summary Data'!$Y112</f>
        <v>-8.7803340472320024E-2</v>
      </c>
      <c r="DR59" s="103">
        <f>('[1]Summary Data'!$V112*POWER(DR$51,3))+('[1]Summary Data'!$W112*POWER(DR$51,2))+('[1]Summary Data'!$X112*DR$51)+'[1]Summary Data'!$Y112</f>
        <v>-8.6458332200960053E-2</v>
      </c>
      <c r="DS59" s="103">
        <f>('[1]Summary Data'!$V112*POWER(DS$51,3))+('[1]Summary Data'!$W112*POWER(DS$51,2))+('[1]Summary Data'!$X112*DS$51)+'[1]Summary Data'!$Y112</f>
        <v>-8.2843988541439872E-2</v>
      </c>
      <c r="DT59" s="103">
        <f>('[1]Summary Data'!$V112*POWER(DT$51,3))+('[1]Summary Data'!$W112*POWER(DT$51,2))+('[1]Summary Data'!$X112*DT$51)+'[1]Summary Data'!$Y112</f>
        <v>-7.6834271969279555E-2</v>
      </c>
      <c r="DU59" s="103">
        <f>('[1]Summary Data'!$V112*POWER(DU$51,3))+('[1]Summary Data'!$W112*POWER(DU$51,2))+('[1]Summary Data'!$X112*DU$51)+'[1]Summary Data'!$Y112</f>
        <v>-6.8303144959999729E-2</v>
      </c>
      <c r="DV59" s="103">
        <f>('[1]Summary Data'!$V112*POWER(DV$51,3))+('[1]Summary Data'!$W112*POWER(DV$51,2))+('[1]Summary Data'!$X112*DV$51)+'[1]Summary Data'!$Y112</f>
        <v>-5.7124569989119578E-2</v>
      </c>
      <c r="DW59" s="103">
        <f>('[1]Summary Data'!$V112*POWER(DW$51,3))+('[1]Summary Data'!$W112*POWER(DW$51,2))+('[1]Summary Data'!$X112*DW$51)+'[1]Summary Data'!$Y112</f>
        <v>-4.317250953215962E-2</v>
      </c>
      <c r="DX59" s="103">
        <f>('[1]Summary Data'!$V112*POWER(DX$51,3))+('[1]Summary Data'!$W112*POWER(DX$51,2))+('[1]Summary Data'!$X112*DX$51)+'[1]Summary Data'!$Y112</f>
        <v>-2.6320926064639594E-2</v>
      </c>
      <c r="DY59" s="103">
        <f>('[1]Summary Data'!$V112*POWER(DY$51,3))+('[1]Summary Data'!$W112*POWER(DY$51,2))+('[1]Summary Data'!$X112*DY$51)+'[1]Summary Data'!$Y112</f>
        <v>-6.4437820620789066E-3</v>
      </c>
      <c r="DZ59" s="103">
        <f>('[1]Summary Data'!$V112*POWER(DZ$51,3))+('[1]Summary Data'!$W112*POWER(DZ$51,2))+('[1]Summary Data'!$X112*DZ$51)+'[1]Summary Data'!$Y112</f>
        <v>1.6584960000000815E-2</v>
      </c>
      <c r="EA59" s="103">
        <f>('[1]Summary Data'!$V112*POWER(EA$51,3))+('[1]Summary Data'!$W112*POWER(EA$51,2))+('[1]Summary Data'!$X112*EA$51)+'[1]Summary Data'!$Y112</f>
        <v>4.289133764608094E-2</v>
      </c>
      <c r="EB59" s="103">
        <f>('[1]Summary Data'!$V112*POWER(EB$51,3))+('[1]Summary Data'!$W112*POWER(EB$51,2))+('[1]Summary Data'!$X112*EB$51)+'[1]Summary Data'!$Y112</f>
        <v>7.2601388400641176E-2</v>
      </c>
      <c r="EC59" s="103">
        <f>('[1]Summary Data'!$V112*POWER(EC$51,3))+('[1]Summary Data'!$W112*POWER(EC$51,2))+('[1]Summary Data'!$X112*EC$51)+'[1]Summary Data'!$Y112</f>
        <v>0.10584114978816123</v>
      </c>
      <c r="ED59" s="103">
        <f>('[1]Summary Data'!$V112*POWER(ED$51,3))+('[1]Summary Data'!$W112*POWER(ED$51,2))+('[1]Summary Data'!$X112*ED$51)+'[1]Summary Data'!$Y112</f>
        <v>0.14273665933312113</v>
      </c>
      <c r="EE59" s="103">
        <f>('[1]Summary Data'!$V112*POWER(EE$51,3))+('[1]Summary Data'!$W112*POWER(EE$51,2))+('[1]Summary Data'!$X112*EE$51)+'[1]Summary Data'!$Y112</f>
        <v>0.18341395456000137</v>
      </c>
      <c r="EF59" s="103">
        <f>('[1]Summary Data'!$V112*POWER(EF$51,3))+('[1]Summary Data'!$W112*POWER(EF$51,2))+('[1]Summary Data'!$X112*EF$51)+'[1]Summary Data'!$Y112</f>
        <v>0.22799907299328243</v>
      </c>
      <c r="EG59" s="103">
        <f>('[1]Summary Data'!$V112*POWER(EG$51,3))+('[1]Summary Data'!$W112*POWER(EG$51,2))+('[1]Summary Data'!$X112*EG$51)+'[1]Summary Data'!$Y112</f>
        <v>0.27661805215744178</v>
      </c>
      <c r="EH59" s="103">
        <f>('[1]Summary Data'!$V112*POWER(EH$51,3))+('[1]Summary Data'!$W112*POWER(EH$51,2))+('[1]Summary Data'!$X112*EH$51)+'[1]Summary Data'!$Y112</f>
        <v>0.32939692957696193</v>
      </c>
      <c r="EI59" s="103">
        <f>('[1]Summary Data'!$V112*POWER(EI$51,3))+('[1]Summary Data'!$W112*POWER(EI$51,2))+('[1]Summary Data'!$X112*EI$51)+'[1]Summary Data'!$Y112</f>
        <v>0.38646174277632267</v>
      </c>
      <c r="EJ59" s="103">
        <f>('[1]Summary Data'!$V112*POWER(EJ$51,3))+('[1]Summary Data'!$W112*POWER(EJ$51,2))+('[1]Summary Data'!$X112*EJ$51)+'[1]Summary Data'!$Y112</f>
        <v>0.44793852928000316</v>
      </c>
      <c r="EK59" s="103">
        <f>('[1]Summary Data'!$V112*POWER(EK$51,3))+('[1]Summary Data'!$W112*POWER(EK$51,2))+('[1]Summary Data'!$X112*EK$51)+'[1]Summary Data'!$Y112</f>
        <v>0.51395332661248228</v>
      </c>
      <c r="EL59" s="103">
        <f>('[1]Summary Data'!$V112*POWER(EL$51,3))+('[1]Summary Data'!$W112*POWER(EL$51,2))+('[1]Summary Data'!$X112*EL$51)+'[1]Summary Data'!$Y112</f>
        <v>0.58463217229824282</v>
      </c>
      <c r="EM59" s="103">
        <f>('[1]Summary Data'!$V112*POWER(EM$51,3))+('[1]Summary Data'!$W112*POWER(EM$51,2))+('[1]Summary Data'!$X112*EM$51)+'[1]Summary Data'!$Y112</f>
        <v>0.66010110386176302</v>
      </c>
      <c r="EN59" s="103">
        <f>('[1]Summary Data'!$V112*POWER(EN$51,3))+('[1]Summary Data'!$W112*POWER(EN$51,2))+('[1]Summary Data'!$X112*EN$51)+'[1]Summary Data'!$Y112</f>
        <v>0.74048615882752267</v>
      </c>
      <c r="EO59" s="104">
        <f>('[1]Summary Data'!$V112*POWER(EO$51,3))+('[1]Summary Data'!$W112*POWER(EO$51,2))+('[1]Summary Data'!$X112*EO$51)+'[1]Summary Data'!$Y112</f>
        <v>0.82591337472000359</v>
      </c>
      <c r="EP59" s="188"/>
    </row>
    <row r="61" spans="2:147" x14ac:dyDescent="0.25">
      <c r="I61" s="43"/>
    </row>
    <row r="62" spans="2:147" x14ac:dyDescent="0.25">
      <c r="F62" s="112"/>
    </row>
  </sheetData>
  <sheetProtection password="C163" sheet="1" objects="1" scenarios="1"/>
  <mergeCells count="23">
    <mergeCell ref="DH50:DW50"/>
    <mergeCell ref="DX50:EM50"/>
    <mergeCell ref="B51:E59"/>
    <mergeCell ref="BU52:BU59"/>
    <mergeCell ref="EP52:EP59"/>
    <mergeCell ref="CR50:DG50"/>
    <mergeCell ref="B40:E48"/>
    <mergeCell ref="N41:N48"/>
    <mergeCell ref="B50:F50"/>
    <mergeCell ref="G50:V50"/>
    <mergeCell ref="CB50:CQ50"/>
    <mergeCell ref="B14:E22"/>
    <mergeCell ref="H15:H22"/>
    <mergeCell ref="B28:F28"/>
    <mergeCell ref="B29:E37"/>
    <mergeCell ref="B39:F39"/>
    <mergeCell ref="G39:M39"/>
    <mergeCell ref="B13:G13"/>
    <mergeCell ref="A1:T1"/>
    <mergeCell ref="J2:R2"/>
    <mergeCell ref="B5:D5"/>
    <mergeCell ref="P5:S5"/>
    <mergeCell ref="B7:D7"/>
  </mergeCells>
  <dataValidations count="1">
    <dataValidation type="list" allowBlank="1" showInputMessage="1" showErrorMessage="1" sqref="E5" xr:uid="{00000000-0002-0000-0600-000000000000}">
      <formula1>PressureUnits</formula1>
    </dataValidation>
  </dataValidations>
  <pageMargins left="0.70866141732283472" right="0.70866141732283472" top="0.74803149606299213" bottom="0.74803149606299213" header="0.31496062992125984" footer="0.31496062992125984"/>
  <pageSetup paperSize="9" scale="18" fitToHeight="2" orientation="landscape" horizontalDpi="3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DF335AD78B1F40BBA90B35DD20539C" ma:contentTypeVersion="11" ma:contentTypeDescription="Create a new document." ma:contentTypeScope="" ma:versionID="6bdc9f0b4942b6394bc23885befcb6f3">
  <xsd:schema xmlns:xsd="http://www.w3.org/2001/XMLSchema" xmlns:xs="http://www.w3.org/2001/XMLSchema" xmlns:p="http://schemas.microsoft.com/office/2006/metadata/properties" xmlns:ns2="678b8a1c-9245-4045-8063-caa3cae0cf2a" targetNamespace="http://schemas.microsoft.com/office/2006/metadata/properties" ma:root="true" ma:fieldsID="91dda56afdc2f8870b3488ca0566e9f1" ns2:_="">
    <xsd:import namespace="678b8a1c-9245-4045-8063-caa3cae0cf2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8b8a1c-9245-4045-8063-caa3cae0cf2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6A1A5A7-3621-4765-AEC1-4E3BB14A1DBE}"/>
</file>

<file path=customXml/itemProps2.xml><?xml version="1.0" encoding="utf-8"?>
<ds:datastoreItem xmlns:ds="http://schemas.openxmlformats.org/officeDocument/2006/customXml" ds:itemID="{F2DC2681-97BA-4A73-AC0D-66DB3342037D}"/>
</file>

<file path=customXml/itemProps3.xml><?xml version="1.0" encoding="utf-8"?>
<ds:datastoreItem xmlns:ds="http://schemas.openxmlformats.org/officeDocument/2006/customXml" ds:itemID="{C4D3B882-6440-46A4-894B-2365B854B23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Help</vt:lpstr>
      <vt:lpstr>Generic ECU</vt:lpstr>
      <vt:lpstr>LINK</vt:lpstr>
      <vt:lpstr>Nissan GTR EcuTek</vt:lpstr>
      <vt:lpstr>Nissan GTR COBB</vt:lpstr>
      <vt:lpstr>Subaru COBB</vt:lpstr>
      <vt:lpstr>Mitsubishi EVO X COBB</vt:lpstr>
      <vt:lpstr>PressureFactors</vt:lpstr>
      <vt:lpstr>PressureUnits</vt:lpstr>
      <vt:lpstr>Help!Print_Area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Walsh</dc:creator>
  <cp:lastModifiedBy>Laura Bonafont</cp:lastModifiedBy>
  <dcterms:created xsi:type="dcterms:W3CDTF">2019-03-01T13:11:55Z</dcterms:created>
  <dcterms:modified xsi:type="dcterms:W3CDTF">2021-12-13T14:46:58Z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0x01010012DF335AD78B1F40BBA90B35DD20539C</vt:lpwstr>
  </property>
</Properties>
</file>