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worksheets/sheet1.xml" ContentType="application/vnd.openxmlformats-officedocument.spreadsheetml.workshee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worksheets/sheet2.xml" ContentType="application/vnd.openxmlformats-officedocument.spreadsheetml.workshee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8.xml" ContentType="application/vnd.openxmlformats-officedocument.drawingml.chart+xml"/>
  <Override PartName="/xl/charts/chart5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720" windowWidth="28215" windowHeight="12480"/>
  </bookViews>
  <sheets>
    <sheet name="Help" sheetId="1" r:id="rId1"/>
    <sheet name="Generic ECU" sheetId="2" r:id="rId2"/>
    <sheet name="LINK" sheetId="3" r:id="rId3"/>
    <sheet name="Nissan GTR EcuTek" sheetId="4" r:id="rId4"/>
    <sheet name="Nissan GTR COBB" sheetId="5" r:id="rId5"/>
    <sheet name="Subaru COBB" sheetId="6" r:id="rId6"/>
    <sheet name="Mitsubishi EVO X COBB" sheetId="7" r:id="rId7"/>
  </sheets>
  <externalReferences>
    <externalReference r:id="rId8"/>
  </externalReferences>
  <definedNames>
    <definedName name="PressureFactors">Help!$AA$11:$AB$13</definedName>
    <definedName name="PressureUnits">Help!$AA$11:$AA$13</definedName>
    <definedName name="_xlnm.Print_Area" localSheetId="0">Help!$A$1:$Z$38</definedName>
  </definedNames>
  <calcPr calcId="124519"/>
</workbook>
</file>

<file path=xl/calcChain.xml><?xml version="1.0" encoding="utf-8"?>
<calcChain xmlns="http://schemas.openxmlformats.org/spreadsheetml/2006/main">
  <c r="CB59" i="7"/>
  <c r="CA59"/>
  <c r="CB58"/>
  <c r="CA58"/>
  <c r="CB57"/>
  <c r="CA57"/>
  <c r="CB56"/>
  <c r="CA56"/>
  <c r="CB55"/>
  <c r="CA55"/>
  <c r="CB54"/>
  <c r="CA54"/>
  <c r="CB53"/>
  <c r="CA53"/>
  <c r="CD52"/>
  <c r="CB52"/>
  <c r="CA52"/>
  <c r="CF51"/>
  <c r="CF59" s="1"/>
  <c r="CE51"/>
  <c r="CE59" s="1"/>
  <c r="CD51"/>
  <c r="CD59" s="1"/>
  <c r="CC51"/>
  <c r="CC58" s="1"/>
  <c r="H51"/>
  <c r="I51" s="1"/>
  <c r="F51"/>
  <c r="F40"/>
  <c r="F37"/>
  <c r="F33"/>
  <c r="F29"/>
  <c r="G28"/>
  <c r="G22"/>
  <c r="F22"/>
  <c r="F59" s="1"/>
  <c r="G21"/>
  <c r="F21"/>
  <c r="F58" s="1"/>
  <c r="G20"/>
  <c r="F20"/>
  <c r="F57" s="1"/>
  <c r="G19"/>
  <c r="F19"/>
  <c r="F56" s="1"/>
  <c r="G18"/>
  <c r="F18"/>
  <c r="F55" s="1"/>
  <c r="G17"/>
  <c r="F17"/>
  <c r="F54" s="1"/>
  <c r="G16"/>
  <c r="F16"/>
  <c r="F53" s="1"/>
  <c r="G15"/>
  <c r="F15"/>
  <c r="F52" s="1"/>
  <c r="F14"/>
  <c r="B3"/>
  <c r="S2"/>
  <c r="S1"/>
  <c r="A1"/>
  <c r="N62" i="6"/>
  <c r="AQ62" s="1"/>
  <c r="M62"/>
  <c r="AP62" s="1"/>
  <c r="L62"/>
  <c r="AO62" s="1"/>
  <c r="K62"/>
  <c r="AN62" s="1"/>
  <c r="J62"/>
  <c r="AM62" s="1"/>
  <c r="I62"/>
  <c r="AL62" s="1"/>
  <c r="H62"/>
  <c r="AK62" s="1"/>
  <c r="G62"/>
  <c r="B8" s="1"/>
  <c r="F62"/>
  <c r="AL58"/>
  <c r="AL56"/>
  <c r="AL54"/>
  <c r="AL52"/>
  <c r="AN51"/>
  <c r="AN59" s="1"/>
  <c r="AL51"/>
  <c r="AL59" s="1"/>
  <c r="K51"/>
  <c r="J51"/>
  <c r="AM51" s="1"/>
  <c r="I51"/>
  <c r="H51"/>
  <c r="AK51" s="1"/>
  <c r="G51"/>
  <c r="AJ51" s="1"/>
  <c r="F51"/>
  <c r="W48"/>
  <c r="V48"/>
  <c r="U48"/>
  <c r="T48"/>
  <c r="S48"/>
  <c r="H48"/>
  <c r="W47"/>
  <c r="V47"/>
  <c r="U47"/>
  <c r="T47"/>
  <c r="S47"/>
  <c r="J47"/>
  <c r="H47"/>
  <c r="W46"/>
  <c r="V46"/>
  <c r="U46"/>
  <c r="T46"/>
  <c r="S46"/>
  <c r="H46"/>
  <c r="F46"/>
  <c r="W45"/>
  <c r="V45"/>
  <c r="U45"/>
  <c r="T45"/>
  <c r="S45"/>
  <c r="J45"/>
  <c r="H45"/>
  <c r="W44"/>
  <c r="V44"/>
  <c r="U44"/>
  <c r="T44"/>
  <c r="S44"/>
  <c r="H44"/>
  <c r="W43"/>
  <c r="V43"/>
  <c r="U43"/>
  <c r="T43"/>
  <c r="S43"/>
  <c r="J43"/>
  <c r="H43"/>
  <c r="W42"/>
  <c r="V42"/>
  <c r="U42"/>
  <c r="T42"/>
  <c r="S42"/>
  <c r="H42"/>
  <c r="W41"/>
  <c r="V41"/>
  <c r="U41"/>
  <c r="T41"/>
  <c r="S41"/>
  <c r="J41"/>
  <c r="H41"/>
  <c r="R40"/>
  <c r="K40"/>
  <c r="K48" s="1"/>
  <c r="J40"/>
  <c r="J48" s="1"/>
  <c r="I40"/>
  <c r="I47" s="1"/>
  <c r="H40"/>
  <c r="G40"/>
  <c r="G47" s="1"/>
  <c r="F40"/>
  <c r="F29"/>
  <c r="G28"/>
  <c r="N26"/>
  <c r="M26"/>
  <c r="L26"/>
  <c r="J26"/>
  <c r="I26"/>
  <c r="H26"/>
  <c r="G26"/>
  <c r="K25"/>
  <c r="K26" s="1"/>
  <c r="G22"/>
  <c r="F22"/>
  <c r="F70" s="1"/>
  <c r="AI70" s="1"/>
  <c r="G21"/>
  <c r="F21"/>
  <c r="F69" s="1"/>
  <c r="AI69" s="1"/>
  <c r="G20"/>
  <c r="F20"/>
  <c r="R46" s="1"/>
  <c r="G19"/>
  <c r="F19"/>
  <c r="F45" s="1"/>
  <c r="G18"/>
  <c r="F18"/>
  <c r="F66" s="1"/>
  <c r="AI66" s="1"/>
  <c r="G17"/>
  <c r="F17"/>
  <c r="F65" s="1"/>
  <c r="AI65" s="1"/>
  <c r="G16"/>
  <c r="F16"/>
  <c r="F31" s="1"/>
  <c r="G31" s="1"/>
  <c r="G15"/>
  <c r="F15"/>
  <c r="F41" s="1"/>
  <c r="F14"/>
  <c r="B11"/>
  <c r="B3"/>
  <c r="S2"/>
  <c r="S1"/>
  <c r="A1"/>
  <c r="CK66" i="5"/>
  <c r="CC66"/>
  <c r="CL65"/>
  <c r="CD65"/>
  <c r="CM64"/>
  <c r="CK64"/>
  <c r="CE64"/>
  <c r="CC64"/>
  <c r="CL63"/>
  <c r="CK63"/>
  <c r="CD63"/>
  <c r="CC63"/>
  <c r="CO62"/>
  <c r="CO66" s="1"/>
  <c r="CM62"/>
  <c r="CM68" s="1"/>
  <c r="CL62"/>
  <c r="CL69" s="1"/>
  <c r="CK62"/>
  <c r="CK70" s="1"/>
  <c r="CG62"/>
  <c r="CG66" s="1"/>
  <c r="CE62"/>
  <c r="CE68" s="1"/>
  <c r="CD62"/>
  <c r="CD69" s="1"/>
  <c r="CC62"/>
  <c r="CC70" s="1"/>
  <c r="V62"/>
  <c r="CQ62" s="1"/>
  <c r="U62"/>
  <c r="CP62" s="1"/>
  <c r="T62"/>
  <c r="S62"/>
  <c r="CN62" s="1"/>
  <c r="R62"/>
  <c r="Q62"/>
  <c r="P62"/>
  <c r="O62"/>
  <c r="CJ62" s="1"/>
  <c r="N62"/>
  <c r="CI62" s="1"/>
  <c r="M62"/>
  <c r="B8" s="1"/>
  <c r="L62"/>
  <c r="K62"/>
  <c r="CF62" s="1"/>
  <c r="J62"/>
  <c r="I62"/>
  <c r="H62"/>
  <c r="G62"/>
  <c r="CB62" s="1"/>
  <c r="F62"/>
  <c r="CA62" s="1"/>
  <c r="N48"/>
  <c r="M48"/>
  <c r="L48"/>
  <c r="K48"/>
  <c r="J48"/>
  <c r="I48"/>
  <c r="H48"/>
  <c r="G48"/>
  <c r="N47"/>
  <c r="M47"/>
  <c r="L47"/>
  <c r="K47"/>
  <c r="J47"/>
  <c r="I47"/>
  <c r="H47"/>
  <c r="G47"/>
  <c r="N46"/>
  <c r="M46"/>
  <c r="L46"/>
  <c r="K46"/>
  <c r="J46"/>
  <c r="I46"/>
  <c r="H46"/>
  <c r="G46"/>
  <c r="N45"/>
  <c r="M45"/>
  <c r="L45"/>
  <c r="K45"/>
  <c r="J45"/>
  <c r="I45"/>
  <c r="H45"/>
  <c r="G45"/>
  <c r="F45"/>
  <c r="N44"/>
  <c r="M44"/>
  <c r="L44"/>
  <c r="K44"/>
  <c r="J44"/>
  <c r="I44"/>
  <c r="H44"/>
  <c r="G44"/>
  <c r="N43"/>
  <c r="M43"/>
  <c r="L43"/>
  <c r="K43"/>
  <c r="J43"/>
  <c r="I43"/>
  <c r="H43"/>
  <c r="G43"/>
  <c r="N42"/>
  <c r="M42"/>
  <c r="L42"/>
  <c r="K42"/>
  <c r="J42"/>
  <c r="I42"/>
  <c r="H42"/>
  <c r="G42"/>
  <c r="N41"/>
  <c r="M41"/>
  <c r="L41"/>
  <c r="K41"/>
  <c r="J41"/>
  <c r="I41"/>
  <c r="H41"/>
  <c r="G41"/>
  <c r="F40"/>
  <c r="N26"/>
  <c r="M26"/>
  <c r="L26"/>
  <c r="K26"/>
  <c r="J26"/>
  <c r="I26"/>
  <c r="H26"/>
  <c r="G26"/>
  <c r="K25"/>
  <c r="G22"/>
  <c r="F22"/>
  <c r="F70" s="1"/>
  <c r="CA70" s="1"/>
  <c r="G21"/>
  <c r="F21"/>
  <c r="F47" s="1"/>
  <c r="G20"/>
  <c r="F20"/>
  <c r="F68" s="1"/>
  <c r="CA68" s="1"/>
  <c r="G19"/>
  <c r="F19"/>
  <c r="F67" s="1"/>
  <c r="CA67" s="1"/>
  <c r="G18"/>
  <c r="F18"/>
  <c r="F44" s="1"/>
  <c r="G17"/>
  <c r="F17"/>
  <c r="F65" s="1"/>
  <c r="CA65" s="1"/>
  <c r="G16"/>
  <c r="F16"/>
  <c r="F64" s="1"/>
  <c r="CA64" s="1"/>
  <c r="G15"/>
  <c r="F15"/>
  <c r="F63" s="1"/>
  <c r="CA63" s="1"/>
  <c r="F14"/>
  <c r="B3"/>
  <c r="S2"/>
  <c r="S1"/>
  <c r="A1"/>
  <c r="CN66" i="4"/>
  <c r="CF66"/>
  <c r="CO65"/>
  <c r="CG65"/>
  <c r="CP64"/>
  <c r="CN64"/>
  <c r="CH64"/>
  <c r="CF64"/>
  <c r="U64"/>
  <c r="CO63"/>
  <c r="CN63"/>
  <c r="CG63"/>
  <c r="CF63"/>
  <c r="F63"/>
  <c r="CA63" s="1"/>
  <c r="CP62"/>
  <c r="CP68" s="1"/>
  <c r="U68" s="1"/>
  <c r="CO62"/>
  <c r="CO69" s="1"/>
  <c r="CN62"/>
  <c r="CN70" s="1"/>
  <c r="CJ62"/>
  <c r="CH62"/>
  <c r="CH68" s="1"/>
  <c r="CG62"/>
  <c r="CG69" s="1"/>
  <c r="CF62"/>
  <c r="CF70" s="1"/>
  <c r="CB62"/>
  <c r="V62"/>
  <c r="CQ62" s="1"/>
  <c r="CQ63" s="1"/>
  <c r="U62"/>
  <c r="T62"/>
  <c r="S62"/>
  <c r="R62"/>
  <c r="CM62" s="1"/>
  <c r="Q62"/>
  <c r="CL62" s="1"/>
  <c r="P62"/>
  <c r="CK62" s="1"/>
  <c r="O62"/>
  <c r="N62"/>
  <c r="CI62" s="1"/>
  <c r="M62"/>
  <c r="L62"/>
  <c r="K62"/>
  <c r="J62"/>
  <c r="CE62" s="1"/>
  <c r="I62"/>
  <c r="CD62" s="1"/>
  <c r="H62"/>
  <c r="G62"/>
  <c r="F62"/>
  <c r="CA62" s="1"/>
  <c r="N48"/>
  <c r="M48"/>
  <c r="L48"/>
  <c r="K48"/>
  <c r="J48"/>
  <c r="I48"/>
  <c r="H48"/>
  <c r="G48"/>
  <c r="N47"/>
  <c r="M47"/>
  <c r="L47"/>
  <c r="K47"/>
  <c r="J47"/>
  <c r="I47"/>
  <c r="H47"/>
  <c r="G47"/>
  <c r="N46"/>
  <c r="M46"/>
  <c r="L46"/>
  <c r="K46"/>
  <c r="J46"/>
  <c r="I46"/>
  <c r="H46"/>
  <c r="G46"/>
  <c r="N45"/>
  <c r="M45"/>
  <c r="L45"/>
  <c r="K45"/>
  <c r="J45"/>
  <c r="I45"/>
  <c r="H45"/>
  <c r="G45"/>
  <c r="N44"/>
  <c r="M44"/>
  <c r="L44"/>
  <c r="K44"/>
  <c r="J44"/>
  <c r="I44"/>
  <c r="H44"/>
  <c r="G44"/>
  <c r="N43"/>
  <c r="M43"/>
  <c r="L43"/>
  <c r="K43"/>
  <c r="J43"/>
  <c r="I43"/>
  <c r="H43"/>
  <c r="G43"/>
  <c r="N42"/>
  <c r="M42"/>
  <c r="L42"/>
  <c r="K42"/>
  <c r="J42"/>
  <c r="I42"/>
  <c r="H42"/>
  <c r="G42"/>
  <c r="N41"/>
  <c r="M41"/>
  <c r="L41"/>
  <c r="K41"/>
  <c r="J41"/>
  <c r="I41"/>
  <c r="H41"/>
  <c r="G41"/>
  <c r="F41"/>
  <c r="F40"/>
  <c r="F30"/>
  <c r="G30" s="1"/>
  <c r="F29"/>
  <c r="G28"/>
  <c r="N26"/>
  <c r="M26"/>
  <c r="L26"/>
  <c r="J26"/>
  <c r="I26"/>
  <c r="H26"/>
  <c r="G26"/>
  <c r="K25"/>
  <c r="K26" s="1"/>
  <c r="G22"/>
  <c r="F22"/>
  <c r="G21"/>
  <c r="F21"/>
  <c r="F36" s="1"/>
  <c r="G36" s="1"/>
  <c r="G20"/>
  <c r="F20"/>
  <c r="F68" s="1"/>
  <c r="CA68" s="1"/>
  <c r="G19"/>
  <c r="F19"/>
  <c r="F67" s="1"/>
  <c r="CA67" s="1"/>
  <c r="G18"/>
  <c r="F18"/>
  <c r="G17"/>
  <c r="F17"/>
  <c r="F65" s="1"/>
  <c r="CA65" s="1"/>
  <c r="G16"/>
  <c r="F16"/>
  <c r="F42" s="1"/>
  <c r="G15"/>
  <c r="F15"/>
  <c r="F14"/>
  <c r="B11"/>
  <c r="B3"/>
  <c r="S2"/>
  <c r="S1"/>
  <c r="A1"/>
  <c r="CB59" i="3"/>
  <c r="CB58"/>
  <c r="CB57"/>
  <c r="CB56"/>
  <c r="CB55"/>
  <c r="CB54"/>
  <c r="CB53"/>
  <c r="CB52"/>
  <c r="CC51"/>
  <c r="CC58" s="1"/>
  <c r="H51"/>
  <c r="I51" s="1"/>
  <c r="F51"/>
  <c r="P48"/>
  <c r="O48"/>
  <c r="N48"/>
  <c r="M48"/>
  <c r="L48"/>
  <c r="K48"/>
  <c r="J48"/>
  <c r="I48"/>
  <c r="H48"/>
  <c r="G48"/>
  <c r="P47"/>
  <c r="O47"/>
  <c r="N47"/>
  <c r="M47"/>
  <c r="L47"/>
  <c r="K47"/>
  <c r="J47"/>
  <c r="I47"/>
  <c r="H47"/>
  <c r="G47"/>
  <c r="P46"/>
  <c r="O46"/>
  <c r="N46"/>
  <c r="M46"/>
  <c r="L46"/>
  <c r="K46"/>
  <c r="J46"/>
  <c r="I46"/>
  <c r="H46"/>
  <c r="G46"/>
  <c r="P45"/>
  <c r="O45"/>
  <c r="N45"/>
  <c r="M45"/>
  <c r="L45"/>
  <c r="K45"/>
  <c r="J45"/>
  <c r="I45"/>
  <c r="H45"/>
  <c r="G45"/>
  <c r="P44"/>
  <c r="O44"/>
  <c r="N44"/>
  <c r="M44"/>
  <c r="L44"/>
  <c r="K44"/>
  <c r="J44"/>
  <c r="I44"/>
  <c r="H44"/>
  <c r="G44"/>
  <c r="P43"/>
  <c r="O43"/>
  <c r="N43"/>
  <c r="M43"/>
  <c r="L43"/>
  <c r="K43"/>
  <c r="J43"/>
  <c r="I43"/>
  <c r="H43"/>
  <c r="G43"/>
  <c r="P42"/>
  <c r="O42"/>
  <c r="N42"/>
  <c r="M42"/>
  <c r="L42"/>
  <c r="K42"/>
  <c r="J42"/>
  <c r="I42"/>
  <c r="H42"/>
  <c r="G42"/>
  <c r="P41"/>
  <c r="O41"/>
  <c r="N41"/>
  <c r="M41"/>
  <c r="L41"/>
  <c r="K41"/>
  <c r="J41"/>
  <c r="I41"/>
  <c r="H41"/>
  <c r="G41"/>
  <c r="F40"/>
  <c r="F29"/>
  <c r="G28"/>
  <c r="N26"/>
  <c r="M26"/>
  <c r="L26"/>
  <c r="K26"/>
  <c r="J26"/>
  <c r="I26"/>
  <c r="H26"/>
  <c r="G26"/>
  <c r="K25"/>
  <c r="G22"/>
  <c r="F22"/>
  <c r="F48" s="1"/>
  <c r="G21"/>
  <c r="F21"/>
  <c r="F47" s="1"/>
  <c r="G20"/>
  <c r="F20"/>
  <c r="F57" s="1"/>
  <c r="CA57" s="1"/>
  <c r="G19"/>
  <c r="F19"/>
  <c r="F56" s="1"/>
  <c r="CA56" s="1"/>
  <c r="G18"/>
  <c r="F18"/>
  <c r="F55" s="1"/>
  <c r="CA55" s="1"/>
  <c r="G17"/>
  <c r="F17"/>
  <c r="F54" s="1"/>
  <c r="CA54" s="1"/>
  <c r="G16"/>
  <c r="F16"/>
  <c r="F31" s="1"/>
  <c r="G15"/>
  <c r="F15"/>
  <c r="F30" s="1"/>
  <c r="F14"/>
  <c r="B3"/>
  <c r="S2"/>
  <c r="S1"/>
  <c r="A1"/>
  <c r="CQ67" i="2"/>
  <c r="CI67"/>
  <c r="CQ66"/>
  <c r="CI66"/>
  <c r="CQ64"/>
  <c r="CI64"/>
  <c r="CQ63"/>
  <c r="CI63"/>
  <c r="CQ62"/>
  <c r="CQ70" s="1"/>
  <c r="CM62"/>
  <c r="CM66" s="1"/>
  <c r="CJ62"/>
  <c r="CJ69" s="1"/>
  <c r="CI62"/>
  <c r="CI70" s="1"/>
  <c r="CE62"/>
  <c r="CE66" s="1"/>
  <c r="CB62"/>
  <c r="CB69" s="1"/>
  <c r="CA62"/>
  <c r="V62"/>
  <c r="U62"/>
  <c r="CP62" s="1"/>
  <c r="T62"/>
  <c r="CO62" s="1"/>
  <c r="S62"/>
  <c r="CN62" s="1"/>
  <c r="R62"/>
  <c r="Q62"/>
  <c r="CL62" s="1"/>
  <c r="P62"/>
  <c r="CK62" s="1"/>
  <c r="O62"/>
  <c r="N62"/>
  <c r="M62"/>
  <c r="CH62" s="1"/>
  <c r="L62"/>
  <c r="CG62" s="1"/>
  <c r="K62"/>
  <c r="CF62" s="1"/>
  <c r="J62"/>
  <c r="I62"/>
  <c r="CD62" s="1"/>
  <c r="H62"/>
  <c r="CC62" s="1"/>
  <c r="G62"/>
  <c r="F62"/>
  <c r="CK56"/>
  <c r="CC56"/>
  <c r="CK55"/>
  <c r="CC55"/>
  <c r="CK53"/>
  <c r="CC53"/>
  <c r="CK52"/>
  <c r="CC52"/>
  <c r="CO51"/>
  <c r="CO55" s="1"/>
  <c r="CL51"/>
  <c r="CL58" s="1"/>
  <c r="CK51"/>
  <c r="CK59" s="1"/>
  <c r="CG51"/>
  <c r="CG55" s="1"/>
  <c r="CD51"/>
  <c r="CD58" s="1"/>
  <c r="CC51"/>
  <c r="CC59" s="1"/>
  <c r="V51"/>
  <c r="CQ51" s="1"/>
  <c r="U51"/>
  <c r="CP51" s="1"/>
  <c r="T51"/>
  <c r="S51"/>
  <c r="CN51" s="1"/>
  <c r="R51"/>
  <c r="CM51" s="1"/>
  <c r="Q51"/>
  <c r="P51"/>
  <c r="O51"/>
  <c r="CJ51" s="1"/>
  <c r="N51"/>
  <c r="CI51" s="1"/>
  <c r="M51"/>
  <c r="CH51" s="1"/>
  <c r="L51"/>
  <c r="K51"/>
  <c r="CF51" s="1"/>
  <c r="J51"/>
  <c r="CE51" s="1"/>
  <c r="I51"/>
  <c r="H51"/>
  <c r="G51"/>
  <c r="CB51" s="1"/>
  <c r="F51"/>
  <c r="CA51" s="1"/>
  <c r="AL48"/>
  <c r="AK48"/>
  <c r="AJ48"/>
  <c r="AI48"/>
  <c r="AH48"/>
  <c r="AG48"/>
  <c r="AF48"/>
  <c r="AE48"/>
  <c r="AD48"/>
  <c r="AC48"/>
  <c r="AB48"/>
  <c r="AA48"/>
  <c r="Z48"/>
  <c r="Y48"/>
  <c r="X48"/>
  <c r="W48"/>
  <c r="V48"/>
  <c r="N48"/>
  <c r="M48"/>
  <c r="L48"/>
  <c r="K48"/>
  <c r="J48"/>
  <c r="I48"/>
  <c r="J48" i="7" s="1"/>
  <c r="H48" i="2"/>
  <c r="G48"/>
  <c r="AL47"/>
  <c r="AK47"/>
  <c r="AJ47"/>
  <c r="AI47"/>
  <c r="AH47"/>
  <c r="AG47"/>
  <c r="AF47"/>
  <c r="AE47"/>
  <c r="AD47"/>
  <c r="AC47"/>
  <c r="AB47"/>
  <c r="AA47"/>
  <c r="Z47"/>
  <c r="Y47"/>
  <c r="X47"/>
  <c r="W47"/>
  <c r="V47"/>
  <c r="N47"/>
  <c r="M47"/>
  <c r="L47"/>
  <c r="K47" i="7" s="1"/>
  <c r="K47" i="2"/>
  <c r="J47"/>
  <c r="I47"/>
  <c r="J47" i="7" s="1"/>
  <c r="H47" i="2"/>
  <c r="G47"/>
  <c r="AL46"/>
  <c r="AK46"/>
  <c r="AJ46"/>
  <c r="AI46"/>
  <c r="AH46"/>
  <c r="AG46"/>
  <c r="AF46"/>
  <c r="AE46"/>
  <c r="AD46"/>
  <c r="AC46"/>
  <c r="AB46"/>
  <c r="AA46"/>
  <c r="Z46"/>
  <c r="Y46"/>
  <c r="X46"/>
  <c r="W46"/>
  <c r="V46"/>
  <c r="N46"/>
  <c r="M46"/>
  <c r="L46"/>
  <c r="K46" i="7" s="1"/>
  <c r="K46" i="2"/>
  <c r="J46"/>
  <c r="I46"/>
  <c r="H46"/>
  <c r="G46"/>
  <c r="AL45"/>
  <c r="AK45"/>
  <c r="AJ45"/>
  <c r="AI45"/>
  <c r="AH45"/>
  <c r="AG45"/>
  <c r="AF45"/>
  <c r="AE45"/>
  <c r="AD45"/>
  <c r="AC45"/>
  <c r="AB45"/>
  <c r="AA45"/>
  <c r="Z45"/>
  <c r="Y45"/>
  <c r="X45"/>
  <c r="W45"/>
  <c r="V45"/>
  <c r="N45"/>
  <c r="M45"/>
  <c r="L45"/>
  <c r="K45"/>
  <c r="J45"/>
  <c r="I45"/>
  <c r="H45"/>
  <c r="G45"/>
  <c r="AL44"/>
  <c r="AK44"/>
  <c r="AJ44"/>
  <c r="AI44"/>
  <c r="AH44"/>
  <c r="AG44"/>
  <c r="AF44"/>
  <c r="AE44"/>
  <c r="AD44"/>
  <c r="AC44"/>
  <c r="AB44"/>
  <c r="AA44"/>
  <c r="Z44"/>
  <c r="Y44"/>
  <c r="X44"/>
  <c r="W44"/>
  <c r="V44"/>
  <c r="N44"/>
  <c r="M44"/>
  <c r="L44"/>
  <c r="K44"/>
  <c r="J44"/>
  <c r="I44"/>
  <c r="H44"/>
  <c r="G44"/>
  <c r="AL43"/>
  <c r="AK43"/>
  <c r="AJ43"/>
  <c r="AI43"/>
  <c r="AH43"/>
  <c r="AG43"/>
  <c r="AF43"/>
  <c r="AE43"/>
  <c r="AD43"/>
  <c r="AC43"/>
  <c r="AB43"/>
  <c r="AA43"/>
  <c r="Z43"/>
  <c r="Y43"/>
  <c r="X43"/>
  <c r="W43"/>
  <c r="V43"/>
  <c r="N43"/>
  <c r="M43"/>
  <c r="L43"/>
  <c r="K43" i="7" s="1"/>
  <c r="K43" i="2"/>
  <c r="J43"/>
  <c r="I43"/>
  <c r="J43" i="7" s="1"/>
  <c r="H43" i="2"/>
  <c r="G43"/>
  <c r="AL42"/>
  <c r="AK42"/>
  <c r="AJ42"/>
  <c r="AI42"/>
  <c r="AH42"/>
  <c r="AG42"/>
  <c r="AF42"/>
  <c r="AE42"/>
  <c r="AD42"/>
  <c r="AC42"/>
  <c r="AB42"/>
  <c r="AA42"/>
  <c r="Z42"/>
  <c r="Y42"/>
  <c r="X42"/>
  <c r="W42"/>
  <c r="V42"/>
  <c r="N42"/>
  <c r="M42"/>
  <c r="L42"/>
  <c r="K42" i="7" s="1"/>
  <c r="K42" i="2"/>
  <c r="J42"/>
  <c r="I42"/>
  <c r="H42"/>
  <c r="G42"/>
  <c r="AL41"/>
  <c r="AK41"/>
  <c r="AJ41"/>
  <c r="AI41"/>
  <c r="AH41"/>
  <c r="AG41"/>
  <c r="AF41"/>
  <c r="AE41"/>
  <c r="AD41"/>
  <c r="AC41"/>
  <c r="AB41"/>
  <c r="AA41"/>
  <c r="Z41"/>
  <c r="Y41"/>
  <c r="X41"/>
  <c r="W41"/>
  <c r="V41"/>
  <c r="N41"/>
  <c r="M41"/>
  <c r="L41"/>
  <c r="K41"/>
  <c r="J41"/>
  <c r="I41"/>
  <c r="H41"/>
  <c r="G41"/>
  <c r="U40"/>
  <c r="F40"/>
  <c r="F29"/>
  <c r="G28"/>
  <c r="N26"/>
  <c r="M26"/>
  <c r="L26"/>
  <c r="K26"/>
  <c r="J26"/>
  <c r="I26"/>
  <c r="H26"/>
  <c r="G26"/>
  <c r="K25"/>
  <c r="G22"/>
  <c r="F22"/>
  <c r="F70" s="1"/>
  <c r="CA70" s="1"/>
  <c r="G21"/>
  <c r="F21"/>
  <c r="F58" s="1"/>
  <c r="CA58" s="1"/>
  <c r="G20"/>
  <c r="F20"/>
  <c r="F57" s="1"/>
  <c r="CA57" s="1"/>
  <c r="G19"/>
  <c r="F19"/>
  <c r="F45" s="1"/>
  <c r="U45" s="1"/>
  <c r="G18"/>
  <c r="F18"/>
  <c r="F55" s="1"/>
  <c r="CA55" s="1"/>
  <c r="G17"/>
  <c r="F17"/>
  <c r="F54" s="1"/>
  <c r="CA54" s="1"/>
  <c r="G16"/>
  <c r="F16"/>
  <c r="F53" s="1"/>
  <c r="CA53" s="1"/>
  <c r="G15"/>
  <c r="F15"/>
  <c r="F63" s="1"/>
  <c r="CA63" s="1"/>
  <c r="F14"/>
  <c r="B11"/>
  <c r="B8"/>
  <c r="B3"/>
  <c r="S2"/>
  <c r="A1"/>
  <c r="N34" i="1"/>
  <c r="K34"/>
  <c r="K32"/>
  <c r="N32" s="1"/>
  <c r="B3"/>
  <c r="A1"/>
  <c r="F37" i="2" l="1"/>
  <c r="G37" s="1"/>
  <c r="F46" i="5"/>
  <c r="R42" i="6"/>
  <c r="F41" i="3"/>
  <c r="F41" i="5"/>
  <c r="F42" i="6"/>
  <c r="F48" i="5"/>
  <c r="F33" i="2"/>
  <c r="F37" i="3"/>
  <c r="F34" i="4"/>
  <c r="G34" s="1"/>
  <c r="F41" i="2"/>
  <c r="U41" s="1"/>
  <c r="F33" i="3"/>
  <c r="F32" i="4"/>
  <c r="G32" s="1"/>
  <c r="CH54" i="2"/>
  <c r="CH55"/>
  <c r="CH56"/>
  <c r="CH57"/>
  <c r="CH58"/>
  <c r="CH59"/>
  <c r="CH52"/>
  <c r="CH53"/>
  <c r="CP54"/>
  <c r="U54" s="1"/>
  <c r="CP55"/>
  <c r="U55" s="1"/>
  <c r="CP56"/>
  <c r="U56" s="1"/>
  <c r="CP57"/>
  <c r="U57" s="1"/>
  <c r="CP58"/>
  <c r="U58" s="1"/>
  <c r="CP59"/>
  <c r="U59" s="1"/>
  <c r="CP52"/>
  <c r="U52" s="1"/>
  <c r="CP53"/>
  <c r="U53" s="1"/>
  <c r="CH63"/>
  <c r="CH64"/>
  <c r="CH65"/>
  <c r="CH66"/>
  <c r="CH67"/>
  <c r="CH68"/>
  <c r="CH69"/>
  <c r="CH70"/>
  <c r="CP63"/>
  <c r="U63" s="1"/>
  <c r="CP64"/>
  <c r="U64" s="1"/>
  <c r="CP65"/>
  <c r="U65" s="1"/>
  <c r="CP66"/>
  <c r="U66" s="1"/>
  <c r="CP67"/>
  <c r="U67" s="1"/>
  <c r="CP68"/>
  <c r="U68" s="1"/>
  <c r="CP69"/>
  <c r="U69" s="1"/>
  <c r="CP70"/>
  <c r="U70" s="1"/>
  <c r="T55"/>
  <c r="CF56"/>
  <c r="CF57"/>
  <c r="CF58"/>
  <c r="CF59"/>
  <c r="CF52"/>
  <c r="CF53"/>
  <c r="CF54"/>
  <c r="CF55"/>
  <c r="CN56"/>
  <c r="CN57"/>
  <c r="CN58"/>
  <c r="CN59"/>
  <c r="CN52"/>
  <c r="CN53"/>
  <c r="CN54"/>
  <c r="CN55"/>
  <c r="S55" s="1"/>
  <c r="CG64"/>
  <c r="CG65"/>
  <c r="CG66"/>
  <c r="CG67"/>
  <c r="CG68"/>
  <c r="CG69"/>
  <c r="CG70"/>
  <c r="CG63"/>
  <c r="CO64"/>
  <c r="T64" s="1"/>
  <c r="CO65"/>
  <c r="T65" s="1"/>
  <c r="CO66"/>
  <c r="CO67"/>
  <c r="T67" s="1"/>
  <c r="CO68"/>
  <c r="T68" s="1"/>
  <c r="CO69"/>
  <c r="CO70"/>
  <c r="CO63"/>
  <c r="T63" s="1"/>
  <c r="CE57"/>
  <c r="CE58"/>
  <c r="CE59"/>
  <c r="CE52"/>
  <c r="CE53"/>
  <c r="CE54"/>
  <c r="CE55"/>
  <c r="CE56"/>
  <c r="CM57"/>
  <c r="CM58"/>
  <c r="CM59"/>
  <c r="CM52"/>
  <c r="CM53"/>
  <c r="CM54"/>
  <c r="CM55"/>
  <c r="CM56"/>
  <c r="CF65"/>
  <c r="CF66"/>
  <c r="CF67"/>
  <c r="CF68"/>
  <c r="CF69"/>
  <c r="CF70"/>
  <c r="CF63"/>
  <c r="CF64"/>
  <c r="CN65"/>
  <c r="S65" s="1"/>
  <c r="CN66"/>
  <c r="CN67"/>
  <c r="CN68"/>
  <c r="CN69"/>
  <c r="CN70"/>
  <c r="CN63"/>
  <c r="CN64"/>
  <c r="S64" s="1"/>
  <c r="B8" i="3"/>
  <c r="B11"/>
  <c r="J51"/>
  <c r="K51" s="1"/>
  <c r="L51" s="1"/>
  <c r="M51" s="1"/>
  <c r="N51" s="1"/>
  <c r="O51" s="1"/>
  <c r="P51" s="1"/>
  <c r="Q51" s="1"/>
  <c r="R51" s="1"/>
  <c r="S51" s="1"/>
  <c r="T51" s="1"/>
  <c r="U51" s="1"/>
  <c r="V51" s="1"/>
  <c r="W51" s="1"/>
  <c r="X51" s="1"/>
  <c r="Y51" s="1"/>
  <c r="Z51" s="1"/>
  <c r="AA51" s="1"/>
  <c r="AB51" s="1"/>
  <c r="AC51" s="1"/>
  <c r="AD51" s="1"/>
  <c r="AE51" s="1"/>
  <c r="AF51" s="1"/>
  <c r="AG51" s="1"/>
  <c r="AH51" s="1"/>
  <c r="AI51" s="1"/>
  <c r="AJ51" s="1"/>
  <c r="AK51" s="1"/>
  <c r="AL51" s="1"/>
  <c r="AM51" s="1"/>
  <c r="CD67" i="2"/>
  <c r="CD68"/>
  <c r="CD69"/>
  <c r="CD70"/>
  <c r="CD63"/>
  <c r="CD64"/>
  <c r="CD65"/>
  <c r="CD66"/>
  <c r="CL67"/>
  <c r="CL68"/>
  <c r="CL69"/>
  <c r="CL70"/>
  <c r="CL63"/>
  <c r="CL64"/>
  <c r="CL65"/>
  <c r="CL66"/>
  <c r="CB52"/>
  <c r="CB53"/>
  <c r="CB54"/>
  <c r="CB55"/>
  <c r="CB56"/>
  <c r="CB57"/>
  <c r="CB58"/>
  <c r="CB59"/>
  <c r="CJ52"/>
  <c r="CJ53"/>
  <c r="CJ54"/>
  <c r="CJ55"/>
  <c r="CJ56"/>
  <c r="CJ57"/>
  <c r="CJ58"/>
  <c r="CJ59"/>
  <c r="CC68"/>
  <c r="CC69"/>
  <c r="CC70"/>
  <c r="CC63"/>
  <c r="CC64"/>
  <c r="CC65"/>
  <c r="CC66"/>
  <c r="CC67"/>
  <c r="CK68"/>
  <c r="CK69"/>
  <c r="CK70"/>
  <c r="CK63"/>
  <c r="CK64"/>
  <c r="CK65"/>
  <c r="CK66"/>
  <c r="CK67"/>
  <c r="CI53"/>
  <c r="CI54"/>
  <c r="CI55"/>
  <c r="CI56"/>
  <c r="CI57"/>
  <c r="CI58"/>
  <c r="CI59"/>
  <c r="CI52"/>
  <c r="CQ53"/>
  <c r="CQ54"/>
  <c r="CQ55"/>
  <c r="CQ56"/>
  <c r="CQ57"/>
  <c r="CQ58"/>
  <c r="CQ59"/>
  <c r="CQ52"/>
  <c r="L42" i="7"/>
  <c r="M42"/>
  <c r="I44"/>
  <c r="G44"/>
  <c r="H44"/>
  <c r="CD64" i="4"/>
  <c r="CD65"/>
  <c r="CD66"/>
  <c r="CD67"/>
  <c r="CD68"/>
  <c r="CD69"/>
  <c r="CD70"/>
  <c r="CD63"/>
  <c r="CL64"/>
  <c r="CL65"/>
  <c r="CL66"/>
  <c r="CL67"/>
  <c r="CL68"/>
  <c r="CL69"/>
  <c r="CL70"/>
  <c r="CL63"/>
  <c r="CI64" i="5"/>
  <c r="CI65"/>
  <c r="CI66"/>
  <c r="CI67"/>
  <c r="CI68"/>
  <c r="CI69"/>
  <c r="CI70"/>
  <c r="CI63"/>
  <c r="CQ64"/>
  <c r="CQ65"/>
  <c r="CQ66"/>
  <c r="CQ67"/>
  <c r="CQ68"/>
  <c r="CQ69"/>
  <c r="CQ70"/>
  <c r="CQ63"/>
  <c r="J41" i="7"/>
  <c r="F32" i="2"/>
  <c r="F36"/>
  <c r="G36" s="1"/>
  <c r="K45" i="7"/>
  <c r="J46"/>
  <c r="F47" i="2"/>
  <c r="U47" s="1"/>
  <c r="F52"/>
  <c r="CA52" s="1"/>
  <c r="CG54"/>
  <c r="CO54"/>
  <c r="T54" s="1"/>
  <c r="CD57"/>
  <c r="CL57"/>
  <c r="CC58"/>
  <c r="CK58"/>
  <c r="CE65"/>
  <c r="CM65"/>
  <c r="CB68"/>
  <c r="CJ68"/>
  <c r="F69"/>
  <c r="CA69" s="1"/>
  <c r="CI69"/>
  <c r="CQ69"/>
  <c r="F32" i="3"/>
  <c r="G32" s="1"/>
  <c r="F36"/>
  <c r="G36" s="1"/>
  <c r="F42"/>
  <c r="F53"/>
  <c r="CA53" s="1"/>
  <c r="CC57"/>
  <c r="F58"/>
  <c r="CA58" s="1"/>
  <c r="F59"/>
  <c r="CA59" s="1"/>
  <c r="T66" i="5"/>
  <c r="I41" i="7"/>
  <c r="G41"/>
  <c r="H41"/>
  <c r="L47"/>
  <c r="M47"/>
  <c r="B8" i="4"/>
  <c r="CC62"/>
  <c r="CK65"/>
  <c r="CK66"/>
  <c r="CK67"/>
  <c r="CK68"/>
  <c r="CK69"/>
  <c r="CK70"/>
  <c r="CK63"/>
  <c r="CK64"/>
  <c r="CP65" i="5"/>
  <c r="U65" s="1"/>
  <c r="CP66"/>
  <c r="U66" s="1"/>
  <c r="CP67"/>
  <c r="U67" s="1"/>
  <c r="CP68"/>
  <c r="U68" s="1"/>
  <c r="CP69"/>
  <c r="U69" s="1"/>
  <c r="CP70"/>
  <c r="U70" s="1"/>
  <c r="CP63"/>
  <c r="U63" s="1"/>
  <c r="CP64"/>
  <c r="U64" s="1"/>
  <c r="AM59" i="6"/>
  <c r="AM57"/>
  <c r="AM55"/>
  <c r="AM53"/>
  <c r="AM58"/>
  <c r="AM56"/>
  <c r="AM54"/>
  <c r="AM52"/>
  <c r="AQ69"/>
  <c r="AQ65"/>
  <c r="AQ70"/>
  <c r="AQ66"/>
  <c r="AQ67"/>
  <c r="AQ63"/>
  <c r="AQ68"/>
  <c r="AQ64"/>
  <c r="G31" i="2"/>
  <c r="F44"/>
  <c r="U44" s="1"/>
  <c r="CG53"/>
  <c r="CO53"/>
  <c r="T53" s="1"/>
  <c r="CD56"/>
  <c r="CL56"/>
  <c r="CC57"/>
  <c r="CK57"/>
  <c r="F59"/>
  <c r="CA59" s="1"/>
  <c r="CE64"/>
  <c r="CM64"/>
  <c r="R64" s="1"/>
  <c r="CB67"/>
  <c r="CJ67"/>
  <c r="F68"/>
  <c r="CA68" s="1"/>
  <c r="CI68"/>
  <c r="CQ68"/>
  <c r="G31" i="3"/>
  <c r="CD51"/>
  <c r="CC54"/>
  <c r="L44" i="7"/>
  <c r="M44"/>
  <c r="I46"/>
  <c r="G46"/>
  <c r="H46"/>
  <c r="F44" i="4"/>
  <c r="F66"/>
  <c r="CA66" s="1"/>
  <c r="F33"/>
  <c r="G33" s="1"/>
  <c r="F48"/>
  <c r="F70"/>
  <c r="CA70" s="1"/>
  <c r="F37"/>
  <c r="G37" s="1"/>
  <c r="CB66"/>
  <c r="CB67"/>
  <c r="CB68"/>
  <c r="CB69"/>
  <c r="CB70"/>
  <c r="CB63"/>
  <c r="CB64"/>
  <c r="CB65"/>
  <c r="AP69" i="6"/>
  <c r="AP65"/>
  <c r="AP70"/>
  <c r="AP66"/>
  <c r="AP67"/>
  <c r="AP63"/>
  <c r="AP68"/>
  <c r="AP64"/>
  <c r="F31" i="2"/>
  <c r="F35"/>
  <c r="G35" s="1"/>
  <c r="CG52"/>
  <c r="CO52"/>
  <c r="CD55"/>
  <c r="CL55"/>
  <c r="CE63"/>
  <c r="CM63"/>
  <c r="CB66"/>
  <c r="CJ66"/>
  <c r="F67"/>
  <c r="CA67" s="1"/>
  <c r="F35" i="3"/>
  <c r="G35" s="1"/>
  <c r="F44"/>
  <c r="I43" i="7"/>
  <c r="G43"/>
  <c r="H43"/>
  <c r="CI67" i="4"/>
  <c r="CI68"/>
  <c r="CI69"/>
  <c r="CI70"/>
  <c r="CI64"/>
  <c r="CI65"/>
  <c r="CI66"/>
  <c r="CQ67"/>
  <c r="CQ68"/>
  <c r="CQ69"/>
  <c r="CQ70"/>
  <c r="CQ64"/>
  <c r="CQ65"/>
  <c r="CQ66"/>
  <c r="CF67" i="5"/>
  <c r="CF68"/>
  <c r="CF69"/>
  <c r="CF70"/>
  <c r="CF63"/>
  <c r="CF64"/>
  <c r="CF65"/>
  <c r="CF66"/>
  <c r="CN67"/>
  <c r="CN68"/>
  <c r="CN69"/>
  <c r="CN70"/>
  <c r="CN63"/>
  <c r="CN64"/>
  <c r="CN65"/>
  <c r="CN66"/>
  <c r="S66" s="1"/>
  <c r="AK58" i="6"/>
  <c r="AK56"/>
  <c r="AK54"/>
  <c r="H54" s="1"/>
  <c r="I54" s="1"/>
  <c r="AK52"/>
  <c r="H52" s="1"/>
  <c r="AK59"/>
  <c r="AK57"/>
  <c r="AK55"/>
  <c r="H55" s="1"/>
  <c r="AK53"/>
  <c r="H53" s="1"/>
  <c r="AO70"/>
  <c r="AO66"/>
  <c r="AO67"/>
  <c r="AO63"/>
  <c r="AO68"/>
  <c r="AO64"/>
  <c r="AO69"/>
  <c r="AO65"/>
  <c r="K44" i="7"/>
  <c r="J45"/>
  <c r="F46" i="2"/>
  <c r="U46" s="1"/>
  <c r="CD54"/>
  <c r="CL54"/>
  <c r="CG59"/>
  <c r="CO59"/>
  <c r="T59" s="1"/>
  <c r="CB65"/>
  <c r="CJ65"/>
  <c r="F66"/>
  <c r="CA66" s="1"/>
  <c r="CE70"/>
  <c r="CM70"/>
  <c r="G30" i="3"/>
  <c r="F52"/>
  <c r="CA52" s="1"/>
  <c r="CC56"/>
  <c r="L41" i="7"/>
  <c r="M41"/>
  <c r="L46"/>
  <c r="M46"/>
  <c r="I48"/>
  <c r="G48"/>
  <c r="H48"/>
  <c r="F47" i="4"/>
  <c r="F69"/>
  <c r="CA69" s="1"/>
  <c r="AJ58" i="6"/>
  <c r="G58" s="1"/>
  <c r="AJ56"/>
  <c r="G56" s="1"/>
  <c r="AJ54"/>
  <c r="G54" s="1"/>
  <c r="AJ52"/>
  <c r="G52" s="1"/>
  <c r="AJ59"/>
  <c r="G59" s="1"/>
  <c r="AJ57"/>
  <c r="G57" s="1"/>
  <c r="AJ55"/>
  <c r="G55" s="1"/>
  <c r="AJ53"/>
  <c r="G53" s="1"/>
  <c r="AN70"/>
  <c r="AN66"/>
  <c r="AN67"/>
  <c r="AN63"/>
  <c r="AN68"/>
  <c r="AN64"/>
  <c r="AN69"/>
  <c r="AN65"/>
  <c r="G34" i="2"/>
  <c r="F30"/>
  <c r="G30" s="1"/>
  <c r="F34"/>
  <c r="K41" i="7"/>
  <c r="J42"/>
  <c r="F43" i="2"/>
  <c r="U43" s="1"/>
  <c r="CD53"/>
  <c r="CL53"/>
  <c r="CC54"/>
  <c r="CK54"/>
  <c r="F56"/>
  <c r="CA56" s="1"/>
  <c r="CG58"/>
  <c r="CO58"/>
  <c r="T58" s="1"/>
  <c r="CB64"/>
  <c r="CJ64"/>
  <c r="F65"/>
  <c r="CA65" s="1"/>
  <c r="CI65"/>
  <c r="CQ65"/>
  <c r="CE69"/>
  <c r="CM69"/>
  <c r="F34" i="3"/>
  <c r="G34" s="1"/>
  <c r="F46"/>
  <c r="CC53"/>
  <c r="F43" i="4"/>
  <c r="L43" i="7"/>
  <c r="M43"/>
  <c r="I45"/>
  <c r="G45"/>
  <c r="H45"/>
  <c r="AM67" i="6"/>
  <c r="AM63"/>
  <c r="AM68"/>
  <c r="AM64"/>
  <c r="AM69"/>
  <c r="AM65"/>
  <c r="AM70"/>
  <c r="AM66"/>
  <c r="J51" i="7"/>
  <c r="K51" s="1"/>
  <c r="L51" s="1"/>
  <c r="M51" s="1"/>
  <c r="N51" s="1"/>
  <c r="O51" s="1"/>
  <c r="P51" s="1"/>
  <c r="Q51" s="1"/>
  <c r="R51" s="1"/>
  <c r="S51" s="1"/>
  <c r="T51" s="1"/>
  <c r="U51" s="1"/>
  <c r="V51" s="1"/>
  <c r="W51" s="1"/>
  <c r="X51" s="1"/>
  <c r="Y51" s="1"/>
  <c r="Z51" s="1"/>
  <c r="AA51" s="1"/>
  <c r="AB51" s="1"/>
  <c r="AC51" s="1"/>
  <c r="AD51" s="1"/>
  <c r="AE51" s="1"/>
  <c r="AF51" s="1"/>
  <c r="AG51" s="1"/>
  <c r="AH51" s="1"/>
  <c r="AI51" s="1"/>
  <c r="AJ51" s="1"/>
  <c r="AK51" s="1"/>
  <c r="AL51" s="1"/>
  <c r="AM51" s="1"/>
  <c r="AN51" s="1"/>
  <c r="AO51" s="1"/>
  <c r="AP51" s="1"/>
  <c r="AQ51" s="1"/>
  <c r="AR51" s="1"/>
  <c r="AS51" s="1"/>
  <c r="AT51" s="1"/>
  <c r="AU51" s="1"/>
  <c r="AV51" s="1"/>
  <c r="AW51" s="1"/>
  <c r="AX51" s="1"/>
  <c r="AY51" s="1"/>
  <c r="AZ51" s="1"/>
  <c r="BA51" s="1"/>
  <c r="BB51" s="1"/>
  <c r="BC51" s="1"/>
  <c r="BD51" s="1"/>
  <c r="BE51" s="1"/>
  <c r="BF51" s="1"/>
  <c r="BG51" s="1"/>
  <c r="BH51" s="1"/>
  <c r="BI51" s="1"/>
  <c r="BJ51" s="1"/>
  <c r="BK51" s="1"/>
  <c r="BL51" s="1"/>
  <c r="BM51" s="1"/>
  <c r="BN51" s="1"/>
  <c r="BO51" s="1"/>
  <c r="BP51" s="1"/>
  <c r="BQ51" s="1"/>
  <c r="BR51" s="1"/>
  <c r="BS51" s="1"/>
  <c r="BT51" s="1"/>
  <c r="G33" i="2"/>
  <c r="F48"/>
  <c r="U48" s="1"/>
  <c r="CD52"/>
  <c r="CL52"/>
  <c r="CG57"/>
  <c r="CO57"/>
  <c r="T57" s="1"/>
  <c r="CB63"/>
  <c r="CJ63"/>
  <c r="F64"/>
  <c r="CA64" s="1"/>
  <c r="CE68"/>
  <c r="CM68"/>
  <c r="G33" i="3"/>
  <c r="G37"/>
  <c r="F43"/>
  <c r="CI63" i="4"/>
  <c r="I52" i="6"/>
  <c r="I42" i="7"/>
  <c r="G42"/>
  <c r="H42"/>
  <c r="L48"/>
  <c r="M48"/>
  <c r="CJ66" i="4"/>
  <c r="CJ67"/>
  <c r="CJ68"/>
  <c r="CJ69"/>
  <c r="CJ70"/>
  <c r="CJ63"/>
  <c r="CJ64"/>
  <c r="CJ65"/>
  <c r="AL67" i="6"/>
  <c r="AL63"/>
  <c r="AL68"/>
  <c r="AL64"/>
  <c r="AL69"/>
  <c r="AL65"/>
  <c r="AL70"/>
  <c r="AL66"/>
  <c r="J44" i="7"/>
  <c r="CG56" i="2"/>
  <c r="CO56"/>
  <c r="T56" s="1"/>
  <c r="CD59"/>
  <c r="CL59"/>
  <c r="CE67"/>
  <c r="CM67"/>
  <c r="CB70"/>
  <c r="CJ70"/>
  <c r="CC55" i="3"/>
  <c r="CC59"/>
  <c r="L45" i="7"/>
  <c r="M45"/>
  <c r="I47"/>
  <c r="G47"/>
  <c r="H47"/>
  <c r="CE63" i="4"/>
  <c r="CE64"/>
  <c r="CE65"/>
  <c r="CE66"/>
  <c r="CE67"/>
  <c r="CE68"/>
  <c r="CE69"/>
  <c r="CE70"/>
  <c r="CM63"/>
  <c r="CM64"/>
  <c r="CM65"/>
  <c r="CM66"/>
  <c r="CM67"/>
  <c r="CM68"/>
  <c r="R68" s="1"/>
  <c r="CM69"/>
  <c r="CM70"/>
  <c r="CB63" i="5"/>
  <c r="CB64"/>
  <c r="CB65"/>
  <c r="CB66"/>
  <c r="CB67"/>
  <c r="CB68"/>
  <c r="CB69"/>
  <c r="CB70"/>
  <c r="CJ63"/>
  <c r="CJ64"/>
  <c r="CJ65"/>
  <c r="CJ66"/>
  <c r="CJ67"/>
  <c r="CJ68"/>
  <c r="CJ69"/>
  <c r="CJ70"/>
  <c r="AK68" i="6"/>
  <c r="AK64"/>
  <c r="AK69"/>
  <c r="AK65"/>
  <c r="AK70"/>
  <c r="AK66"/>
  <c r="AK67"/>
  <c r="AK63"/>
  <c r="G32" i="2"/>
  <c r="F42"/>
  <c r="U42" s="1"/>
  <c r="K48" i="7"/>
  <c r="F45" i="3"/>
  <c r="CC52"/>
  <c r="F46" i="4"/>
  <c r="CH67"/>
  <c r="CP67"/>
  <c r="U67" s="1"/>
  <c r="CG68"/>
  <c r="CO68"/>
  <c r="T68" s="1"/>
  <c r="CF69"/>
  <c r="CN69"/>
  <c r="F43" i="5"/>
  <c r="CG65"/>
  <c r="CO65"/>
  <c r="CE67"/>
  <c r="CM67"/>
  <c r="CD68"/>
  <c r="CL68"/>
  <c r="CC69"/>
  <c r="CK69"/>
  <c r="F33" i="6"/>
  <c r="G33" s="1"/>
  <c r="F37"/>
  <c r="G37" s="1"/>
  <c r="I42"/>
  <c r="I44"/>
  <c r="I46"/>
  <c r="I48"/>
  <c r="F53"/>
  <c r="AI53" s="1"/>
  <c r="F55"/>
  <c r="AI55" s="1"/>
  <c r="F57"/>
  <c r="AI57" s="1"/>
  <c r="F59"/>
  <c r="AI59" s="1"/>
  <c r="CC53" i="7"/>
  <c r="CC55"/>
  <c r="CC57"/>
  <c r="CC59"/>
  <c r="F45" i="4"/>
  <c r="CH66"/>
  <c r="CP66"/>
  <c r="U66" s="1"/>
  <c r="CG67"/>
  <c r="CO67"/>
  <c r="CF68"/>
  <c r="CN68"/>
  <c r="S68" s="1"/>
  <c r="F42" i="5"/>
  <c r="CG64"/>
  <c r="CO64"/>
  <c r="CE66"/>
  <c r="CM66"/>
  <c r="R66" s="1"/>
  <c r="CD67"/>
  <c r="CL67"/>
  <c r="CC68"/>
  <c r="CK68"/>
  <c r="R41" i="6"/>
  <c r="R43"/>
  <c r="R45"/>
  <c r="R47"/>
  <c r="AN52"/>
  <c r="AN54"/>
  <c r="AN56"/>
  <c r="AN58"/>
  <c r="F64"/>
  <c r="AI64" s="1"/>
  <c r="F68"/>
  <c r="AI68" s="1"/>
  <c r="F31" i="7"/>
  <c r="G31" s="1"/>
  <c r="F35"/>
  <c r="G35" s="1"/>
  <c r="CF52"/>
  <c r="CF54"/>
  <c r="CF56"/>
  <c r="CF58"/>
  <c r="F64" i="4"/>
  <c r="CA64" s="1"/>
  <c r="CH65"/>
  <c r="CP65"/>
  <c r="U65" s="1"/>
  <c r="T65" s="1"/>
  <c r="CG66"/>
  <c r="CO66"/>
  <c r="CF67"/>
  <c r="CN67"/>
  <c r="CH62" i="5"/>
  <c r="CG63"/>
  <c r="CO63"/>
  <c r="T63" s="1"/>
  <c r="CE65"/>
  <c r="CM65"/>
  <c r="CD66"/>
  <c r="CL66"/>
  <c r="CC67"/>
  <c r="CK67"/>
  <c r="F69"/>
  <c r="CA69" s="1"/>
  <c r="F32" i="6"/>
  <c r="G32" s="1"/>
  <c r="F36"/>
  <c r="G36" s="1"/>
  <c r="K41"/>
  <c r="G42"/>
  <c r="K43"/>
  <c r="G44"/>
  <c r="K45"/>
  <c r="G46"/>
  <c r="K47"/>
  <c r="G48"/>
  <c r="G34" i="7"/>
  <c r="F41"/>
  <c r="F42"/>
  <c r="F43"/>
  <c r="F44"/>
  <c r="F45"/>
  <c r="F46"/>
  <c r="F47"/>
  <c r="F48"/>
  <c r="CE52"/>
  <c r="CE54"/>
  <c r="CE56"/>
  <c r="CE58"/>
  <c r="CG70" i="5"/>
  <c r="CO70"/>
  <c r="T70" s="1"/>
  <c r="F44" i="6"/>
  <c r="F48"/>
  <c r="AJ62"/>
  <c r="F63"/>
  <c r="AI63" s="1"/>
  <c r="F67"/>
  <c r="AI67" s="1"/>
  <c r="F30" i="7"/>
  <c r="G30" s="1"/>
  <c r="F34"/>
  <c r="CD54"/>
  <c r="CD56"/>
  <c r="CD58"/>
  <c r="F31" i="4"/>
  <c r="G31" s="1"/>
  <c r="F35"/>
  <c r="G35" s="1"/>
  <c r="CH63"/>
  <c r="CP63"/>
  <c r="U63" s="1"/>
  <c r="T63" s="1"/>
  <c r="S63" s="1"/>
  <c r="CG64"/>
  <c r="CO64"/>
  <c r="T64" s="1"/>
  <c r="S64" s="1"/>
  <c r="CF65"/>
  <c r="CN65"/>
  <c r="CE63" i="5"/>
  <c r="CM63"/>
  <c r="CD64"/>
  <c r="CL64"/>
  <c r="CC65"/>
  <c r="CK65"/>
  <c r="CG69"/>
  <c r="CO69"/>
  <c r="T69" s="1"/>
  <c r="F35" i="6"/>
  <c r="G35" s="1"/>
  <c r="I41"/>
  <c r="I43"/>
  <c r="I45"/>
  <c r="F52"/>
  <c r="AI52" s="1"/>
  <c r="F54"/>
  <c r="AI54" s="1"/>
  <c r="F56"/>
  <c r="AI56" s="1"/>
  <c r="F58"/>
  <c r="AI58" s="1"/>
  <c r="G33" i="7"/>
  <c r="G37"/>
  <c r="CG51"/>
  <c r="CC52"/>
  <c r="CC54"/>
  <c r="CC56"/>
  <c r="CH70" i="4"/>
  <c r="CP70"/>
  <c r="U70" s="1"/>
  <c r="F66" i="5"/>
  <c r="CA66" s="1"/>
  <c r="CG68"/>
  <c r="CO68"/>
  <c r="T68" s="1"/>
  <c r="CE70"/>
  <c r="CM70"/>
  <c r="R44" i="6"/>
  <c r="R48"/>
  <c r="AN53"/>
  <c r="AN55"/>
  <c r="AN57"/>
  <c r="CF53" i="7"/>
  <c r="CF55"/>
  <c r="CF57"/>
  <c r="CH69" i="4"/>
  <c r="CP69"/>
  <c r="U69" s="1"/>
  <c r="T69" s="1"/>
  <c r="CG70"/>
  <c r="CO70"/>
  <c r="B11" i="5"/>
  <c r="CG67"/>
  <c r="CO67"/>
  <c r="T67" s="1"/>
  <c r="CE69"/>
  <c r="CM69"/>
  <c r="CD70"/>
  <c r="CL70"/>
  <c r="F30" i="6"/>
  <c r="G30" s="1"/>
  <c r="F34"/>
  <c r="G34" s="1"/>
  <c r="G41"/>
  <c r="K42"/>
  <c r="G43"/>
  <c r="K44"/>
  <c r="G45"/>
  <c r="K46"/>
  <c r="G32" i="7"/>
  <c r="CE53"/>
  <c r="CE55"/>
  <c r="CE57"/>
  <c r="J42" i="6"/>
  <c r="F43"/>
  <c r="J44"/>
  <c r="J46"/>
  <c r="F47"/>
  <c r="AL53"/>
  <c r="I53" s="1"/>
  <c r="AL55"/>
  <c r="I55" s="1"/>
  <c r="AL57"/>
  <c r="F32" i="7"/>
  <c r="F36"/>
  <c r="G36" s="1"/>
  <c r="CD53"/>
  <c r="CD55"/>
  <c r="CD57"/>
  <c r="AJ68" i="6" l="1"/>
  <c r="G68" s="1"/>
  <c r="AJ64"/>
  <c r="G64" s="1"/>
  <c r="AJ69"/>
  <c r="G69" s="1"/>
  <c r="AJ65"/>
  <c r="G65" s="1"/>
  <c r="H65" s="1"/>
  <c r="I65" s="1"/>
  <c r="J65" s="1"/>
  <c r="K65" s="1"/>
  <c r="L65" s="1"/>
  <c r="M65" s="1"/>
  <c r="N65" s="1"/>
  <c r="AJ70"/>
  <c r="G70" s="1"/>
  <c r="AJ66"/>
  <c r="G66" s="1"/>
  <c r="AJ67"/>
  <c r="G67" s="1"/>
  <c r="AJ63"/>
  <c r="G63" s="1"/>
  <c r="H63" s="1"/>
  <c r="I63" s="1"/>
  <c r="J63" s="1"/>
  <c r="K63" s="1"/>
  <c r="L63" s="1"/>
  <c r="M63" s="1"/>
  <c r="N63" s="1"/>
  <c r="S65" i="4"/>
  <c r="R65" s="1"/>
  <c r="Q65" s="1"/>
  <c r="P65" s="1"/>
  <c r="O65" s="1"/>
  <c r="N65" s="1"/>
  <c r="M65" s="1"/>
  <c r="L65" s="1"/>
  <c r="K65" s="1"/>
  <c r="J65" s="1"/>
  <c r="I65" s="1"/>
  <c r="T70"/>
  <c r="S70" s="1"/>
  <c r="K55" i="6"/>
  <c r="Q66" i="5"/>
  <c r="P66" s="1"/>
  <c r="O66" s="1"/>
  <c r="N66" s="1"/>
  <c r="R70" i="4"/>
  <c r="O64" i="2"/>
  <c r="N64" s="1"/>
  <c r="M64" s="1"/>
  <c r="L64" s="1"/>
  <c r="K64" s="1"/>
  <c r="J64" s="1"/>
  <c r="I64" s="1"/>
  <c r="H64" s="1"/>
  <c r="G64" s="1"/>
  <c r="H59" i="6"/>
  <c r="I59" s="1"/>
  <c r="S63" i="5"/>
  <c r="R63" i="2"/>
  <c r="J55" i="6"/>
  <c r="R65" i="2"/>
  <c r="Q70" i="4"/>
  <c r="Q63" i="2"/>
  <c r="P63" s="1"/>
  <c r="O63" s="1"/>
  <c r="N63" s="1"/>
  <c r="M63" s="1"/>
  <c r="L63" s="1"/>
  <c r="K63" s="1"/>
  <c r="J63" s="1"/>
  <c r="I63" s="1"/>
  <c r="H63" s="1"/>
  <c r="G63" s="1"/>
  <c r="S67"/>
  <c r="T70"/>
  <c r="S54"/>
  <c r="R54" s="1"/>
  <c r="Q54" s="1"/>
  <c r="P54" s="1"/>
  <c r="O54" s="1"/>
  <c r="N54" s="1"/>
  <c r="M54" s="1"/>
  <c r="L54" s="1"/>
  <c r="K54" s="1"/>
  <c r="J54" s="1"/>
  <c r="I54" s="1"/>
  <c r="H54" s="1"/>
  <c r="G54" s="1"/>
  <c r="CD57" i="3"/>
  <c r="CD58"/>
  <c r="CD52"/>
  <c r="CD59"/>
  <c r="CD55"/>
  <c r="CD53"/>
  <c r="CD56"/>
  <c r="CD54"/>
  <c r="CE51"/>
  <c r="R63" i="5"/>
  <c r="Q63" s="1"/>
  <c r="P63" s="1"/>
  <c r="S69" i="4"/>
  <c r="R69" s="1"/>
  <c r="Q69" s="1"/>
  <c r="P69" s="1"/>
  <c r="O69" s="1"/>
  <c r="N69" s="1"/>
  <c r="M69" s="1"/>
  <c r="L69" s="1"/>
  <c r="K69" s="1"/>
  <c r="J69" s="1"/>
  <c r="I69" s="1"/>
  <c r="H68" i="6"/>
  <c r="O63" i="5"/>
  <c r="N63" s="1"/>
  <c r="R63" i="4"/>
  <c r="H57" i="6"/>
  <c r="S64" i="5"/>
  <c r="R64" s="1"/>
  <c r="J53" i="6"/>
  <c r="K53" s="1"/>
  <c r="Q63" i="4"/>
  <c r="P63" s="1"/>
  <c r="O63" s="1"/>
  <c r="N63" s="1"/>
  <c r="M63" s="1"/>
  <c r="L63" s="1"/>
  <c r="K63" s="1"/>
  <c r="J63" s="1"/>
  <c r="I63" s="1"/>
  <c r="Q64" i="2"/>
  <c r="S68"/>
  <c r="R68" s="1"/>
  <c r="Q68" s="1"/>
  <c r="P68" s="1"/>
  <c r="O68" s="1"/>
  <c r="N68" s="1"/>
  <c r="M68" s="1"/>
  <c r="L68" s="1"/>
  <c r="K68" s="1"/>
  <c r="J68" s="1"/>
  <c r="I68" s="1"/>
  <c r="H68" s="1"/>
  <c r="G68" s="1"/>
  <c r="H64" i="6"/>
  <c r="I64" s="1"/>
  <c r="J64" s="1"/>
  <c r="K64" s="1"/>
  <c r="L64" s="1"/>
  <c r="M64" s="1"/>
  <c r="N64" s="1"/>
  <c r="R64" i="4"/>
  <c r="S65" i="5"/>
  <c r="Q64" i="4"/>
  <c r="Q65" i="2"/>
  <c r="P65" s="1"/>
  <c r="O65" s="1"/>
  <c r="N65" s="1"/>
  <c r="M65" s="1"/>
  <c r="L65" s="1"/>
  <c r="K65" s="1"/>
  <c r="J65" s="1"/>
  <c r="I65" s="1"/>
  <c r="H65" s="1"/>
  <c r="G65" s="1"/>
  <c r="S56"/>
  <c r="CG59" i="7"/>
  <c r="CG57"/>
  <c r="CG55"/>
  <c r="CG53"/>
  <c r="CH51"/>
  <c r="CG58"/>
  <c r="CG56"/>
  <c r="CG54"/>
  <c r="CG52"/>
  <c r="CH65" i="5"/>
  <c r="CH66"/>
  <c r="CH67"/>
  <c r="CH68"/>
  <c r="CH69"/>
  <c r="CH70"/>
  <c r="CH63"/>
  <c r="CH64"/>
  <c r="I57" i="6"/>
  <c r="R67" i="2"/>
  <c r="Q67" s="1"/>
  <c r="P67" s="1"/>
  <c r="O67" s="1"/>
  <c r="N67" s="1"/>
  <c r="M67" s="1"/>
  <c r="L67" s="1"/>
  <c r="K67" s="1"/>
  <c r="J67" s="1"/>
  <c r="I67" s="1"/>
  <c r="H67" s="1"/>
  <c r="G67" s="1"/>
  <c r="P70" i="4"/>
  <c r="O70" s="1"/>
  <c r="N70" s="1"/>
  <c r="M70" s="1"/>
  <c r="L70" s="1"/>
  <c r="K70" s="1"/>
  <c r="J70" s="1"/>
  <c r="I70" s="1"/>
  <c r="O55" i="2"/>
  <c r="S70"/>
  <c r="S57"/>
  <c r="Q64" i="5"/>
  <c r="P64" s="1"/>
  <c r="O64" s="1"/>
  <c r="N64" s="1"/>
  <c r="H69" i="6"/>
  <c r="I69" s="1"/>
  <c r="J69" s="1"/>
  <c r="K69" s="1"/>
  <c r="L69" s="1"/>
  <c r="M69" s="1"/>
  <c r="N69" s="1"/>
  <c r="T64" i="5"/>
  <c r="T65"/>
  <c r="B8" i="7"/>
  <c r="H58" i="6"/>
  <c r="I58" s="1"/>
  <c r="J58" s="1"/>
  <c r="K58" s="1"/>
  <c r="S67" i="5"/>
  <c r="T52" i="2"/>
  <c r="J54" i="6"/>
  <c r="K54" s="1"/>
  <c r="Q57" i="2"/>
  <c r="P57" s="1"/>
  <c r="O57" s="1"/>
  <c r="N57" s="1"/>
  <c r="M57" s="1"/>
  <c r="L57" s="1"/>
  <c r="K57" s="1"/>
  <c r="J57" s="1"/>
  <c r="I57" s="1"/>
  <c r="H57" s="1"/>
  <c r="G57" s="1"/>
  <c r="P64"/>
  <c r="S63"/>
  <c r="R55"/>
  <c r="T66"/>
  <c r="S66" s="1"/>
  <c r="R66" s="1"/>
  <c r="Q66" s="1"/>
  <c r="P66" s="1"/>
  <c r="O66" s="1"/>
  <c r="N66" s="1"/>
  <c r="M66" s="1"/>
  <c r="L66" s="1"/>
  <c r="K66" s="1"/>
  <c r="J66" s="1"/>
  <c r="I66" s="1"/>
  <c r="H66" s="1"/>
  <c r="G66" s="1"/>
  <c r="S58"/>
  <c r="CC65" i="4"/>
  <c r="CC66"/>
  <c r="CC67"/>
  <c r="CC68"/>
  <c r="CC69"/>
  <c r="CC70"/>
  <c r="CC63"/>
  <c r="CC64"/>
  <c r="H70" i="6"/>
  <c r="I70" s="1"/>
  <c r="J70" s="1"/>
  <c r="K70" s="1"/>
  <c r="L70" s="1"/>
  <c r="M70" s="1"/>
  <c r="N70" s="1"/>
  <c r="H56"/>
  <c r="I56" s="1"/>
  <c r="J56" s="1"/>
  <c r="K56" s="1"/>
  <c r="S68" i="5"/>
  <c r="R68" s="1"/>
  <c r="Q68" s="1"/>
  <c r="P68" s="1"/>
  <c r="O68" s="1"/>
  <c r="N68" s="1"/>
  <c r="J52" i="6"/>
  <c r="K52" s="1"/>
  <c r="P64" i="4"/>
  <c r="O64" s="1"/>
  <c r="N64" s="1"/>
  <c r="M64" s="1"/>
  <c r="L64" s="1"/>
  <c r="K64" s="1"/>
  <c r="J64" s="1"/>
  <c r="I64" s="1"/>
  <c r="R56" i="2"/>
  <c r="Q56" s="1"/>
  <c r="P56" s="1"/>
  <c r="O56" s="1"/>
  <c r="N56" s="1"/>
  <c r="M56" s="1"/>
  <c r="L56" s="1"/>
  <c r="K56" s="1"/>
  <c r="J56" s="1"/>
  <c r="I56" s="1"/>
  <c r="H56" s="1"/>
  <c r="G56" s="1"/>
  <c r="S59"/>
  <c r="R59" s="1"/>
  <c r="Q59" s="1"/>
  <c r="P59" s="1"/>
  <c r="O59" s="1"/>
  <c r="N59" s="1"/>
  <c r="M59" s="1"/>
  <c r="L59" s="1"/>
  <c r="K59" s="1"/>
  <c r="J59" s="1"/>
  <c r="I59" s="1"/>
  <c r="H59" s="1"/>
  <c r="G59" s="1"/>
  <c r="R69" i="5"/>
  <c r="Q69" s="1"/>
  <c r="P69" s="1"/>
  <c r="O69" s="1"/>
  <c r="N69" s="1"/>
  <c r="S69"/>
  <c r="Q55" i="2"/>
  <c r="P55" s="1"/>
  <c r="J59" i="6"/>
  <c r="K59" s="1"/>
  <c r="P58" i="2"/>
  <c r="Q68" i="4"/>
  <c r="P68" s="1"/>
  <c r="O68" s="1"/>
  <c r="N68" s="1"/>
  <c r="M68" s="1"/>
  <c r="L68" s="1"/>
  <c r="K68" s="1"/>
  <c r="J68" s="1"/>
  <c r="I68" s="1"/>
  <c r="N55" i="2"/>
  <c r="M55" s="1"/>
  <c r="L55" s="1"/>
  <c r="K55" s="1"/>
  <c r="J55" s="1"/>
  <c r="I55" s="1"/>
  <c r="H55" s="1"/>
  <c r="G55" s="1"/>
  <c r="O58"/>
  <c r="N58" s="1"/>
  <c r="M58" s="1"/>
  <c r="L58" s="1"/>
  <c r="K58" s="1"/>
  <c r="J58" s="1"/>
  <c r="I58" s="1"/>
  <c r="H58" s="1"/>
  <c r="G58" s="1"/>
  <c r="R57"/>
  <c r="S52"/>
  <c r="R52" s="1"/>
  <c r="Q52" s="1"/>
  <c r="P52" s="1"/>
  <c r="O52" s="1"/>
  <c r="N52" s="1"/>
  <c r="M52" s="1"/>
  <c r="L52" s="1"/>
  <c r="K52" s="1"/>
  <c r="J52" s="1"/>
  <c r="I52" s="1"/>
  <c r="H52" s="1"/>
  <c r="G52" s="1"/>
  <c r="R65" i="5"/>
  <c r="Q65" s="1"/>
  <c r="P65" s="1"/>
  <c r="O65" s="1"/>
  <c r="N65" s="1"/>
  <c r="R67"/>
  <c r="Q67" s="1"/>
  <c r="P67" s="1"/>
  <c r="O67" s="1"/>
  <c r="N67" s="1"/>
  <c r="H66" i="6"/>
  <c r="I66" s="1"/>
  <c r="J66" s="1"/>
  <c r="K66" s="1"/>
  <c r="L66" s="1"/>
  <c r="M66" s="1"/>
  <c r="N66" s="1"/>
  <c r="T66" i="4"/>
  <c r="S66" s="1"/>
  <c r="R66" s="1"/>
  <c r="Q66" s="1"/>
  <c r="P66" s="1"/>
  <c r="O66" s="1"/>
  <c r="N66" s="1"/>
  <c r="M66" s="1"/>
  <c r="L66" s="1"/>
  <c r="K66" s="1"/>
  <c r="J66" s="1"/>
  <c r="I66" s="1"/>
  <c r="T67"/>
  <c r="S67" s="1"/>
  <c r="R67" s="1"/>
  <c r="Q67" s="1"/>
  <c r="P67" s="1"/>
  <c r="O67" s="1"/>
  <c r="N67" s="1"/>
  <c r="M67" s="1"/>
  <c r="L67" s="1"/>
  <c r="K67" s="1"/>
  <c r="J67" s="1"/>
  <c r="I67" s="1"/>
  <c r="H67" i="6"/>
  <c r="I67" s="1"/>
  <c r="J67" s="1"/>
  <c r="K67" s="1"/>
  <c r="L67" s="1"/>
  <c r="M67" s="1"/>
  <c r="N67" s="1"/>
  <c r="I68"/>
  <c r="J68" s="1"/>
  <c r="K68" s="1"/>
  <c r="L68" s="1"/>
  <c r="M68" s="1"/>
  <c r="N68" s="1"/>
  <c r="R70" i="2"/>
  <c r="Q70" s="1"/>
  <c r="P70" s="1"/>
  <c r="O70" s="1"/>
  <c r="N70" s="1"/>
  <c r="M70" s="1"/>
  <c r="L70" s="1"/>
  <c r="K70" s="1"/>
  <c r="J70" s="1"/>
  <c r="I70" s="1"/>
  <c r="H70" s="1"/>
  <c r="G70" s="1"/>
  <c r="S70" i="5"/>
  <c r="R70" s="1"/>
  <c r="Q70" s="1"/>
  <c r="P70" s="1"/>
  <c r="O70" s="1"/>
  <c r="N70" s="1"/>
  <c r="J57" i="6"/>
  <c r="K57" s="1"/>
  <c r="R58" i="2"/>
  <c r="Q58" s="1"/>
  <c r="T69"/>
  <c r="S69" s="1"/>
  <c r="R69" s="1"/>
  <c r="Q69" s="1"/>
  <c r="P69" s="1"/>
  <c r="O69" s="1"/>
  <c r="N69" s="1"/>
  <c r="M69" s="1"/>
  <c r="L69" s="1"/>
  <c r="K69" s="1"/>
  <c r="J69" s="1"/>
  <c r="I69" s="1"/>
  <c r="H69" s="1"/>
  <c r="G69" s="1"/>
  <c r="S53"/>
  <c r="R53" s="1"/>
  <c r="Q53" s="1"/>
  <c r="P53" s="1"/>
  <c r="O53" s="1"/>
  <c r="N53" s="1"/>
  <c r="M53" s="1"/>
  <c r="L53" s="1"/>
  <c r="K53" s="1"/>
  <c r="J53" s="1"/>
  <c r="I53" s="1"/>
  <c r="H53" s="1"/>
  <c r="G53" s="1"/>
  <c r="H68" i="4" l="1"/>
  <c r="G68" s="1"/>
  <c r="M70" i="5"/>
  <c r="L70" s="1"/>
  <c r="K70" s="1"/>
  <c r="J70" s="1"/>
  <c r="I70" s="1"/>
  <c r="H70" s="1"/>
  <c r="G70" s="1"/>
  <c r="H69" i="4"/>
  <c r="G69" s="1"/>
  <c r="M63" i="5"/>
  <c r="L63" s="1"/>
  <c r="K63" s="1"/>
  <c r="J63" s="1"/>
  <c r="I63" s="1"/>
  <c r="H63" s="1"/>
  <c r="G63" s="1"/>
  <c r="H70" i="4"/>
  <c r="G70" s="1"/>
  <c r="M64" i="5"/>
  <c r="L64" s="1"/>
  <c r="K64" s="1"/>
  <c r="J64" s="1"/>
  <c r="I64" s="1"/>
  <c r="H64" s="1"/>
  <c r="G64" s="1"/>
  <c r="H63" i="4"/>
  <c r="G63" s="1"/>
  <c r="M65" i="5"/>
  <c r="L65" s="1"/>
  <c r="K65" s="1"/>
  <c r="J65" s="1"/>
  <c r="I65" s="1"/>
  <c r="H65" s="1"/>
  <c r="G65" s="1"/>
  <c r="CE58" i="3"/>
  <c r="CE54"/>
  <c r="CF51"/>
  <c r="CE57"/>
  <c r="CE52"/>
  <c r="CE59"/>
  <c r="CE55"/>
  <c r="CE53"/>
  <c r="CE56"/>
  <c r="H64" i="4"/>
  <c r="G64" s="1"/>
  <c r="M66" i="5"/>
  <c r="L66" s="1"/>
  <c r="K66" s="1"/>
  <c r="J66" s="1"/>
  <c r="I66" s="1"/>
  <c r="H66" s="1"/>
  <c r="G66" s="1"/>
  <c r="H65" i="4"/>
  <c r="G65" s="1"/>
  <c r="M67" i="5"/>
  <c r="L67" s="1"/>
  <c r="K67" s="1"/>
  <c r="J67" s="1"/>
  <c r="I67" s="1"/>
  <c r="H67" s="1"/>
  <c r="G67" s="1"/>
  <c r="CH58" i="7"/>
  <c r="CH56"/>
  <c r="CH54"/>
  <c r="CH52"/>
  <c r="CH59"/>
  <c r="CH57"/>
  <c r="CH55"/>
  <c r="CH53"/>
  <c r="CI51"/>
  <c r="H66" i="4"/>
  <c r="G66" s="1"/>
  <c r="M68" i="5"/>
  <c r="L68" s="1"/>
  <c r="K68" s="1"/>
  <c r="J68" s="1"/>
  <c r="I68" s="1"/>
  <c r="H68" s="1"/>
  <c r="G68" s="1"/>
  <c r="H67" i="4"/>
  <c r="G67" s="1"/>
  <c r="M69" i="5"/>
  <c r="L69" s="1"/>
  <c r="K69" s="1"/>
  <c r="J69" s="1"/>
  <c r="I69" s="1"/>
  <c r="H69" s="1"/>
  <c r="G69" s="1"/>
  <c r="CI58" i="7" l="1"/>
  <c r="CI56"/>
  <c r="CI54"/>
  <c r="CI52"/>
  <c r="CI59"/>
  <c r="CI57"/>
  <c r="CI55"/>
  <c r="CI53"/>
  <c r="CJ51"/>
  <c r="CF59" i="3"/>
  <c r="CF54"/>
  <c r="CG51"/>
  <c r="CF58"/>
  <c r="CF57"/>
  <c r="CF52"/>
  <c r="CF55"/>
  <c r="CF53"/>
  <c r="CF56"/>
  <c r="CG56" l="1"/>
  <c r="CG54"/>
  <c r="CH51"/>
  <c r="CG58"/>
  <c r="CG57"/>
  <c r="CG59"/>
  <c r="CG52"/>
  <c r="CG55"/>
  <c r="CG53"/>
  <c r="CJ58" i="7"/>
  <c r="CJ56"/>
  <c r="CJ54"/>
  <c r="CJ52"/>
  <c r="CJ59"/>
  <c r="CJ57"/>
  <c r="CJ55"/>
  <c r="CJ53"/>
  <c r="CK51"/>
  <c r="CL51" l="1"/>
  <c r="CK58"/>
  <c r="CK56"/>
  <c r="CK54"/>
  <c r="CK52"/>
  <c r="CK59"/>
  <c r="CK57"/>
  <c r="CK55"/>
  <c r="CK53"/>
  <c r="CH57" i="3"/>
  <c r="CH53"/>
  <c r="CH56"/>
  <c r="CH54"/>
  <c r="CI51"/>
  <c r="CH58"/>
  <c r="CH59"/>
  <c r="CH52"/>
  <c r="CH55"/>
  <c r="CI58" l="1"/>
  <c r="CI53"/>
  <c r="CI56"/>
  <c r="CI57"/>
  <c r="CI54"/>
  <c r="CJ51"/>
  <c r="CI59"/>
  <c r="CI52"/>
  <c r="CI55"/>
  <c r="CL59" i="7"/>
  <c r="CL57"/>
  <c r="CL55"/>
  <c r="CL53"/>
  <c r="CM51"/>
  <c r="CL58"/>
  <c r="CL56"/>
  <c r="CL54"/>
  <c r="CL52"/>
  <c r="N55" i="3" l="1"/>
  <c r="M55" s="1"/>
  <c r="L55" s="1"/>
  <c r="K55" s="1"/>
  <c r="J55" s="1"/>
  <c r="I55" s="1"/>
  <c r="H55" s="1"/>
  <c r="G55" s="1"/>
  <c r="N58"/>
  <c r="M58" s="1"/>
  <c r="L58" s="1"/>
  <c r="K58" s="1"/>
  <c r="J58" s="1"/>
  <c r="I58" s="1"/>
  <c r="H58" s="1"/>
  <c r="G58" s="1"/>
  <c r="CM59" i="7"/>
  <c r="CM57"/>
  <c r="CM55"/>
  <c r="CM53"/>
  <c r="CN51"/>
  <c r="CM58"/>
  <c r="CM56"/>
  <c r="CM54"/>
  <c r="CM52"/>
  <c r="CJ59" i="3"/>
  <c r="O59" s="1"/>
  <c r="N59" s="1"/>
  <c r="M59" s="1"/>
  <c r="L59" s="1"/>
  <c r="K59" s="1"/>
  <c r="J59" s="1"/>
  <c r="I59" s="1"/>
  <c r="H59" s="1"/>
  <c r="G59" s="1"/>
  <c r="CJ55"/>
  <c r="O55" s="1"/>
  <c r="CJ53"/>
  <c r="O53" s="1"/>
  <c r="N53" s="1"/>
  <c r="M53" s="1"/>
  <c r="L53" s="1"/>
  <c r="K53" s="1"/>
  <c r="J53" s="1"/>
  <c r="I53" s="1"/>
  <c r="H53" s="1"/>
  <c r="G53" s="1"/>
  <c r="CJ56"/>
  <c r="O56" s="1"/>
  <c r="N56" s="1"/>
  <c r="M56" s="1"/>
  <c r="L56" s="1"/>
  <c r="K56" s="1"/>
  <c r="J56" s="1"/>
  <c r="I56" s="1"/>
  <c r="H56" s="1"/>
  <c r="G56" s="1"/>
  <c r="CJ58"/>
  <c r="O58" s="1"/>
  <c r="CJ57"/>
  <c r="O57" s="1"/>
  <c r="N57" s="1"/>
  <c r="M57" s="1"/>
  <c r="L57" s="1"/>
  <c r="K57" s="1"/>
  <c r="J57" s="1"/>
  <c r="I57" s="1"/>
  <c r="H57" s="1"/>
  <c r="G57" s="1"/>
  <c r="CJ54"/>
  <c r="O54" s="1"/>
  <c r="N54" s="1"/>
  <c r="M54" s="1"/>
  <c r="L54" s="1"/>
  <c r="K54" s="1"/>
  <c r="J54" s="1"/>
  <c r="I54" s="1"/>
  <c r="H54" s="1"/>
  <c r="G54" s="1"/>
  <c r="CK51"/>
  <c r="CJ52"/>
  <c r="O52" s="1"/>
  <c r="N52"/>
  <c r="M52" s="1"/>
  <c r="L52" s="1"/>
  <c r="K52" s="1"/>
  <c r="J52" s="1"/>
  <c r="I52" s="1"/>
  <c r="H52" s="1"/>
  <c r="G52" s="1"/>
  <c r="CK52" l="1"/>
  <c r="CK55"/>
  <c r="CK53"/>
  <c r="CK56"/>
  <c r="CK58"/>
  <c r="CK57"/>
  <c r="CK54"/>
  <c r="CL51"/>
  <c r="CK59"/>
  <c r="CN59" i="7"/>
  <c r="CN57"/>
  <c r="CN55"/>
  <c r="CN53"/>
  <c r="CO51"/>
  <c r="CN58"/>
  <c r="CN56"/>
  <c r="CN54"/>
  <c r="CN52"/>
  <c r="CO59" l="1"/>
  <c r="CO57"/>
  <c r="CO55"/>
  <c r="CO53"/>
  <c r="CP51"/>
  <c r="CO58"/>
  <c r="CO56"/>
  <c r="CO54"/>
  <c r="CO52"/>
  <c r="CL57" i="3"/>
  <c r="CL59"/>
  <c r="CL52"/>
  <c r="CL55"/>
  <c r="CL53"/>
  <c r="CL56"/>
  <c r="CL58"/>
  <c r="CL54"/>
  <c r="CM51"/>
  <c r="CP58" i="7" l="1"/>
  <c r="CP56"/>
  <c r="CP54"/>
  <c r="CP52"/>
  <c r="CP59"/>
  <c r="CP57"/>
  <c r="CP55"/>
  <c r="CP53"/>
  <c r="CQ51"/>
  <c r="CM58" i="3"/>
  <c r="CM54"/>
  <c r="CN51"/>
  <c r="CM59"/>
  <c r="CM52"/>
  <c r="CM55"/>
  <c r="CM53"/>
  <c r="CM56"/>
  <c r="CM57"/>
  <c r="CN59" l="1"/>
  <c r="CN58"/>
  <c r="CN57"/>
  <c r="CN54"/>
  <c r="CO51"/>
  <c r="CN52"/>
  <c r="CN55"/>
  <c r="CN53"/>
  <c r="CN56"/>
  <c r="CQ58" i="7"/>
  <c r="CQ56"/>
  <c r="CQ54"/>
  <c r="CQ52"/>
  <c r="CQ59"/>
  <c r="CQ57"/>
  <c r="CQ55"/>
  <c r="CQ53"/>
  <c r="CR51"/>
  <c r="CR58" l="1"/>
  <c r="CR56"/>
  <c r="CR54"/>
  <c r="CR52"/>
  <c r="CR59"/>
  <c r="CR57"/>
  <c r="CR55"/>
  <c r="CR53"/>
  <c r="CS51"/>
  <c r="CO56" i="3"/>
  <c r="CO58"/>
  <c r="CO57"/>
  <c r="CO59"/>
  <c r="CO54"/>
  <c r="CP51"/>
  <c r="CO52"/>
  <c r="CO55"/>
  <c r="CO53"/>
  <c r="CP57" l="1"/>
  <c r="CP53"/>
  <c r="CP56"/>
  <c r="CP58"/>
  <c r="CP59"/>
  <c r="CP54"/>
  <c r="CQ51"/>
  <c r="CP52"/>
  <c r="CP55"/>
  <c r="CT51" i="7"/>
  <c r="CS58"/>
  <c r="CS56"/>
  <c r="CS54"/>
  <c r="CS52"/>
  <c r="CS59"/>
  <c r="CS57"/>
  <c r="CS55"/>
  <c r="CS53"/>
  <c r="CQ58" i="3" l="1"/>
  <c r="CQ53"/>
  <c r="CQ57"/>
  <c r="CQ56"/>
  <c r="CQ59"/>
  <c r="CQ54"/>
  <c r="CR51"/>
  <c r="CQ52"/>
  <c r="CQ55"/>
  <c r="CT59" i="7"/>
  <c r="CT57"/>
  <c r="CT55"/>
  <c r="CT53"/>
  <c r="CU51"/>
  <c r="CT58"/>
  <c r="CT56"/>
  <c r="CT54"/>
  <c r="CT52"/>
  <c r="CU59" l="1"/>
  <c r="CU57"/>
  <c r="CU55"/>
  <c r="CU53"/>
  <c r="CV51"/>
  <c r="CU58"/>
  <c r="CU56"/>
  <c r="CU54"/>
  <c r="CU52"/>
  <c r="CR59" i="3"/>
  <c r="CR55"/>
  <c r="CR53"/>
  <c r="CR58"/>
  <c r="CR57"/>
  <c r="CR56"/>
  <c r="CR54"/>
  <c r="CS51"/>
  <c r="CR52"/>
  <c r="CV59" i="7" l="1"/>
  <c r="CV57"/>
  <c r="CV55"/>
  <c r="CV53"/>
  <c r="CW51"/>
  <c r="CV58"/>
  <c r="CV56"/>
  <c r="CV54"/>
  <c r="CV52"/>
  <c r="CS52" i="3"/>
  <c r="CS55"/>
  <c r="CS53"/>
  <c r="CS58"/>
  <c r="CS57"/>
  <c r="CS56"/>
  <c r="CS59"/>
  <c r="CS54"/>
  <c r="CT51"/>
  <c r="CW59" i="7" l="1"/>
  <c r="CW57"/>
  <c r="CW55"/>
  <c r="CW53"/>
  <c r="CX51"/>
  <c r="CW58"/>
  <c r="CW56"/>
  <c r="CW54"/>
  <c r="CW52"/>
  <c r="CT57" i="3"/>
  <c r="CT52"/>
  <c r="CT55"/>
  <c r="CT53"/>
  <c r="CT58"/>
  <c r="CT56"/>
  <c r="CT59"/>
  <c r="CT54"/>
  <c r="CU51"/>
  <c r="CU58" l="1"/>
  <c r="CU54"/>
  <c r="CV51"/>
  <c r="CU52"/>
  <c r="CU55"/>
  <c r="CU57"/>
  <c r="CU53"/>
  <c r="CU56"/>
  <c r="CU59"/>
  <c r="CX58" i="7"/>
  <c r="CX56"/>
  <c r="CX54"/>
  <c r="CX52"/>
  <c r="CX59"/>
  <c r="CX57"/>
  <c r="CX55"/>
  <c r="CX53"/>
  <c r="CY51"/>
  <c r="CV59" i="3" l="1"/>
  <c r="CV54"/>
  <c r="CW51"/>
  <c r="CV52"/>
  <c r="CV55"/>
  <c r="CV58"/>
  <c r="CV57"/>
  <c r="CV53"/>
  <c r="CV56"/>
  <c r="CY58" i="7"/>
  <c r="CY56"/>
  <c r="CY54"/>
  <c r="CY52"/>
  <c r="CY59"/>
  <c r="CY57"/>
  <c r="CY55"/>
  <c r="CY53"/>
  <c r="CZ51"/>
  <c r="CZ58" l="1"/>
  <c r="CZ56"/>
  <c r="CZ54"/>
  <c r="CZ52"/>
  <c r="CZ59"/>
  <c r="CZ57"/>
  <c r="CZ55"/>
  <c r="CZ53"/>
  <c r="DA51"/>
  <c r="CW59" i="3"/>
  <c r="CW56"/>
  <c r="CW54"/>
  <c r="CX51"/>
  <c r="CW52"/>
  <c r="CW55"/>
  <c r="CW58"/>
  <c r="CW57"/>
  <c r="CW53"/>
  <c r="CX57" l="1"/>
  <c r="CX58"/>
  <c r="CX53"/>
  <c r="CX59"/>
  <c r="CX56"/>
  <c r="CX54"/>
  <c r="CY51"/>
  <c r="CX52"/>
  <c r="CX55"/>
  <c r="DB51" i="7"/>
  <c r="DA58"/>
  <c r="DA56"/>
  <c r="DA54"/>
  <c r="DA52"/>
  <c r="DA59"/>
  <c r="DA57"/>
  <c r="DA55"/>
  <c r="DA53"/>
  <c r="CY58" i="3" l="1"/>
  <c r="CY57"/>
  <c r="CY53"/>
  <c r="CY59"/>
  <c r="CY56"/>
  <c r="CY54"/>
  <c r="CZ51"/>
  <c r="CY52"/>
  <c r="CY55"/>
  <c r="DB59" i="7"/>
  <c r="DB57"/>
  <c r="DB55"/>
  <c r="DB53"/>
  <c r="DC51"/>
  <c r="DB58"/>
  <c r="DB56"/>
  <c r="DB54"/>
  <c r="DB52"/>
  <c r="CZ59" i="3" l="1"/>
  <c r="CZ55"/>
  <c r="CZ58"/>
  <c r="CZ57"/>
  <c r="CZ53"/>
  <c r="CZ56"/>
  <c r="CZ54"/>
  <c r="DA51"/>
  <c r="CZ52"/>
  <c r="DC59" i="7"/>
  <c r="DC57"/>
  <c r="DC55"/>
  <c r="DC53"/>
  <c r="DD51"/>
  <c r="DC58"/>
  <c r="DC56"/>
  <c r="DC54"/>
  <c r="DC52"/>
  <c r="DD59" l="1"/>
  <c r="DD57"/>
  <c r="DD55"/>
  <c r="DD53"/>
  <c r="DE51"/>
  <c r="DD58"/>
  <c r="DD56"/>
  <c r="DD54"/>
  <c r="DD52"/>
  <c r="DA52" i="3"/>
  <c r="DA55"/>
  <c r="DA58"/>
  <c r="DA57"/>
  <c r="DA59"/>
  <c r="DA53"/>
  <c r="DA56"/>
  <c r="DA54"/>
  <c r="DB51"/>
  <c r="DB57" l="1"/>
  <c r="DB52"/>
  <c r="DB55"/>
  <c r="DB58"/>
  <c r="DB59"/>
  <c r="DB53"/>
  <c r="DB56"/>
  <c r="DB54"/>
  <c r="DC51"/>
  <c r="DE59" i="7"/>
  <c r="DE57"/>
  <c r="DE55"/>
  <c r="DE53"/>
  <c r="DF51"/>
  <c r="DE58"/>
  <c r="DE56"/>
  <c r="DE54"/>
  <c r="DE52"/>
  <c r="DF58" l="1"/>
  <c r="DF56"/>
  <c r="DF54"/>
  <c r="DF52"/>
  <c r="DF59"/>
  <c r="DF57"/>
  <c r="DF55"/>
  <c r="DF53"/>
  <c r="DG51"/>
  <c r="DC58" i="3"/>
  <c r="DC54"/>
  <c r="DD51"/>
  <c r="DC52"/>
  <c r="DC57"/>
  <c r="DC55"/>
  <c r="DC59"/>
  <c r="DC53"/>
  <c r="DC56"/>
  <c r="DD59" l="1"/>
  <c r="DD54"/>
  <c r="DE51"/>
  <c r="DD52"/>
  <c r="DD58"/>
  <c r="DD57"/>
  <c r="DD55"/>
  <c r="DD53"/>
  <c r="DD56"/>
  <c r="AK56" i="7"/>
  <c r="AJ56" s="1"/>
  <c r="AI56" s="1"/>
  <c r="AH56" s="1"/>
  <c r="AG56" s="1"/>
  <c r="AF56" s="1"/>
  <c r="AE56" s="1"/>
  <c r="AD56" s="1"/>
  <c r="AC56" s="1"/>
  <c r="AB56" s="1"/>
  <c r="AA56" s="1"/>
  <c r="Z56" s="1"/>
  <c r="Y56" s="1"/>
  <c r="X56" s="1"/>
  <c r="W56" s="1"/>
  <c r="V56" s="1"/>
  <c r="U56" s="1"/>
  <c r="T56" s="1"/>
  <c r="S56" s="1"/>
  <c r="R56" s="1"/>
  <c r="Q56" s="1"/>
  <c r="P56" s="1"/>
  <c r="O56" s="1"/>
  <c r="N56" s="1"/>
  <c r="M56" s="1"/>
  <c r="L56" s="1"/>
  <c r="K56" s="1"/>
  <c r="J56" s="1"/>
  <c r="I56" s="1"/>
  <c r="H56" s="1"/>
  <c r="G56" s="1"/>
  <c r="DG58"/>
  <c r="AL58" s="1"/>
  <c r="AK58" s="1"/>
  <c r="AJ58" s="1"/>
  <c r="AI58" s="1"/>
  <c r="AH58" s="1"/>
  <c r="AG58" s="1"/>
  <c r="AF58" s="1"/>
  <c r="AE58" s="1"/>
  <c r="AD58" s="1"/>
  <c r="AC58" s="1"/>
  <c r="AB58" s="1"/>
  <c r="AA58" s="1"/>
  <c r="Z58" s="1"/>
  <c r="Y58" s="1"/>
  <c r="X58" s="1"/>
  <c r="W58" s="1"/>
  <c r="V58" s="1"/>
  <c r="U58" s="1"/>
  <c r="T58" s="1"/>
  <c r="S58" s="1"/>
  <c r="R58" s="1"/>
  <c r="Q58" s="1"/>
  <c r="P58" s="1"/>
  <c r="O58" s="1"/>
  <c r="N58" s="1"/>
  <c r="M58" s="1"/>
  <c r="L58" s="1"/>
  <c r="K58" s="1"/>
  <c r="J58" s="1"/>
  <c r="I58" s="1"/>
  <c r="H58" s="1"/>
  <c r="G58" s="1"/>
  <c r="DG56"/>
  <c r="AL56" s="1"/>
  <c r="DG54"/>
  <c r="AL54" s="1"/>
  <c r="DG52"/>
  <c r="AL52" s="1"/>
  <c r="AK52" s="1"/>
  <c r="AJ52" s="1"/>
  <c r="AI52" s="1"/>
  <c r="AH52" s="1"/>
  <c r="AG52" s="1"/>
  <c r="AF52" s="1"/>
  <c r="AE52" s="1"/>
  <c r="AD52" s="1"/>
  <c r="AC52" s="1"/>
  <c r="AB52" s="1"/>
  <c r="AA52" s="1"/>
  <c r="Z52" s="1"/>
  <c r="Y52" s="1"/>
  <c r="X52" s="1"/>
  <c r="W52" s="1"/>
  <c r="V52" s="1"/>
  <c r="U52" s="1"/>
  <c r="T52" s="1"/>
  <c r="S52" s="1"/>
  <c r="R52" s="1"/>
  <c r="Q52" s="1"/>
  <c r="P52" s="1"/>
  <c r="O52" s="1"/>
  <c r="N52" s="1"/>
  <c r="M52" s="1"/>
  <c r="L52" s="1"/>
  <c r="K52" s="1"/>
  <c r="J52" s="1"/>
  <c r="I52" s="1"/>
  <c r="H52" s="1"/>
  <c r="G52" s="1"/>
  <c r="DG59"/>
  <c r="AL59" s="1"/>
  <c r="AK59" s="1"/>
  <c r="AJ59" s="1"/>
  <c r="AI59" s="1"/>
  <c r="AH59" s="1"/>
  <c r="AG59" s="1"/>
  <c r="AF59" s="1"/>
  <c r="AE59" s="1"/>
  <c r="AD59" s="1"/>
  <c r="AC59" s="1"/>
  <c r="AB59" s="1"/>
  <c r="AA59" s="1"/>
  <c r="Z59" s="1"/>
  <c r="Y59" s="1"/>
  <c r="X59" s="1"/>
  <c r="W59" s="1"/>
  <c r="V59" s="1"/>
  <c r="U59" s="1"/>
  <c r="T59" s="1"/>
  <c r="S59" s="1"/>
  <c r="R59" s="1"/>
  <c r="Q59" s="1"/>
  <c r="P59" s="1"/>
  <c r="O59" s="1"/>
  <c r="N59" s="1"/>
  <c r="M59" s="1"/>
  <c r="L59" s="1"/>
  <c r="K59" s="1"/>
  <c r="J59" s="1"/>
  <c r="I59" s="1"/>
  <c r="H59" s="1"/>
  <c r="G59" s="1"/>
  <c r="DG57"/>
  <c r="AL57" s="1"/>
  <c r="AK57" s="1"/>
  <c r="AJ57" s="1"/>
  <c r="AI57" s="1"/>
  <c r="AH57" s="1"/>
  <c r="AG57" s="1"/>
  <c r="AF57" s="1"/>
  <c r="AE57" s="1"/>
  <c r="AD57" s="1"/>
  <c r="AC57" s="1"/>
  <c r="AB57" s="1"/>
  <c r="AA57" s="1"/>
  <c r="Z57" s="1"/>
  <c r="Y57" s="1"/>
  <c r="X57" s="1"/>
  <c r="W57" s="1"/>
  <c r="V57" s="1"/>
  <c r="U57" s="1"/>
  <c r="T57" s="1"/>
  <c r="S57" s="1"/>
  <c r="R57" s="1"/>
  <c r="Q57" s="1"/>
  <c r="P57" s="1"/>
  <c r="O57" s="1"/>
  <c r="N57" s="1"/>
  <c r="M57" s="1"/>
  <c r="L57" s="1"/>
  <c r="K57" s="1"/>
  <c r="J57" s="1"/>
  <c r="I57" s="1"/>
  <c r="H57" s="1"/>
  <c r="G57" s="1"/>
  <c r="DG55"/>
  <c r="AL55" s="1"/>
  <c r="AK55" s="1"/>
  <c r="AJ55" s="1"/>
  <c r="AI55" s="1"/>
  <c r="AH55" s="1"/>
  <c r="AG55" s="1"/>
  <c r="AF55" s="1"/>
  <c r="AE55" s="1"/>
  <c r="AD55" s="1"/>
  <c r="AC55" s="1"/>
  <c r="AB55" s="1"/>
  <c r="AA55" s="1"/>
  <c r="Z55" s="1"/>
  <c r="Y55" s="1"/>
  <c r="X55" s="1"/>
  <c r="W55" s="1"/>
  <c r="V55" s="1"/>
  <c r="U55" s="1"/>
  <c r="T55" s="1"/>
  <c r="S55" s="1"/>
  <c r="R55" s="1"/>
  <c r="Q55" s="1"/>
  <c r="P55" s="1"/>
  <c r="O55" s="1"/>
  <c r="N55" s="1"/>
  <c r="M55" s="1"/>
  <c r="L55" s="1"/>
  <c r="K55" s="1"/>
  <c r="J55" s="1"/>
  <c r="I55" s="1"/>
  <c r="H55" s="1"/>
  <c r="G55" s="1"/>
  <c r="DG53"/>
  <c r="AL53" s="1"/>
  <c r="DH51"/>
  <c r="AK54"/>
  <c r="AJ54" s="1"/>
  <c r="AI54" s="1"/>
  <c r="AH54" s="1"/>
  <c r="AG54" s="1"/>
  <c r="AF54" s="1"/>
  <c r="AE54" s="1"/>
  <c r="AD54" s="1"/>
  <c r="AC54" s="1"/>
  <c r="AB54" s="1"/>
  <c r="AA54" s="1"/>
  <c r="Z54" s="1"/>
  <c r="Y54" s="1"/>
  <c r="X54" s="1"/>
  <c r="W54" s="1"/>
  <c r="V54" s="1"/>
  <c r="U54" s="1"/>
  <c r="T54" s="1"/>
  <c r="S54" s="1"/>
  <c r="R54" s="1"/>
  <c r="Q54" s="1"/>
  <c r="P54" s="1"/>
  <c r="O54" s="1"/>
  <c r="N54" s="1"/>
  <c r="M54" s="1"/>
  <c r="L54" s="1"/>
  <c r="K54" s="1"/>
  <c r="J54" s="1"/>
  <c r="I54" s="1"/>
  <c r="H54" s="1"/>
  <c r="G54" s="1"/>
  <c r="AK53"/>
  <c r="AJ53" s="1"/>
  <c r="AI53" s="1"/>
  <c r="AH53" s="1"/>
  <c r="AG53" s="1"/>
  <c r="AF53" s="1"/>
  <c r="AE53" s="1"/>
  <c r="AD53" s="1"/>
  <c r="AC53" s="1"/>
  <c r="AB53" s="1"/>
  <c r="AA53" s="1"/>
  <c r="Z53" s="1"/>
  <c r="Y53" s="1"/>
  <c r="X53" s="1"/>
  <c r="W53" s="1"/>
  <c r="V53" s="1"/>
  <c r="U53" s="1"/>
  <c r="T53" s="1"/>
  <c r="S53" s="1"/>
  <c r="R53" s="1"/>
  <c r="Q53" s="1"/>
  <c r="P53" s="1"/>
  <c r="O53" s="1"/>
  <c r="N53" s="1"/>
  <c r="M53" s="1"/>
  <c r="L53" s="1"/>
  <c r="K53" s="1"/>
  <c r="J53" s="1"/>
  <c r="I53" s="1"/>
  <c r="H53" s="1"/>
  <c r="G53" s="1"/>
  <c r="DE56" i="3" l="1"/>
  <c r="DE54"/>
  <c r="DF51"/>
  <c r="DE52"/>
  <c r="DE58"/>
  <c r="DE57"/>
  <c r="DE55"/>
  <c r="DE59"/>
  <c r="DE53"/>
  <c r="DH58" i="7"/>
  <c r="DH56"/>
  <c r="DH54"/>
  <c r="DH52"/>
  <c r="DH59"/>
  <c r="DH57"/>
  <c r="DH55"/>
  <c r="DH53"/>
  <c r="DI51"/>
  <c r="DJ51" l="1"/>
  <c r="DI58"/>
  <c r="DI56"/>
  <c r="DI54"/>
  <c r="DI52"/>
  <c r="DI59"/>
  <c r="DI57"/>
  <c r="DI55"/>
  <c r="DI53"/>
  <c r="DF57" i="3"/>
  <c r="DF53"/>
  <c r="DF56"/>
  <c r="DF54"/>
  <c r="DG51"/>
  <c r="DF52"/>
  <c r="DF58"/>
  <c r="DF55"/>
  <c r="DF59"/>
  <c r="DJ59" i="7" l="1"/>
  <c r="DJ57"/>
  <c r="DJ55"/>
  <c r="DJ53"/>
  <c r="DK51"/>
  <c r="DJ58"/>
  <c r="DJ56"/>
  <c r="DJ54"/>
  <c r="DJ52"/>
  <c r="DG58" i="3"/>
  <c r="DG59"/>
  <c r="DG53"/>
  <c r="DG56"/>
  <c r="DG54"/>
  <c r="DG57"/>
  <c r="DG52"/>
  <c r="DG55"/>
  <c r="DK59" i="7" l="1"/>
  <c r="DK57"/>
  <c r="DK55"/>
  <c r="DK53"/>
  <c r="DL51"/>
  <c r="DK58"/>
  <c r="DK56"/>
  <c r="DK54"/>
  <c r="DK52"/>
  <c r="DL59" l="1"/>
  <c r="DL57"/>
  <c r="DL55"/>
  <c r="DL53"/>
  <c r="DM51"/>
  <c r="DL58"/>
  <c r="DL56"/>
  <c r="DL54"/>
  <c r="DL52"/>
  <c r="DM59" l="1"/>
  <c r="DM57"/>
  <c r="DM55"/>
  <c r="DM53"/>
  <c r="DN51"/>
  <c r="DM58"/>
  <c r="DM56"/>
  <c r="DM54"/>
  <c r="DM52"/>
  <c r="DN58" l="1"/>
  <c r="DN56"/>
  <c r="DN54"/>
  <c r="DN52"/>
  <c r="DN59"/>
  <c r="DN57"/>
  <c r="DN55"/>
  <c r="DN53"/>
  <c r="DO51"/>
  <c r="DO58" l="1"/>
  <c r="DO56"/>
  <c r="DO54"/>
  <c r="DO52"/>
  <c r="DO59"/>
  <c r="DO57"/>
  <c r="DO55"/>
  <c r="DO53"/>
  <c r="DP51"/>
  <c r="DP58" l="1"/>
  <c r="DP56"/>
  <c r="DP54"/>
  <c r="DP52"/>
  <c r="DP59"/>
  <c r="DP57"/>
  <c r="DP55"/>
  <c r="DP53"/>
  <c r="DQ51"/>
  <c r="DR51" l="1"/>
  <c r="DQ58"/>
  <c r="DQ56"/>
  <c r="DQ54"/>
  <c r="DQ52"/>
  <c r="DQ59"/>
  <c r="DQ57"/>
  <c r="DQ55"/>
  <c r="DQ53"/>
  <c r="DR59" l="1"/>
  <c r="DR57"/>
  <c r="DR55"/>
  <c r="DR53"/>
  <c r="DS51"/>
  <c r="DR58"/>
  <c r="DR56"/>
  <c r="DR54"/>
  <c r="DR52"/>
  <c r="DS59" l="1"/>
  <c r="DS57"/>
  <c r="DS55"/>
  <c r="DS53"/>
  <c r="DT51"/>
  <c r="DS58"/>
  <c r="DS56"/>
  <c r="DS54"/>
  <c r="DS52"/>
  <c r="DT59" l="1"/>
  <c r="DT57"/>
  <c r="DT55"/>
  <c r="DT53"/>
  <c r="DU51"/>
  <c r="DT58"/>
  <c r="DT56"/>
  <c r="DT54"/>
  <c r="DT52"/>
  <c r="DU59" l="1"/>
  <c r="DU57"/>
  <c r="DU55"/>
  <c r="DU53"/>
  <c r="DV51"/>
  <c r="DU58"/>
  <c r="DU56"/>
  <c r="DU54"/>
  <c r="DU52"/>
  <c r="DV58" l="1"/>
  <c r="DV56"/>
  <c r="DV54"/>
  <c r="DV52"/>
  <c r="DV59"/>
  <c r="DV57"/>
  <c r="DV55"/>
  <c r="DV53"/>
  <c r="DW51"/>
  <c r="DW58" l="1"/>
  <c r="DW56"/>
  <c r="DW54"/>
  <c r="DW52"/>
  <c r="DW59"/>
  <c r="DW57"/>
  <c r="DW55"/>
  <c r="DW53"/>
  <c r="DX51"/>
  <c r="DX58" l="1"/>
  <c r="DX56"/>
  <c r="DX54"/>
  <c r="DX52"/>
  <c r="DX59"/>
  <c r="DX57"/>
  <c r="DX55"/>
  <c r="DX53"/>
  <c r="DY51"/>
  <c r="DZ51" l="1"/>
  <c r="DY58"/>
  <c r="DY56"/>
  <c r="DY54"/>
  <c r="DY52"/>
  <c r="DY59"/>
  <c r="DY57"/>
  <c r="DY55"/>
  <c r="DY53"/>
  <c r="DZ59" l="1"/>
  <c r="DZ57"/>
  <c r="DZ55"/>
  <c r="DZ53"/>
  <c r="EA51"/>
  <c r="DZ58"/>
  <c r="DZ56"/>
  <c r="DZ54"/>
  <c r="DZ52"/>
  <c r="EA59" l="1"/>
  <c r="EA57"/>
  <c r="EA55"/>
  <c r="EA53"/>
  <c r="EB51"/>
  <c r="EA58"/>
  <c r="EA56"/>
  <c r="EA54"/>
  <c r="EA52"/>
  <c r="EB59" l="1"/>
  <c r="EB57"/>
  <c r="EB55"/>
  <c r="EB53"/>
  <c r="EC51"/>
  <c r="EB58"/>
  <c r="EB56"/>
  <c r="EB54"/>
  <c r="EB52"/>
  <c r="EC59" l="1"/>
  <c r="EC57"/>
  <c r="EC55"/>
  <c r="EC53"/>
  <c r="ED51"/>
  <c r="EC58"/>
  <c r="EC56"/>
  <c r="EC54"/>
  <c r="EC52"/>
  <c r="ED58" l="1"/>
  <c r="ED56"/>
  <c r="ED54"/>
  <c r="ED52"/>
  <c r="ED59"/>
  <c r="ED57"/>
  <c r="ED55"/>
  <c r="ED53"/>
  <c r="EE51"/>
  <c r="EE58" l="1"/>
  <c r="EE56"/>
  <c r="EE54"/>
  <c r="EE52"/>
  <c r="EE59"/>
  <c r="EE57"/>
  <c r="EE55"/>
  <c r="EE53"/>
  <c r="EF51"/>
  <c r="EF58" l="1"/>
  <c r="EF56"/>
  <c r="EF54"/>
  <c r="EF52"/>
  <c r="EF59"/>
  <c r="EF57"/>
  <c r="EF55"/>
  <c r="EF53"/>
  <c r="EG51"/>
  <c r="EH51" l="1"/>
  <c r="EG58"/>
  <c r="EG56"/>
  <c r="EG54"/>
  <c r="EG52"/>
  <c r="EG59"/>
  <c r="EG57"/>
  <c r="EG55"/>
  <c r="EG53"/>
  <c r="EH59" l="1"/>
  <c r="EH57"/>
  <c r="EH55"/>
  <c r="EH53"/>
  <c r="EI51"/>
  <c r="EH58"/>
  <c r="EH56"/>
  <c r="EH54"/>
  <c r="EH52"/>
  <c r="EI59" l="1"/>
  <c r="EI57"/>
  <c r="EI55"/>
  <c r="EI53"/>
  <c r="EJ51"/>
  <c r="EI58"/>
  <c r="EI56"/>
  <c r="EI54"/>
  <c r="EI52"/>
  <c r="EJ59" l="1"/>
  <c r="EJ57"/>
  <c r="EJ55"/>
  <c r="EJ53"/>
  <c r="EK51"/>
  <c r="EJ58"/>
  <c r="EJ56"/>
  <c r="EJ54"/>
  <c r="EJ52"/>
  <c r="EK59" l="1"/>
  <c r="EK57"/>
  <c r="EK55"/>
  <c r="EK53"/>
  <c r="EL51"/>
  <c r="EK58"/>
  <c r="EK56"/>
  <c r="EK54"/>
  <c r="EK52"/>
  <c r="EL58" l="1"/>
  <c r="EL56"/>
  <c r="EL54"/>
  <c r="EL52"/>
  <c r="EL59"/>
  <c r="EL57"/>
  <c r="EL55"/>
  <c r="EL53"/>
  <c r="EM51"/>
  <c r="EM58" l="1"/>
  <c r="EM56"/>
  <c r="EM54"/>
  <c r="EM52"/>
  <c r="EM59"/>
  <c r="EM57"/>
  <c r="EM55"/>
  <c r="EM53"/>
  <c r="EN51"/>
  <c r="EN58" l="1"/>
  <c r="EN56"/>
  <c r="EN54"/>
  <c r="EN52"/>
  <c r="EN59"/>
  <c r="EN57"/>
  <c r="EN55"/>
  <c r="EN53"/>
  <c r="EO51"/>
  <c r="EO58" l="1"/>
  <c r="EO56"/>
  <c r="EO54"/>
  <c r="EO52"/>
  <c r="EO59"/>
  <c r="EO57"/>
  <c r="EO55"/>
  <c r="EO53"/>
</calcChain>
</file>

<file path=xl/sharedStrings.xml><?xml version="1.0" encoding="utf-8"?>
<sst xmlns="http://schemas.openxmlformats.org/spreadsheetml/2006/main" count="311" uniqueCount="79">
  <si>
    <t>© Copyright : PHAB Design Ltd 2018</t>
  </si>
  <si>
    <t xml:space="preserve">Version : </t>
  </si>
  <si>
    <t>The constants are hidden on the 'Help' tab so they reside in the 'End User' Workbooks without links to this Workbook</t>
  </si>
  <si>
    <t>Fuels</t>
  </si>
  <si>
    <t>Asnu Flowrite</t>
  </si>
  <si>
    <r>
      <t>Gasoline 98 RON (</t>
    </r>
    <r>
      <rPr>
        <b/>
        <sz val="11"/>
        <color rgb="FFFF0000"/>
        <rFont val="Calibri"/>
        <family val="2"/>
        <scheme val="minor"/>
      </rPr>
      <t>E10</t>
    </r>
    <r>
      <rPr>
        <b/>
        <sz val="11"/>
        <color theme="1"/>
        <rFont val="Calibri"/>
        <family val="2"/>
        <scheme val="minor"/>
      </rPr>
      <t>)</t>
    </r>
  </si>
  <si>
    <t>* Thank you for using the Asnu Performance Injectors and the Asnu DNA Injector data</t>
  </si>
  <si>
    <t xml:space="preserve">Multiplier : </t>
  </si>
  <si>
    <t xml:space="preserve">Density : </t>
  </si>
  <si>
    <t>* Please select your vehicle / ECU type using one of the Tabs at the bottom of this Window.  This is where you will find the data tables.</t>
  </si>
  <si>
    <t xml:space="preserve">Stoichimetric ratio : </t>
  </si>
  <si>
    <t xml:space="preserve">   You may need to scroll down for some of the tables and graphs</t>
  </si>
  <si>
    <t xml:space="preserve">Offset Adjustment Factor : </t>
  </si>
  <si>
    <t>e.g.  To correct for +0.6V error on Elite Program (diode actually has no effect on the voltage)</t>
  </si>
  <si>
    <t>* Select the Pressure Units your ECU uses (bar, psi, etc)</t>
  </si>
  <si>
    <t>* Depending on the differential fuel pressure you are running, copy and paste the relevant table rows and columns into your ECU</t>
  </si>
  <si>
    <t>* If you are running at a differential pressure that is not listed, read the Scaling and Latency values from the graphs</t>
  </si>
  <si>
    <t>* If a specific vehicle / ECU is not listed please check the 'Generic' tab.  Alternatively you may find the tables you are looking for spread across several ECU specific tabs</t>
  </si>
  <si>
    <t>* If the data you need is not available in any of the tabs, please contact Asnu.  We are here to help.</t>
  </si>
  <si>
    <t xml:space="preserve">Contact details can be found at : </t>
  </si>
  <si>
    <t>www.asnu.com</t>
  </si>
  <si>
    <t>* All feedback is appreciated</t>
  </si>
  <si>
    <t>NOTES :</t>
  </si>
  <si>
    <t>* Differential Fuel Pressure = Fuel Rail Pressure - Inlet Manifold Pressure</t>
  </si>
  <si>
    <t>* Asnu 300 - 1100 cc injectors are specified at 85 % injector duty.  At 100 % injector duty they will flow 15% more.  This is important when comparing with competitor products</t>
  </si>
  <si>
    <t>* Asnu 1200 - 1500 cc injectors are specified at 100 % injector duty.</t>
  </si>
  <si>
    <r>
      <t xml:space="preserve">USEFUL CALCULATORS : </t>
    </r>
    <r>
      <rPr>
        <b/>
        <sz val="11"/>
        <color theme="1"/>
        <rFont val="Calibri"/>
        <family val="2"/>
        <scheme val="minor"/>
      </rPr>
      <t>Enter data into boxes</t>
    </r>
  </si>
  <si>
    <t xml:space="preserve">Fuel density : </t>
  </si>
  <si>
    <t>cc/min</t>
  </si>
  <si>
    <t>=</t>
  </si>
  <si>
    <t>g/s</t>
  </si>
  <si>
    <t>lbs/hr</t>
  </si>
  <si>
    <t>bar</t>
  </si>
  <si>
    <t>psi</t>
  </si>
  <si>
    <t>kPa</t>
  </si>
  <si>
    <t xml:space="preserve">Maximum flow on an Asnu machine using Flowrite fuel at 25°C and 3 bar diffential pressure </t>
  </si>
  <si>
    <t>Pressure Units</t>
  </si>
  <si>
    <r>
      <rPr>
        <b/>
        <sz val="11"/>
        <color rgb="FFFF0000"/>
        <rFont val="Wingdings"/>
        <charset val="2"/>
      </rPr>
      <t>ç</t>
    </r>
    <r>
      <rPr>
        <b/>
        <sz val="11"/>
        <color rgb="FFFF0000"/>
        <rFont val="Calibri"/>
        <family val="2"/>
        <scheme val="minor"/>
      </rPr>
      <t xml:space="preserve"> Select the ECU Pressure Units here</t>
    </r>
  </si>
  <si>
    <t xml:space="preserve">Application Specific Scaling Factor : </t>
  </si>
  <si>
    <t>Minimum Effective Pulse Width</t>
  </si>
  <si>
    <t>mS</t>
  </si>
  <si>
    <t>Maximum Non Linear Region / Short Pulse Width</t>
  </si>
  <si>
    <t>Injector Scaling @ 100 % injector duty (E10 Gasoline &amp; n-heptane)</t>
  </si>
  <si>
    <t>Differential Fuel Pressure</t>
  </si>
  <si>
    <t>Scale</t>
  </si>
  <si>
    <t>cc/min  at 25°C</t>
  </si>
  <si>
    <r>
      <t>ç</t>
    </r>
    <r>
      <rPr>
        <sz val="11"/>
        <color rgb="FFFF0000"/>
        <rFont val="Calibri"/>
        <family val="2"/>
        <scheme val="minor"/>
      </rPr>
      <t xml:space="preserve"> Injector specification Pressure</t>
    </r>
  </si>
  <si>
    <t>Differential Pressure Compensation (type A)</t>
  </si>
  <si>
    <t>Differential Pressure Error (%)</t>
  </si>
  <si>
    <r>
      <rPr>
        <b/>
        <sz val="11"/>
        <color rgb="FFFF0000"/>
        <rFont val="Calibri"/>
        <family val="2"/>
        <scheme val="minor"/>
      </rPr>
      <t xml:space="preserve">Edit the percentage values if required 
</t>
    </r>
    <r>
      <rPr>
        <b/>
        <sz val="11"/>
        <color theme="1"/>
        <rFont val="Calibri"/>
        <family val="2"/>
        <scheme val="minor"/>
      </rPr>
      <t xml:space="preserve">Multiplier </t>
    </r>
  </si>
  <si>
    <t>%</t>
  </si>
  <si>
    <t>é</t>
  </si>
  <si>
    <t>Differential Pressure Compensation (type B)</t>
  </si>
  <si>
    <r>
      <t xml:space="preserve">Differential Fuel Pressure
</t>
    </r>
    <r>
      <rPr>
        <b/>
        <sz val="11"/>
        <color rgb="FFFF0000"/>
        <rFont val="Calibri"/>
        <family val="2"/>
        <scheme val="minor"/>
      </rPr>
      <t>Edit the pressure values if required</t>
    </r>
  </si>
  <si>
    <t>Factor</t>
  </si>
  <si>
    <t>Latency / Offset / Deadtime Compensation</t>
  </si>
  <si>
    <t>Battery / Injector Voltage (V) - 8 point</t>
  </si>
  <si>
    <t>Battery / Injector Voltage (V) - 17 point</t>
  </si>
  <si>
    <r>
      <rPr>
        <b/>
        <sz val="11"/>
        <color rgb="FFFF0000"/>
        <rFont val="Calibri"/>
        <family val="2"/>
        <scheme val="minor"/>
      </rPr>
      <t>Edit the Voltage values if required</t>
    </r>
    <r>
      <rPr>
        <b/>
        <sz val="1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Differential Fuel Pressure</t>
    </r>
  </si>
  <si>
    <t>Hidden Calculations</t>
  </si>
  <si>
    <r>
      <t xml:space="preserve">Non Linear Region / Short Pulse Width </t>
    </r>
    <r>
      <rPr>
        <b/>
        <u/>
        <sz val="11"/>
        <color rgb="FFFF0000"/>
        <rFont val="Calibri"/>
        <family val="2"/>
        <scheme val="minor"/>
      </rPr>
      <t>ADDER</t>
    </r>
  </si>
  <si>
    <t>Effective Pulse Width / Nozzle Open Time (mS)</t>
  </si>
  <si>
    <t>Injector Specification Pressure</t>
  </si>
  <si>
    <r>
      <t xml:space="preserve">Non Linear Region / Short Pulse Width </t>
    </r>
    <r>
      <rPr>
        <b/>
        <u/>
        <sz val="11"/>
        <color rgb="FFFF0000"/>
        <rFont val="Calibri"/>
        <family val="2"/>
        <scheme val="minor"/>
      </rPr>
      <t>MULTIPLIER</t>
    </r>
  </si>
  <si>
    <t>Factor ECU applies to Effective Pulse Width (%)</t>
  </si>
  <si>
    <t>Maximum Non Linear Region / Short Pulse Width Engine Speed</t>
  </si>
  <si>
    <t>rpm</t>
  </si>
  <si>
    <t xml:space="preserve">Static Flow on an Asnu machine using Flowrite fuel at 25°C and 3 bar diffential pressure </t>
  </si>
  <si>
    <t>Battery / Injector Voltage (V)</t>
  </si>
  <si>
    <t>Injector specification Pressure</t>
  </si>
  <si>
    <t>Injector Pulse Width for 1 g of fuel (uS)</t>
  </si>
  <si>
    <r>
      <t xml:space="preserve">Battery / Injector Voltage (V) - </t>
    </r>
    <r>
      <rPr>
        <b/>
        <sz val="11"/>
        <color rgb="FFFF0000"/>
        <rFont val="Calibri"/>
        <family val="2"/>
        <scheme val="minor"/>
      </rPr>
      <t>32 bit ECU</t>
    </r>
  </si>
  <si>
    <r>
      <t xml:space="preserve">Battery / Injector Voltage (V) - </t>
    </r>
    <r>
      <rPr>
        <b/>
        <sz val="11"/>
        <color rgb="FFFF0000"/>
        <rFont val="Calibri"/>
        <family val="2"/>
        <scheme val="minor"/>
      </rPr>
      <t>16 bit ECU</t>
    </r>
  </si>
  <si>
    <r>
      <t xml:space="preserve">Effective Pulse Width / Nozzle Open Time (mS) </t>
    </r>
    <r>
      <rPr>
        <b/>
        <sz val="11"/>
        <color rgb="FFFF0000"/>
        <rFont val="Calibri"/>
        <family val="2"/>
        <scheme val="minor"/>
      </rPr>
      <t>- 16 bit ECU</t>
    </r>
  </si>
  <si>
    <r>
      <t xml:space="preserve">Effective Pulse Width / Nozzle Open Time (mS) - </t>
    </r>
    <r>
      <rPr>
        <b/>
        <sz val="11"/>
        <color rgb="FFFF0000"/>
        <rFont val="Calibri"/>
        <family val="2"/>
        <scheme val="minor"/>
      </rPr>
      <t>16 bit ECU</t>
    </r>
  </si>
  <si>
    <r>
      <t xml:space="preserve">Effective Pulse Width / Nozzle Open Time (mS) </t>
    </r>
    <r>
      <rPr>
        <b/>
        <sz val="11"/>
        <color rgb="FFFF0000"/>
        <rFont val="Calibri"/>
        <family val="2"/>
        <scheme val="minor"/>
      </rPr>
      <t>- 32 bit ECU</t>
    </r>
  </si>
  <si>
    <r>
      <t xml:space="preserve">Effective Pulse Width / Nozzle Open Time (mS) - </t>
    </r>
    <r>
      <rPr>
        <b/>
        <sz val="11"/>
        <color rgb="FFFF0000"/>
        <rFont val="Calibri"/>
        <family val="2"/>
        <scheme val="minor"/>
      </rPr>
      <t>32 bit ECU</t>
    </r>
  </si>
  <si>
    <r>
      <rPr>
        <sz val="11"/>
        <color rgb="FFFF0000"/>
        <rFont val="Wingdings"/>
        <charset val="2"/>
      </rPr>
      <t>ç</t>
    </r>
    <r>
      <rPr>
        <sz val="11"/>
        <color rgb="FFFF0000"/>
        <rFont val="Calibri"/>
        <family val="2"/>
        <scheme val="minor"/>
      </rPr>
      <t xml:space="preserve"> Injector specification Pressure</t>
    </r>
  </si>
  <si>
    <t>PressureFactors</t>
  </si>
</sst>
</file>

<file path=xl/styles.xml><?xml version="1.0" encoding="utf-8"?>
<styleSheet xmlns="http://schemas.openxmlformats.org/spreadsheetml/2006/main">
  <numFmts count="4">
    <numFmt numFmtId="164" formatCode="0.000"/>
    <numFmt numFmtId="165" formatCode="0.0"/>
    <numFmt numFmtId="166" formatCode="0.000000"/>
    <numFmt numFmtId="167" formatCode="0.0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u/>
      <sz val="11"/>
      <color theme="10"/>
      <name val="Calibri"/>
      <family val="2"/>
    </font>
    <font>
      <u/>
      <sz val="14"/>
      <color theme="10"/>
      <name val="Calibri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Wingdings"/>
      <charset val="2"/>
    </font>
    <font>
      <b/>
      <sz val="11"/>
      <name val="Calibri"/>
      <family val="2"/>
      <scheme val="minor"/>
    </font>
    <font>
      <sz val="11"/>
      <color rgb="FFFF0000"/>
      <name val="Wingdings"/>
      <charset val="2"/>
    </font>
    <font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indexed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 applyNumberFormat="0" applyFill="0" applyAlignment="0" applyProtection="0"/>
    <xf numFmtId="0" fontId="1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205">
    <xf numFmtId="0" fontId="0" fillId="0" borderId="0" xfId="0"/>
    <xf numFmtId="0" fontId="0" fillId="0" borderId="0" xfId="0" applyAlignment="1" applyProtection="1">
      <alignment vertical="center"/>
      <protection locked="0" hidden="1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5" fillId="0" borderId="0" xfId="0" applyFont="1" applyAlignment="1" applyProtection="1">
      <alignment horizontal="right"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0" xfId="1" applyFont="1" applyAlignment="1" applyProtection="1">
      <alignment horizontal="left"/>
      <protection hidden="1"/>
    </xf>
    <xf numFmtId="0" fontId="0" fillId="0" borderId="0" xfId="0" applyProtection="1">
      <protection hidden="1"/>
    </xf>
    <xf numFmtId="0" fontId="3" fillId="0" borderId="0" xfId="0" applyFont="1" applyAlignment="1" applyProtection="1">
      <alignment vertical="top"/>
      <protection hidden="1"/>
    </xf>
    <xf numFmtId="0" fontId="2" fillId="0" borderId="0" xfId="0" applyFont="1" applyAlignment="1"/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top"/>
    </xf>
    <xf numFmtId="0" fontId="0" fillId="0" borderId="0" xfId="0" applyAlignment="1"/>
    <xf numFmtId="0" fontId="7" fillId="0" borderId="0" xfId="0" applyFont="1" applyProtection="1">
      <protection hidden="1"/>
    </xf>
    <xf numFmtId="0" fontId="0" fillId="4" borderId="1" xfId="0" applyFill="1" applyBorder="1"/>
    <xf numFmtId="0" fontId="0" fillId="4" borderId="2" xfId="0" applyFill="1" applyBorder="1"/>
    <xf numFmtId="0" fontId="3" fillId="4" borderId="3" xfId="0" applyFont="1" applyFill="1" applyBorder="1" applyAlignment="1">
      <alignment horizontal="right"/>
    </xf>
    <xf numFmtId="2" fontId="0" fillId="5" borderId="4" xfId="0" applyNumberFormat="1" applyFill="1" applyBorder="1" applyAlignment="1">
      <alignment horizontal="center"/>
    </xf>
    <xf numFmtId="164" fontId="0" fillId="5" borderId="4" xfId="0" applyNumberFormat="1" applyFill="1" applyBorder="1" applyAlignment="1">
      <alignment horizontal="center"/>
    </xf>
    <xf numFmtId="0" fontId="8" fillId="0" borderId="0" xfId="0" applyFont="1" applyProtection="1">
      <protection hidden="1"/>
    </xf>
    <xf numFmtId="0" fontId="10" fillId="0" borderId="0" xfId="2" applyFont="1" applyAlignment="1" applyProtection="1">
      <protection hidden="1"/>
    </xf>
    <xf numFmtId="0" fontId="0" fillId="0" borderId="0" xfId="0" applyBorder="1" applyProtection="1">
      <protection hidden="1"/>
    </xf>
    <xf numFmtId="0" fontId="2" fillId="0" borderId="0" xfId="0" applyFont="1" applyBorder="1" applyProtection="1">
      <protection hidden="1"/>
    </xf>
    <xf numFmtId="0" fontId="0" fillId="0" borderId="0" xfId="0" applyBorder="1"/>
    <xf numFmtId="0" fontId="0" fillId="0" borderId="0" xfId="0" applyBorder="1" applyAlignment="1" applyProtection="1">
      <alignment vertical="center"/>
      <protection hidden="1"/>
    </xf>
    <xf numFmtId="0" fontId="0" fillId="0" borderId="0" xfId="0" applyBorder="1" applyAlignment="1">
      <alignment vertical="center"/>
    </xf>
    <xf numFmtId="0" fontId="11" fillId="0" borderId="0" xfId="0" applyFont="1" applyProtection="1">
      <protection hidden="1"/>
    </xf>
    <xf numFmtId="0" fontId="0" fillId="0" borderId="0" xfId="0" applyAlignment="1" applyProtection="1">
      <alignment horizontal="right"/>
      <protection hidden="1"/>
    </xf>
    <xf numFmtId="164" fontId="0" fillId="0" borderId="4" xfId="0" applyNumberFormat="1" applyBorder="1" applyProtection="1">
      <protection locked="0" hidden="1"/>
    </xf>
    <xf numFmtId="1" fontId="0" fillId="0" borderId="4" xfId="0" applyNumberFormat="1" applyBorder="1" applyProtection="1">
      <protection locked="0" hidden="1"/>
    </xf>
    <xf numFmtId="0" fontId="0" fillId="0" borderId="0" xfId="0" applyAlignment="1" applyProtection="1">
      <alignment horizontal="center"/>
      <protection hidden="1"/>
    </xf>
    <xf numFmtId="2" fontId="0" fillId="0" borderId="0" xfId="0" applyNumberFormat="1" applyProtection="1">
      <protection hidden="1"/>
    </xf>
    <xf numFmtId="165" fontId="0" fillId="0" borderId="0" xfId="0" applyNumberFormat="1" applyProtection="1">
      <protection hidden="1"/>
    </xf>
    <xf numFmtId="2" fontId="0" fillId="0" borderId="4" xfId="0" applyNumberFormat="1" applyBorder="1" applyProtection="1">
      <protection locked="0" hidden="1"/>
    </xf>
    <xf numFmtId="1" fontId="0" fillId="0" borderId="0" xfId="0" applyNumberFormat="1" applyProtection="1">
      <protection hidden="1"/>
    </xf>
    <xf numFmtId="0" fontId="2" fillId="0" borderId="0" xfId="0" applyFont="1" applyProtection="1">
      <protection hidden="1"/>
    </xf>
    <xf numFmtId="0" fontId="0" fillId="0" borderId="0" xfId="0" applyProtection="1">
      <protection locked="0" hidden="1"/>
    </xf>
    <xf numFmtId="0" fontId="5" fillId="0" borderId="0" xfId="0" applyFont="1" applyAlignment="1" applyProtection="1">
      <alignment horizontal="right"/>
      <protection hidden="1"/>
    </xf>
    <xf numFmtId="1" fontId="6" fillId="5" borderId="4" xfId="0" applyNumberFormat="1" applyFont="1" applyFill="1" applyBorder="1" applyAlignment="1" applyProtection="1">
      <alignment horizontal="center" vertical="center"/>
      <protection hidden="1"/>
    </xf>
    <xf numFmtId="0" fontId="3" fillId="4" borderId="4" xfId="0" applyFont="1" applyFill="1" applyBorder="1" applyAlignment="1" applyProtection="1">
      <alignment horizontal="center" vertical="center" wrapText="1"/>
      <protection hidden="1"/>
    </xf>
    <xf numFmtId="0" fontId="3" fillId="0" borderId="4" xfId="0" applyFont="1" applyBorder="1" applyAlignment="1" applyProtection="1">
      <alignment horizontal="center" vertical="center"/>
      <protection locked="0"/>
    </xf>
    <xf numFmtId="0" fontId="6" fillId="0" borderId="0" xfId="0" applyFont="1" applyProtection="1">
      <protection hidden="1"/>
    </xf>
    <xf numFmtId="164" fontId="0" fillId="0" borderId="0" xfId="0" applyNumberFormat="1" applyBorder="1" applyAlignment="1" applyProtection="1">
      <alignment horizontal="center" vertical="center"/>
      <protection locked="0" hidden="1"/>
    </xf>
    <xf numFmtId="164" fontId="0" fillId="5" borderId="5" xfId="0" applyNumberFormat="1" applyFill="1" applyBorder="1" applyAlignment="1" applyProtection="1">
      <protection hidden="1"/>
    </xf>
    <xf numFmtId="0" fontId="0" fillId="4" borderId="4" xfId="0" applyFill="1" applyBorder="1" applyAlignment="1" applyProtection="1">
      <alignment horizontal="center"/>
      <protection hidden="1"/>
    </xf>
    <xf numFmtId="0" fontId="3" fillId="4" borderId="2" xfId="0" applyFont="1" applyFill="1" applyBorder="1" applyAlignment="1" applyProtection="1">
      <alignment horizontal="center" vertical="center"/>
      <protection hidden="1"/>
    </xf>
    <xf numFmtId="0" fontId="13" fillId="4" borderId="4" xfId="0" applyFont="1" applyFill="1" applyBorder="1" applyAlignment="1" applyProtection="1">
      <alignment horizontal="center" vertical="top" wrapText="1"/>
      <protection hidden="1"/>
    </xf>
    <xf numFmtId="165" fontId="0" fillId="6" borderId="0" xfId="0" applyNumberFormat="1" applyFill="1" applyBorder="1" applyAlignment="1" applyProtection="1">
      <alignment horizontal="center"/>
      <protection hidden="1"/>
    </xf>
    <xf numFmtId="1" fontId="0" fillId="5" borderId="11" xfId="0" applyNumberFormat="1" applyFill="1" applyBorder="1" applyAlignment="1" applyProtection="1">
      <alignment horizontal="center"/>
      <protection hidden="1"/>
    </xf>
    <xf numFmtId="165" fontId="6" fillId="6" borderId="2" xfId="0" applyNumberFormat="1" applyFont="1" applyFill="1" applyBorder="1" applyAlignment="1" applyProtection="1">
      <alignment horizontal="center"/>
      <protection hidden="1"/>
    </xf>
    <xf numFmtId="1" fontId="6" fillId="5" borderId="4" xfId="0" applyNumberFormat="1" applyFont="1" applyFill="1" applyBorder="1" applyAlignment="1" applyProtection="1">
      <alignment horizontal="center"/>
      <protection hidden="1"/>
    </xf>
    <xf numFmtId="0" fontId="14" fillId="0" borderId="0" xfId="0" applyFont="1" applyAlignment="1" applyProtection="1">
      <alignment horizontal="left" vertical="center"/>
      <protection hidden="1"/>
    </xf>
    <xf numFmtId="165" fontId="0" fillId="6" borderId="13" xfId="0" applyNumberFormat="1" applyFill="1" applyBorder="1" applyAlignment="1" applyProtection="1">
      <alignment horizontal="center"/>
      <protection hidden="1"/>
    </xf>
    <xf numFmtId="1" fontId="0" fillId="5" borderId="14" xfId="0" applyNumberFormat="1" applyFill="1" applyBorder="1" applyAlignment="1" applyProtection="1">
      <alignment horizontal="center"/>
      <protection hidden="1"/>
    </xf>
    <xf numFmtId="165" fontId="0" fillId="6" borderId="15" xfId="0" applyNumberFormat="1" applyFill="1" applyBorder="1" applyAlignment="1" applyProtection="1">
      <alignment horizontal="center"/>
      <protection hidden="1"/>
    </xf>
    <xf numFmtId="1" fontId="0" fillId="5" borderId="16" xfId="0" applyNumberFormat="1" applyFill="1" applyBorder="1" applyAlignment="1" applyProtection="1">
      <alignment horizontal="center"/>
      <protection hidden="1"/>
    </xf>
    <xf numFmtId="165" fontId="0" fillId="6" borderId="20" xfId="0" applyNumberFormat="1" applyFill="1" applyBorder="1" applyAlignment="1" applyProtection="1">
      <alignment horizontal="center"/>
      <protection hidden="1"/>
    </xf>
    <xf numFmtId="1" fontId="0" fillId="5" borderId="21" xfId="0" applyNumberFormat="1" applyFill="1" applyBorder="1" applyAlignment="1" applyProtection="1">
      <alignment horizontal="center"/>
      <protection hidden="1"/>
    </xf>
    <xf numFmtId="165" fontId="3" fillId="7" borderId="22" xfId="0" applyNumberFormat="1" applyFont="1" applyFill="1" applyBorder="1" applyAlignment="1" applyProtection="1">
      <alignment horizontal="center"/>
      <protection locked="0" hidden="1"/>
    </xf>
    <xf numFmtId="165" fontId="3" fillId="7" borderId="23" xfId="0" applyNumberFormat="1" applyFont="1" applyFill="1" applyBorder="1" applyAlignment="1" applyProtection="1">
      <alignment horizontal="center"/>
      <protection locked="0" hidden="1"/>
    </xf>
    <xf numFmtId="165" fontId="3" fillId="7" borderId="24" xfId="0" applyNumberFormat="1" applyFont="1" applyFill="1" applyBorder="1" applyAlignment="1" applyProtection="1">
      <alignment horizontal="center"/>
      <protection locked="0" hidden="1"/>
    </xf>
    <xf numFmtId="165" fontId="6" fillId="7" borderId="12" xfId="0" applyNumberFormat="1" applyFont="1" applyFill="1" applyBorder="1" applyAlignment="1" applyProtection="1">
      <alignment horizontal="center"/>
      <protection locked="0" hidden="1"/>
    </xf>
    <xf numFmtId="165" fontId="3" fillId="7" borderId="25" xfId="0" applyNumberFormat="1" applyFont="1" applyFill="1" applyBorder="1" applyAlignment="1" applyProtection="1">
      <alignment horizontal="center"/>
      <protection locked="0" hidden="1"/>
    </xf>
    <xf numFmtId="165" fontId="3" fillId="7" borderId="26" xfId="0" applyNumberFormat="1" applyFont="1" applyFill="1" applyBorder="1" applyAlignment="1" applyProtection="1">
      <alignment horizontal="center"/>
      <protection locked="0" hidden="1"/>
    </xf>
    <xf numFmtId="1" fontId="15" fillId="5" borderId="27" xfId="0" applyNumberFormat="1" applyFont="1" applyFill="1" applyBorder="1" applyAlignment="1" applyProtection="1">
      <alignment horizontal="center"/>
      <protection hidden="1"/>
    </xf>
    <xf numFmtId="1" fontId="15" fillId="5" borderId="28" xfId="0" applyNumberFormat="1" applyFont="1" applyFill="1" applyBorder="1" applyAlignment="1" applyProtection="1">
      <alignment horizontal="center"/>
      <protection hidden="1"/>
    </xf>
    <xf numFmtId="1" fontId="15" fillId="5" borderId="29" xfId="0" applyNumberFormat="1" applyFont="1" applyFill="1" applyBorder="1" applyAlignment="1" applyProtection="1">
      <alignment horizontal="center"/>
      <protection hidden="1"/>
    </xf>
    <xf numFmtId="1" fontId="2" fillId="5" borderId="21" xfId="0" applyNumberFormat="1" applyFont="1" applyFill="1" applyBorder="1" applyAlignment="1" applyProtection="1">
      <alignment horizontal="center"/>
      <protection hidden="1"/>
    </xf>
    <xf numFmtId="1" fontId="15" fillId="5" borderId="30" xfId="0" applyNumberFormat="1" applyFont="1" applyFill="1" applyBorder="1" applyAlignment="1" applyProtection="1">
      <alignment horizontal="center"/>
      <protection hidden="1"/>
    </xf>
    <xf numFmtId="1" fontId="15" fillId="5" borderId="31" xfId="0" applyNumberFormat="1" applyFont="1" applyFill="1" applyBorder="1" applyAlignment="1" applyProtection="1">
      <alignment horizontal="center"/>
      <protection hidden="1"/>
    </xf>
    <xf numFmtId="0" fontId="3" fillId="4" borderId="3" xfId="0" applyFont="1" applyFill="1" applyBorder="1" applyAlignment="1" applyProtection="1">
      <alignment horizontal="center"/>
      <protection hidden="1"/>
    </xf>
    <xf numFmtId="166" fontId="0" fillId="0" borderId="0" xfId="0" applyNumberFormat="1" applyProtection="1">
      <protection hidden="1"/>
    </xf>
    <xf numFmtId="0" fontId="14" fillId="0" borderId="0" xfId="0" applyFont="1" applyAlignment="1" applyProtection="1">
      <alignment horizontal="center" vertical="center"/>
      <protection hidden="1"/>
    </xf>
    <xf numFmtId="2" fontId="6" fillId="3" borderId="4" xfId="0" applyNumberFormat="1" applyFont="1" applyFill="1" applyBorder="1" applyAlignment="1" applyProtection="1">
      <alignment horizontal="center" vertical="center"/>
      <protection hidden="1"/>
    </xf>
    <xf numFmtId="0" fontId="13" fillId="4" borderId="12" xfId="0" applyFont="1" applyFill="1" applyBorder="1" applyAlignment="1" applyProtection="1">
      <alignment horizontal="center" vertical="top" wrapText="1"/>
      <protection hidden="1"/>
    </xf>
    <xf numFmtId="165" fontId="0" fillId="7" borderId="0" xfId="0" applyNumberFormat="1" applyFill="1" applyBorder="1" applyAlignment="1" applyProtection="1">
      <alignment horizontal="center"/>
      <protection locked="0" hidden="1"/>
    </xf>
    <xf numFmtId="2" fontId="0" fillId="5" borderId="32" xfId="0" applyNumberFormat="1" applyFill="1" applyBorder="1" applyAlignment="1" applyProtection="1">
      <alignment horizontal="center"/>
      <protection hidden="1"/>
    </xf>
    <xf numFmtId="165" fontId="0" fillId="7" borderId="15" xfId="0" applyNumberFormat="1" applyFill="1" applyBorder="1" applyAlignment="1" applyProtection="1">
      <alignment horizontal="center"/>
      <protection locked="0" hidden="1"/>
    </xf>
    <xf numFmtId="2" fontId="0" fillId="5" borderId="16" xfId="0" applyNumberFormat="1" applyFill="1" applyBorder="1" applyAlignment="1" applyProtection="1">
      <alignment horizontal="center"/>
      <protection hidden="1"/>
    </xf>
    <xf numFmtId="165" fontId="0" fillId="7" borderId="13" xfId="0" applyNumberFormat="1" applyFill="1" applyBorder="1" applyAlignment="1" applyProtection="1">
      <alignment horizontal="center"/>
      <protection locked="0" hidden="1"/>
    </xf>
    <xf numFmtId="165" fontId="0" fillId="7" borderId="20" xfId="0" applyNumberFormat="1" applyFill="1" applyBorder="1" applyAlignment="1" applyProtection="1">
      <alignment horizontal="center"/>
      <protection locked="0" hidden="1"/>
    </xf>
    <xf numFmtId="2" fontId="0" fillId="5" borderId="21" xfId="0" applyNumberFormat="1" applyFill="1" applyBorder="1" applyAlignment="1" applyProtection="1">
      <alignment horizontal="center"/>
      <protection hidden="1"/>
    </xf>
    <xf numFmtId="165" fontId="3" fillId="7" borderId="33" xfId="0" applyNumberFormat="1" applyFont="1" applyFill="1" applyBorder="1" applyAlignment="1" applyProtection="1">
      <alignment horizontal="center"/>
      <protection locked="0" hidden="1"/>
    </xf>
    <xf numFmtId="165" fontId="3" fillId="7" borderId="34" xfId="0" applyNumberFormat="1" applyFont="1" applyFill="1" applyBorder="1" applyAlignment="1" applyProtection="1">
      <alignment horizontal="center"/>
      <protection locked="0" hidden="1"/>
    </xf>
    <xf numFmtId="165" fontId="3" fillId="7" borderId="35" xfId="0" applyNumberFormat="1" applyFont="1" applyFill="1" applyBorder="1" applyAlignment="1" applyProtection="1">
      <alignment horizontal="center"/>
      <protection locked="0" hidden="1"/>
    </xf>
    <xf numFmtId="164" fontId="0" fillId="5" borderId="22" xfId="0" applyNumberFormat="1" applyFill="1" applyBorder="1" applyAlignment="1" applyProtection="1">
      <alignment horizontal="center"/>
      <protection hidden="1"/>
    </xf>
    <xf numFmtId="164" fontId="0" fillId="5" borderId="23" xfId="0" applyNumberFormat="1" applyFill="1" applyBorder="1" applyAlignment="1" applyProtection="1">
      <alignment horizontal="center"/>
      <protection hidden="1"/>
    </xf>
    <xf numFmtId="164" fontId="0" fillId="5" borderId="26" xfId="0" applyNumberFormat="1" applyFill="1" applyBorder="1" applyAlignment="1" applyProtection="1">
      <alignment horizontal="center"/>
      <protection hidden="1"/>
    </xf>
    <xf numFmtId="164" fontId="0" fillId="5" borderId="25" xfId="0" applyNumberFormat="1" applyFill="1" applyBorder="1" applyAlignment="1" applyProtection="1">
      <alignment horizontal="center"/>
      <protection hidden="1"/>
    </xf>
    <xf numFmtId="164" fontId="0" fillId="5" borderId="8" xfId="0" applyNumberFormat="1" applyFill="1" applyBorder="1" applyAlignment="1" applyProtection="1">
      <alignment horizontal="center"/>
      <protection hidden="1"/>
    </xf>
    <xf numFmtId="164" fontId="6" fillId="5" borderId="33" xfId="0" applyNumberFormat="1" applyFont="1" applyFill="1" applyBorder="1" applyAlignment="1" applyProtection="1">
      <alignment horizontal="center"/>
      <protection hidden="1"/>
    </xf>
    <xf numFmtId="164" fontId="6" fillId="5" borderId="34" xfId="0" applyNumberFormat="1" applyFont="1" applyFill="1" applyBorder="1" applyAlignment="1" applyProtection="1">
      <alignment horizontal="center"/>
      <protection hidden="1"/>
    </xf>
    <xf numFmtId="164" fontId="6" fillId="5" borderId="35" xfId="0" applyNumberFormat="1" applyFont="1" applyFill="1" applyBorder="1" applyAlignment="1" applyProtection="1">
      <alignment horizontal="center"/>
      <protection hidden="1"/>
    </xf>
    <xf numFmtId="164" fontId="6" fillId="5" borderId="36" xfId="0" applyNumberFormat="1" applyFont="1" applyFill="1" applyBorder="1" applyAlignment="1" applyProtection="1">
      <alignment horizontal="center"/>
      <protection hidden="1"/>
    </xf>
    <xf numFmtId="164" fontId="6" fillId="5" borderId="3" xfId="0" applyNumberFormat="1" applyFont="1" applyFill="1" applyBorder="1" applyAlignment="1" applyProtection="1">
      <alignment horizontal="center"/>
      <protection hidden="1"/>
    </xf>
    <xf numFmtId="164" fontId="0" fillId="5" borderId="37" xfId="0" applyNumberFormat="1" applyFill="1" applyBorder="1" applyAlignment="1" applyProtection="1">
      <alignment horizontal="center"/>
      <protection hidden="1"/>
    </xf>
    <xf numFmtId="164" fontId="0" fillId="5" borderId="38" xfId="0" applyNumberFormat="1" applyFill="1" applyBorder="1" applyAlignment="1" applyProtection="1">
      <alignment horizontal="center"/>
      <protection hidden="1"/>
    </xf>
    <xf numFmtId="164" fontId="0" fillId="5" borderId="39" xfId="0" applyNumberFormat="1" applyFill="1" applyBorder="1" applyAlignment="1" applyProtection="1">
      <alignment horizontal="center"/>
      <protection hidden="1"/>
    </xf>
    <xf numFmtId="164" fontId="0" fillId="5" borderId="40" xfId="0" applyNumberFormat="1" applyFill="1" applyBorder="1" applyAlignment="1" applyProtection="1">
      <alignment horizontal="center"/>
      <protection hidden="1"/>
    </xf>
    <xf numFmtId="164" fontId="0" fillId="5" borderId="41" xfId="0" applyNumberFormat="1" applyFill="1" applyBorder="1" applyAlignment="1" applyProtection="1">
      <alignment horizontal="center"/>
      <protection hidden="1"/>
    </xf>
    <xf numFmtId="164" fontId="0" fillId="5" borderId="42" xfId="0" applyNumberFormat="1" applyFill="1" applyBorder="1" applyAlignment="1" applyProtection="1">
      <alignment horizontal="center"/>
      <protection hidden="1"/>
    </xf>
    <xf numFmtId="164" fontId="0" fillId="5" borderId="43" xfId="0" applyNumberFormat="1" applyFill="1" applyBorder="1" applyAlignment="1" applyProtection="1">
      <alignment horizontal="center"/>
      <protection hidden="1"/>
    </xf>
    <xf numFmtId="164" fontId="0" fillId="5" borderId="44" xfId="0" applyNumberFormat="1" applyFill="1" applyBorder="1" applyAlignment="1" applyProtection="1">
      <alignment horizontal="center"/>
      <protection hidden="1"/>
    </xf>
    <xf numFmtId="164" fontId="0" fillId="5" borderId="45" xfId="0" applyNumberFormat="1" applyFill="1" applyBorder="1" applyAlignment="1" applyProtection="1">
      <alignment horizontal="center"/>
      <protection hidden="1"/>
    </xf>
    <xf numFmtId="164" fontId="0" fillId="5" borderId="19" xfId="0" applyNumberFormat="1" applyFill="1" applyBorder="1" applyAlignment="1" applyProtection="1">
      <alignment horizontal="center"/>
      <protection hidden="1"/>
    </xf>
    <xf numFmtId="0" fontId="3" fillId="3" borderId="1" xfId="0" applyFont="1" applyFill="1" applyBorder="1" applyAlignment="1" applyProtection="1">
      <protection hidden="1"/>
    </xf>
    <xf numFmtId="164" fontId="3" fillId="4" borderId="22" xfId="0" applyNumberFormat="1" applyFont="1" applyFill="1" applyBorder="1" applyAlignment="1" applyProtection="1">
      <alignment horizontal="center"/>
      <protection hidden="1"/>
    </xf>
    <xf numFmtId="164" fontId="3" fillId="4" borderId="23" xfId="0" applyNumberFormat="1" applyFont="1" applyFill="1" applyBorder="1" applyAlignment="1" applyProtection="1">
      <alignment horizontal="center"/>
      <protection hidden="1"/>
    </xf>
    <xf numFmtId="164" fontId="3" fillId="4" borderId="26" xfId="0" applyNumberFormat="1" applyFont="1" applyFill="1" applyBorder="1" applyAlignment="1" applyProtection="1">
      <alignment horizontal="center"/>
      <protection hidden="1"/>
    </xf>
    <xf numFmtId="0" fontId="3" fillId="4" borderId="4" xfId="0" applyFont="1" applyFill="1" applyBorder="1" applyAlignment="1" applyProtection="1">
      <alignment horizontal="center" vertical="center"/>
      <protection hidden="1"/>
    </xf>
    <xf numFmtId="164" fontId="0" fillId="0" borderId="0" xfId="0" applyNumberFormat="1" applyProtection="1">
      <protection hidden="1"/>
    </xf>
    <xf numFmtId="164" fontId="0" fillId="5" borderId="33" xfId="0" applyNumberFormat="1" applyFill="1" applyBorder="1" applyAlignment="1" applyProtection="1">
      <alignment horizontal="center"/>
      <protection hidden="1"/>
    </xf>
    <xf numFmtId="164" fontId="0" fillId="5" borderId="34" xfId="0" applyNumberFormat="1" applyFill="1" applyBorder="1" applyAlignment="1" applyProtection="1">
      <alignment horizontal="center"/>
      <protection hidden="1"/>
    </xf>
    <xf numFmtId="164" fontId="0" fillId="5" borderId="35" xfId="0" applyNumberFormat="1" applyFill="1" applyBorder="1" applyAlignment="1" applyProtection="1">
      <alignment horizontal="center"/>
      <protection hidden="1"/>
    </xf>
    <xf numFmtId="165" fontId="0" fillId="6" borderId="11" xfId="0" applyNumberFormat="1" applyFill="1" applyBorder="1" applyAlignment="1" applyProtection="1">
      <alignment horizontal="center"/>
      <protection hidden="1"/>
    </xf>
    <xf numFmtId="165" fontId="6" fillId="6" borderId="4" xfId="0" applyNumberFormat="1" applyFont="1" applyFill="1" applyBorder="1" applyAlignment="1" applyProtection="1">
      <alignment horizontal="center"/>
      <protection hidden="1"/>
    </xf>
    <xf numFmtId="165" fontId="0" fillId="6" borderId="14" xfId="0" applyNumberFormat="1" applyFill="1" applyBorder="1" applyAlignment="1" applyProtection="1">
      <alignment horizontal="center"/>
      <protection hidden="1"/>
    </xf>
    <xf numFmtId="165" fontId="0" fillId="6" borderId="16" xfId="0" applyNumberFormat="1" applyFill="1" applyBorder="1" applyAlignment="1" applyProtection="1">
      <alignment horizontal="center"/>
      <protection hidden="1"/>
    </xf>
    <xf numFmtId="165" fontId="0" fillId="6" borderId="21" xfId="0" applyNumberFormat="1" applyFill="1" applyBorder="1" applyAlignment="1" applyProtection="1">
      <alignment horizontal="center"/>
      <protection hidden="1"/>
    </xf>
    <xf numFmtId="164" fontId="3" fillId="4" borderId="33" xfId="0" applyNumberFormat="1" applyFont="1" applyFill="1" applyBorder="1" applyAlignment="1" applyProtection="1">
      <alignment horizontal="center"/>
      <protection hidden="1"/>
    </xf>
    <xf numFmtId="164" fontId="3" fillId="4" borderId="34" xfId="0" applyNumberFormat="1" applyFont="1" applyFill="1" applyBorder="1" applyAlignment="1" applyProtection="1">
      <alignment horizontal="center"/>
      <protection hidden="1"/>
    </xf>
    <xf numFmtId="164" fontId="3" fillId="4" borderId="35" xfId="0" applyNumberFormat="1" applyFont="1" applyFill="1" applyBorder="1" applyAlignment="1" applyProtection="1">
      <alignment horizontal="center"/>
      <protection hidden="1"/>
    </xf>
    <xf numFmtId="1" fontId="0" fillId="5" borderId="33" xfId="0" applyNumberFormat="1" applyFill="1" applyBorder="1" applyAlignment="1" applyProtection="1">
      <alignment horizontal="center"/>
      <protection hidden="1"/>
    </xf>
    <xf numFmtId="1" fontId="0" fillId="5" borderId="34" xfId="0" applyNumberFormat="1" applyFill="1" applyBorder="1" applyAlignment="1" applyProtection="1">
      <alignment horizontal="center"/>
      <protection hidden="1"/>
    </xf>
    <xf numFmtId="1" fontId="0" fillId="5" borderId="35" xfId="0" applyNumberFormat="1" applyFill="1" applyBorder="1" applyAlignment="1" applyProtection="1">
      <alignment horizontal="center"/>
      <protection hidden="1"/>
    </xf>
    <xf numFmtId="1" fontId="6" fillId="5" borderId="33" xfId="0" applyNumberFormat="1" applyFont="1" applyFill="1" applyBorder="1" applyAlignment="1" applyProtection="1">
      <alignment horizontal="center"/>
      <protection hidden="1"/>
    </xf>
    <xf numFmtId="1" fontId="6" fillId="5" borderId="34" xfId="0" applyNumberFormat="1" applyFont="1" applyFill="1" applyBorder="1" applyAlignment="1" applyProtection="1">
      <alignment horizontal="center"/>
      <protection hidden="1"/>
    </xf>
    <xf numFmtId="1" fontId="6" fillId="5" borderId="35" xfId="0" applyNumberFormat="1" applyFont="1" applyFill="1" applyBorder="1" applyAlignment="1" applyProtection="1">
      <alignment horizontal="center"/>
      <protection hidden="1"/>
    </xf>
    <xf numFmtId="1" fontId="0" fillId="5" borderId="37" xfId="0" applyNumberFormat="1" applyFill="1" applyBorder="1" applyAlignment="1" applyProtection="1">
      <alignment horizontal="center"/>
      <protection hidden="1"/>
    </xf>
    <xf numFmtId="1" fontId="0" fillId="5" borderId="38" xfId="0" applyNumberFormat="1" applyFill="1" applyBorder="1" applyAlignment="1" applyProtection="1">
      <alignment horizontal="center"/>
      <protection hidden="1"/>
    </xf>
    <xf numFmtId="1" fontId="0" fillId="5" borderId="39" xfId="0" applyNumberFormat="1" applyFill="1" applyBorder="1" applyAlignment="1" applyProtection="1">
      <alignment horizontal="center"/>
      <protection hidden="1"/>
    </xf>
    <xf numFmtId="1" fontId="0" fillId="5" borderId="42" xfId="0" applyNumberFormat="1" applyFill="1" applyBorder="1" applyAlignment="1" applyProtection="1">
      <alignment horizontal="center"/>
      <protection hidden="1"/>
    </xf>
    <xf numFmtId="1" fontId="0" fillId="5" borderId="43" xfId="0" applyNumberFormat="1" applyFill="1" applyBorder="1" applyAlignment="1" applyProtection="1">
      <alignment horizontal="center"/>
      <protection hidden="1"/>
    </xf>
    <xf numFmtId="1" fontId="0" fillId="5" borderId="44" xfId="0" applyNumberFormat="1" applyFill="1" applyBorder="1" applyAlignment="1" applyProtection="1">
      <alignment horizontal="center"/>
      <protection hidden="1"/>
    </xf>
    <xf numFmtId="1" fontId="0" fillId="5" borderId="5" xfId="0" applyNumberFormat="1" applyFill="1" applyBorder="1" applyAlignment="1" applyProtection="1">
      <protection hidden="1"/>
    </xf>
    <xf numFmtId="2" fontId="17" fillId="3" borderId="4" xfId="0" applyNumberFormat="1" applyFont="1" applyFill="1" applyBorder="1" applyAlignment="1" applyProtection="1">
      <alignment horizontal="center" vertical="center"/>
      <protection hidden="1"/>
    </xf>
    <xf numFmtId="0" fontId="3" fillId="3" borderId="4" xfId="0" applyFont="1" applyFill="1" applyBorder="1" applyAlignment="1" applyProtection="1">
      <protection hidden="1"/>
    </xf>
    <xf numFmtId="164" fontId="3" fillId="4" borderId="36" xfId="0" applyNumberFormat="1" applyFont="1" applyFill="1" applyBorder="1" applyAlignment="1" applyProtection="1">
      <alignment horizontal="center"/>
      <protection hidden="1"/>
    </xf>
    <xf numFmtId="165" fontId="0" fillId="6" borderId="9" xfId="0" applyNumberFormat="1" applyFill="1" applyBorder="1" applyAlignment="1" applyProtection="1">
      <alignment horizontal="center"/>
      <protection hidden="1"/>
    </xf>
    <xf numFmtId="165" fontId="6" fillId="6" borderId="1" xfId="0" applyNumberFormat="1" applyFont="1" applyFill="1" applyBorder="1" applyAlignment="1" applyProtection="1">
      <alignment horizontal="center"/>
      <protection hidden="1"/>
    </xf>
    <xf numFmtId="165" fontId="0" fillId="6" borderId="46" xfId="0" applyNumberFormat="1" applyFill="1" applyBorder="1" applyAlignment="1" applyProtection="1">
      <alignment horizontal="center"/>
      <protection hidden="1"/>
    </xf>
    <xf numFmtId="165" fontId="0" fillId="6" borderId="47" xfId="0" applyNumberFormat="1" applyFill="1" applyBorder="1" applyAlignment="1" applyProtection="1">
      <alignment horizontal="center"/>
      <protection hidden="1"/>
    </xf>
    <xf numFmtId="165" fontId="0" fillId="6" borderId="48" xfId="0" applyNumberFormat="1" applyFill="1" applyBorder="1" applyAlignment="1" applyProtection="1">
      <alignment horizontal="center"/>
      <protection hidden="1"/>
    </xf>
    <xf numFmtId="0" fontId="5" fillId="0" borderId="0" xfId="0" applyFont="1" applyAlignment="1" applyProtection="1">
      <alignment horizontal="right"/>
      <protection locked="0" hidden="1"/>
    </xf>
    <xf numFmtId="0" fontId="2" fillId="0" borderId="0" xfId="0" applyFont="1" applyAlignment="1" applyProtection="1">
      <alignment horizontal="left" vertical="center"/>
      <protection hidden="1"/>
    </xf>
    <xf numFmtId="165" fontId="3" fillId="4" borderId="33" xfId="0" applyNumberFormat="1" applyFont="1" applyFill="1" applyBorder="1" applyAlignment="1" applyProtection="1">
      <alignment horizontal="center"/>
      <protection hidden="1"/>
    </xf>
    <xf numFmtId="165" fontId="3" fillId="4" borderId="34" xfId="0" applyNumberFormat="1" applyFont="1" applyFill="1" applyBorder="1" applyAlignment="1" applyProtection="1">
      <alignment horizontal="center"/>
      <protection hidden="1"/>
    </xf>
    <xf numFmtId="165" fontId="3" fillId="4" borderId="35" xfId="0" applyNumberFormat="1" applyFont="1" applyFill="1" applyBorder="1" applyAlignment="1" applyProtection="1">
      <alignment horizontal="center"/>
      <protection hidden="1"/>
    </xf>
    <xf numFmtId="2" fontId="3" fillId="4" borderId="33" xfId="0" applyNumberFormat="1" applyFont="1" applyFill="1" applyBorder="1" applyAlignment="1" applyProtection="1">
      <alignment horizontal="center"/>
      <protection hidden="1"/>
    </xf>
    <xf numFmtId="2" fontId="3" fillId="4" borderId="34" xfId="0" applyNumberFormat="1" applyFont="1" applyFill="1" applyBorder="1" applyAlignment="1" applyProtection="1">
      <alignment horizontal="center"/>
      <protection hidden="1"/>
    </xf>
    <xf numFmtId="2" fontId="3" fillId="4" borderId="35" xfId="0" applyNumberFormat="1" applyFont="1" applyFill="1" applyBorder="1" applyAlignment="1" applyProtection="1">
      <alignment horizontal="center"/>
      <protection hidden="1"/>
    </xf>
    <xf numFmtId="0" fontId="2" fillId="3" borderId="2" xfId="0" applyFont="1" applyFill="1" applyBorder="1" applyProtection="1">
      <protection hidden="1"/>
    </xf>
    <xf numFmtId="0" fontId="0" fillId="3" borderId="2" xfId="0" applyFill="1" applyBorder="1" applyProtection="1">
      <protection hidden="1"/>
    </xf>
    <xf numFmtId="0" fontId="0" fillId="3" borderId="3" xfId="0" applyFill="1" applyBorder="1" applyProtection="1">
      <protection hidden="1"/>
    </xf>
    <xf numFmtId="0" fontId="0" fillId="3" borderId="1" xfId="0" applyFill="1" applyBorder="1" applyProtection="1">
      <protection hidden="1"/>
    </xf>
    <xf numFmtId="0" fontId="4" fillId="2" borderId="1" xfId="0" applyNumberFormat="1" applyFont="1" applyFill="1" applyBorder="1" applyAlignment="1" applyProtection="1">
      <alignment horizontal="left" vertical="center"/>
      <protection hidden="1"/>
    </xf>
    <xf numFmtId="0" fontId="4" fillId="2" borderId="2" xfId="0" applyNumberFormat="1" applyFont="1" applyFill="1" applyBorder="1" applyAlignment="1" applyProtection="1">
      <alignment horizontal="left" vertical="center"/>
      <protection hidden="1"/>
    </xf>
    <xf numFmtId="0" fontId="4" fillId="2" borderId="3" xfId="0" applyNumberFormat="1" applyFont="1" applyFill="1" applyBorder="1" applyAlignment="1" applyProtection="1">
      <alignment horizontal="left" vertical="center"/>
      <protection hidden="1"/>
    </xf>
    <xf numFmtId="0" fontId="11" fillId="2" borderId="1" xfId="0" applyFont="1" applyFill="1" applyBorder="1" applyAlignment="1" applyProtection="1">
      <alignment horizontal="left" vertical="center"/>
      <protection hidden="1"/>
    </xf>
    <xf numFmtId="0" fontId="11" fillId="2" borderId="2" xfId="0" applyFont="1" applyFill="1" applyBorder="1" applyAlignment="1" applyProtection="1">
      <alignment horizontal="left" vertical="center"/>
      <protection hidden="1"/>
    </xf>
    <xf numFmtId="0" fontId="11" fillId="2" borderId="3" xfId="0" applyFont="1" applyFill="1" applyBorder="1" applyAlignment="1" applyProtection="1">
      <alignment horizontal="left" vertical="center"/>
      <protection hidden="1"/>
    </xf>
    <xf numFmtId="0" fontId="3" fillId="4" borderId="6" xfId="0" applyFont="1" applyFill="1" applyBorder="1" applyAlignment="1" applyProtection="1">
      <alignment horizontal="center" vertical="center" wrapText="1"/>
      <protection hidden="1"/>
    </xf>
    <xf numFmtId="0" fontId="3" fillId="4" borderId="7" xfId="0" applyFont="1" applyFill="1" applyBorder="1" applyAlignment="1" applyProtection="1">
      <alignment horizontal="center" vertical="center" wrapText="1"/>
      <protection hidden="1"/>
    </xf>
    <xf numFmtId="0" fontId="3" fillId="4" borderId="8" xfId="0" applyFont="1" applyFill="1" applyBorder="1" applyAlignment="1" applyProtection="1">
      <alignment horizontal="center" vertical="center" wrapText="1"/>
      <protection hidden="1"/>
    </xf>
    <xf numFmtId="0" fontId="3" fillId="4" borderId="9" xfId="0" applyFont="1" applyFill="1" applyBorder="1" applyAlignment="1" applyProtection="1">
      <alignment horizontal="center" vertical="center" wrapText="1"/>
      <protection hidden="1"/>
    </xf>
    <xf numFmtId="0" fontId="3" fillId="4" borderId="0" xfId="0" applyFont="1" applyFill="1" applyBorder="1" applyAlignment="1" applyProtection="1">
      <alignment horizontal="center" vertical="center" wrapText="1"/>
      <protection hidden="1"/>
    </xf>
    <xf numFmtId="0" fontId="3" fillId="4" borderId="10" xfId="0" applyFont="1" applyFill="1" applyBorder="1" applyAlignment="1" applyProtection="1">
      <alignment horizontal="center" vertical="center" wrapText="1"/>
      <protection hidden="1"/>
    </xf>
    <xf numFmtId="0" fontId="3" fillId="4" borderId="17" xfId="0" applyFont="1" applyFill="1" applyBorder="1" applyAlignment="1" applyProtection="1">
      <alignment horizontal="center" vertical="center" wrapText="1"/>
      <protection hidden="1"/>
    </xf>
    <xf numFmtId="0" fontId="3" fillId="4" borderId="18" xfId="0" applyFont="1" applyFill="1" applyBorder="1" applyAlignment="1" applyProtection="1">
      <alignment horizontal="center" vertical="center" wrapText="1"/>
      <protection hidden="1"/>
    </xf>
    <xf numFmtId="0" fontId="3" fillId="4" borderId="19" xfId="0" applyFont="1" applyFill="1" applyBorder="1" applyAlignment="1" applyProtection="1">
      <alignment horizontal="center" vertical="center" wrapText="1"/>
      <protection hidden="1"/>
    </xf>
    <xf numFmtId="0" fontId="3" fillId="4" borderId="12" xfId="0" applyFont="1" applyFill="1" applyBorder="1" applyAlignment="1" applyProtection="1">
      <alignment horizontal="center" vertical="center" wrapText="1"/>
      <protection hidden="1"/>
    </xf>
    <xf numFmtId="0" fontId="3" fillId="4" borderId="11" xfId="0" applyFont="1" applyFill="1" applyBorder="1" applyAlignment="1" applyProtection="1">
      <alignment horizontal="center" vertical="center" wrapText="1"/>
      <protection hidden="1"/>
    </xf>
    <xf numFmtId="0" fontId="3" fillId="4" borderId="5" xfId="0" applyFont="1" applyFill="1" applyBorder="1" applyAlignment="1" applyProtection="1">
      <alignment horizontal="center" vertical="center" wrapText="1"/>
      <protection hidden="1"/>
    </xf>
    <xf numFmtId="0" fontId="3" fillId="3" borderId="1" xfId="0" applyFont="1" applyFill="1" applyBorder="1" applyAlignment="1" applyProtection="1">
      <alignment horizontal="left"/>
      <protection hidden="1"/>
    </xf>
    <xf numFmtId="0" fontId="3" fillId="3" borderId="2" xfId="0" applyFont="1" applyFill="1" applyBorder="1" applyAlignment="1" applyProtection="1">
      <alignment horizontal="left"/>
      <protection hidden="1"/>
    </xf>
    <xf numFmtId="0" fontId="3" fillId="3" borderId="3" xfId="0" applyFont="1" applyFill="1" applyBorder="1" applyAlignment="1" applyProtection="1">
      <alignment horizontal="left"/>
      <protection hidden="1"/>
    </xf>
    <xf numFmtId="0" fontId="3" fillId="3" borderId="1" xfId="0" applyFont="1" applyFill="1" applyBorder="1" applyAlignment="1" applyProtection="1">
      <alignment horizontal="center"/>
      <protection hidden="1"/>
    </xf>
    <xf numFmtId="0" fontId="3" fillId="3" borderId="2" xfId="0" applyFont="1" applyFill="1" applyBorder="1" applyAlignment="1" applyProtection="1">
      <alignment horizontal="center"/>
      <protection hidden="1"/>
    </xf>
    <xf numFmtId="0" fontId="3" fillId="3" borderId="3" xfId="0" applyFont="1" applyFill="1" applyBorder="1" applyAlignment="1" applyProtection="1">
      <alignment horizontal="center"/>
      <protection hidden="1"/>
    </xf>
    <xf numFmtId="0" fontId="3" fillId="3" borderId="6" xfId="0" applyFont="1" applyFill="1" applyBorder="1" applyAlignment="1" applyProtection="1">
      <alignment horizontal="left"/>
      <protection hidden="1"/>
    </xf>
    <xf numFmtId="0" fontId="3" fillId="3" borderId="7" xfId="0" applyFont="1" applyFill="1" applyBorder="1" applyAlignment="1" applyProtection="1">
      <alignment horizontal="left"/>
      <protection hidden="1"/>
    </xf>
    <xf numFmtId="0" fontId="3" fillId="4" borderId="6" xfId="0" applyFont="1" applyFill="1" applyBorder="1" applyAlignment="1" applyProtection="1">
      <alignment horizontal="center" vertical="top" wrapText="1"/>
      <protection hidden="1"/>
    </xf>
    <xf numFmtId="0" fontId="3" fillId="4" borderId="7" xfId="0" applyFont="1" applyFill="1" applyBorder="1" applyAlignment="1" applyProtection="1">
      <alignment horizontal="center" vertical="top" wrapText="1"/>
      <protection hidden="1"/>
    </xf>
    <xf numFmtId="0" fontId="3" fillId="4" borderId="8" xfId="0" applyFont="1" applyFill="1" applyBorder="1" applyAlignment="1" applyProtection="1">
      <alignment horizontal="center" vertical="top" wrapText="1"/>
      <protection hidden="1"/>
    </xf>
    <xf numFmtId="0" fontId="3" fillId="4" borderId="9" xfId="0" applyFont="1" applyFill="1" applyBorder="1" applyAlignment="1" applyProtection="1">
      <alignment horizontal="center" vertical="top" wrapText="1"/>
      <protection hidden="1"/>
    </xf>
    <xf numFmtId="0" fontId="3" fillId="4" borderId="0" xfId="0" applyFont="1" applyFill="1" applyBorder="1" applyAlignment="1" applyProtection="1">
      <alignment horizontal="center" vertical="top" wrapText="1"/>
      <protection hidden="1"/>
    </xf>
    <xf numFmtId="0" fontId="3" fillId="4" borderId="10" xfId="0" applyFont="1" applyFill="1" applyBorder="1" applyAlignment="1" applyProtection="1">
      <alignment horizontal="center" vertical="top" wrapText="1"/>
      <protection hidden="1"/>
    </xf>
    <xf numFmtId="0" fontId="3" fillId="4" borderId="17" xfId="0" applyFont="1" applyFill="1" applyBorder="1" applyAlignment="1" applyProtection="1">
      <alignment horizontal="center" vertical="top" wrapText="1"/>
      <protection hidden="1"/>
    </xf>
    <xf numFmtId="0" fontId="3" fillId="4" borderId="18" xfId="0" applyFont="1" applyFill="1" applyBorder="1" applyAlignment="1" applyProtection="1">
      <alignment horizontal="center" vertical="top" wrapText="1"/>
      <protection hidden="1"/>
    </xf>
    <xf numFmtId="0" fontId="3" fillId="4" borderId="19" xfId="0" applyFont="1" applyFill="1" applyBorder="1" applyAlignment="1" applyProtection="1">
      <alignment horizontal="center" vertical="top" wrapText="1"/>
      <protection hidden="1"/>
    </xf>
    <xf numFmtId="0" fontId="3" fillId="4" borderId="6" xfId="0" applyFont="1" applyFill="1" applyBorder="1" applyAlignment="1" applyProtection="1">
      <alignment horizontal="right" wrapText="1"/>
      <protection hidden="1"/>
    </xf>
    <xf numFmtId="0" fontId="3" fillId="4" borderId="7" xfId="0" applyFont="1" applyFill="1" applyBorder="1" applyAlignment="1" applyProtection="1">
      <alignment horizontal="right"/>
      <protection hidden="1"/>
    </xf>
    <xf numFmtId="0" fontId="3" fillId="4" borderId="8" xfId="0" applyFont="1" applyFill="1" applyBorder="1" applyAlignment="1" applyProtection="1">
      <alignment horizontal="right"/>
      <protection hidden="1"/>
    </xf>
    <xf numFmtId="0" fontId="3" fillId="4" borderId="17" xfId="0" applyFont="1" applyFill="1" applyBorder="1" applyAlignment="1" applyProtection="1">
      <alignment horizontal="right"/>
      <protection hidden="1"/>
    </xf>
    <xf numFmtId="0" fontId="3" fillId="4" borderId="18" xfId="0" applyFont="1" applyFill="1" applyBorder="1" applyAlignment="1" applyProtection="1">
      <alignment horizontal="right"/>
      <protection hidden="1"/>
    </xf>
    <xf numFmtId="0" fontId="3" fillId="2" borderId="1" xfId="0" applyFont="1" applyFill="1" applyBorder="1" applyAlignment="1" applyProtection="1">
      <alignment horizontal="center" vertical="center"/>
      <protection hidden="1"/>
    </xf>
    <xf numFmtId="0" fontId="3" fillId="2" borderId="2" xfId="0" applyFont="1" applyFill="1" applyBorder="1" applyAlignment="1" applyProtection="1">
      <alignment horizontal="center" vertical="center"/>
      <protection hidden="1"/>
    </xf>
    <xf numFmtId="0" fontId="3" fillId="2" borderId="3" xfId="0" applyFont="1" applyFill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right" vertical="center"/>
      <protection hidden="1"/>
    </xf>
    <xf numFmtId="0" fontId="3" fillId="3" borderId="1" xfId="0" applyFont="1" applyFill="1" applyBorder="1" applyAlignment="1">
      <alignment vertical="top"/>
    </xf>
    <xf numFmtId="0" fontId="3" fillId="3" borderId="3" xfId="0" applyFont="1" applyFill="1" applyBorder="1" applyAlignment="1">
      <alignment vertical="top"/>
    </xf>
    <xf numFmtId="0" fontId="3" fillId="4" borderId="4" xfId="0" applyFont="1" applyFill="1" applyBorder="1" applyAlignment="1">
      <alignment horizontal="right"/>
    </xf>
    <xf numFmtId="167" fontId="0" fillId="5" borderId="4" xfId="0" applyNumberFormat="1" applyFill="1" applyBorder="1" applyAlignment="1">
      <alignment horizont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'Generic ECU'!$G$14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'Generic ECU'!$F$15:$F$22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'Generic ECU'!$G$15:$G$22</c:f>
              <c:numCache>
                <c:formatCode>0</c:formatCode>
                <c:ptCount val="8"/>
                <c:pt idx="0">
                  <c:v>1216.424</c:v>
                </c:pt>
                <c:pt idx="1">
                  <c:v>1396.836</c:v>
                </c:pt>
                <c:pt idx="2">
                  <c:v>1508.3629999999998</c:v>
                </c:pt>
                <c:pt idx="3">
                  <c:v>1497.3</c:v>
                </c:pt>
                <c:pt idx="4">
                  <c:v>1589.9899999999998</c:v>
                </c:pt>
                <c:pt idx="5">
                  <c:v>1654.85</c:v>
                </c:pt>
                <c:pt idx="6">
                  <c:v>1715.2709999999997</c:v>
                </c:pt>
                <c:pt idx="7">
                  <c:v>1784.662</c:v>
                </c:pt>
              </c:numCache>
            </c:numRef>
          </c:yVal>
          <c:smooth val="1"/>
        </c:ser>
        <c:axId val="106910848"/>
        <c:axId val="111493888"/>
      </c:scatterChart>
      <c:valAx>
        <c:axId val="106910848"/>
        <c:scaling>
          <c:orientation val="minMax"/>
        </c:scaling>
        <c:axPos val="b"/>
        <c:majorGridlines/>
        <c:title>
          <c:tx>
            <c:strRef>
              <c:f>'Generic ECU'!$F$14</c:f>
              <c:strCache>
                <c:ptCount val="1"/>
                <c:pt idx="0">
                  <c:v>bar</c:v>
                </c:pt>
              </c:strCache>
            </c:strRef>
          </c:tx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tickLblPos val="nextTo"/>
        <c:crossAx val="111493888"/>
        <c:crosses val="autoZero"/>
        <c:crossBetween val="midCat"/>
      </c:valAx>
      <c:valAx>
        <c:axId val="111493888"/>
        <c:scaling>
          <c:orientation val="minMax"/>
        </c:scaling>
        <c:axPos val="l"/>
        <c:majorGridlines/>
        <c:title>
          <c:tx>
            <c:strRef>
              <c:f>'Generic ECU'!$H$15:$H$22</c:f>
              <c:strCache>
                <c:ptCount val="1"/>
                <c:pt idx="0">
                  <c:v>cc/min  at 25°C</c:v>
                </c:pt>
              </c:strCache>
            </c:strRef>
          </c:tx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tickLblPos val="nextTo"/>
        <c:crossAx val="10691084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MULTIPLIER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8694598659039873E-2"/>
          <c:y val="0.10729136307003684"/>
          <c:w val="0.77443625998363108"/>
          <c:h val="0.76517945114218422"/>
        </c:manualLayout>
      </c:layout>
      <c:scatterChart>
        <c:scatterStyle val="smoothMarker"/>
        <c:ser>
          <c:idx val="0"/>
          <c:order val="0"/>
          <c:tx>
            <c:strRef>
              <c:f>'Nissan GTR EcuTek'!$F$63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EcuTek'!$G$63:$V$63</c:f>
              <c:numCache>
                <c:formatCode>0</c:formatCode>
                <c:ptCount val="16"/>
                <c:pt idx="0">
                  <c:v>240.27320627775998</c:v>
                </c:pt>
                <c:pt idx="1">
                  <c:v>210.31802434287999</c:v>
                </c:pt>
                <c:pt idx="2">
                  <c:v>185.50704627711997</c:v>
                </c:pt>
                <c:pt idx="3">
                  <c:v>165.31249430224</c:v>
                </c:pt>
                <c:pt idx="4">
                  <c:v>149.20659064</c:v>
                </c:pt>
                <c:pt idx="5">
                  <c:v>136.66155751215999</c:v>
                </c:pt>
                <c:pt idx="6">
                  <c:v>127.14961714047996</c:v>
                </c:pt>
                <c:pt idx="7">
                  <c:v>120.14299174671999</c:v>
                </c:pt>
                <c:pt idx="8">
                  <c:v>115.11390355264001</c:v>
                </c:pt>
                <c:pt idx="9">
                  <c:v>111.53457478000001</c:v>
                </c:pt>
                <c:pt idx="10">
                  <c:v>108.87722765056003</c:v>
                </c:pt>
                <c:pt idx="11">
                  <c:v>106.61408438607992</c:v>
                </c:pt>
                <c:pt idx="12">
                  <c:v>104.2173672083199</c:v>
                </c:pt>
                <c:pt idx="13">
                  <c:v>101.15929833903994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'Nissan GTR EcuTek'!$F$64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EcuTek'!$G$64:$V$64</c:f>
              <c:numCache>
                <c:formatCode>0</c:formatCode>
                <c:ptCount val="16"/>
                <c:pt idx="0">
                  <c:v>244.53758040448</c:v>
                </c:pt>
                <c:pt idx="1">
                  <c:v>213.14192230623999</c:v>
                </c:pt>
                <c:pt idx="2">
                  <c:v>187.18560918975999</c:v>
                </c:pt>
                <c:pt idx="3">
                  <c:v>166.11082305951996</c:v>
                </c:pt>
                <c:pt idx="4">
                  <c:v>149.35974591999997</c:v>
                </c:pt>
                <c:pt idx="5">
                  <c:v>136.37455977567998</c:v>
                </c:pt>
                <c:pt idx="6">
                  <c:v>126.59744663103999</c:v>
                </c:pt>
                <c:pt idx="7">
                  <c:v>119.47058849055992</c:v>
                </c:pt>
                <c:pt idx="8">
                  <c:v>114.43616735871996</c:v>
                </c:pt>
                <c:pt idx="9">
                  <c:v>110.93636523999999</c:v>
                </c:pt>
                <c:pt idx="10">
                  <c:v>108.4133641388799</c:v>
                </c:pt>
                <c:pt idx="11">
                  <c:v>106.30934605983992</c:v>
                </c:pt>
                <c:pt idx="12">
                  <c:v>104.06649300735984</c:v>
                </c:pt>
                <c:pt idx="13">
                  <c:v>101.12698698592004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'Nissan GTR EcuTek'!$F$65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EcuTek'!$G$65:$V$65</c:f>
              <c:numCache>
                <c:formatCode>0</c:formatCode>
                <c:ptCount val="16"/>
                <c:pt idx="0">
                  <c:v>249.16503112128001</c:v>
                </c:pt>
                <c:pt idx="1">
                  <c:v>217.23575970264</c:v>
                </c:pt>
                <c:pt idx="2">
                  <c:v>190.80724244735998</c:v>
                </c:pt>
                <c:pt idx="3">
                  <c:v>169.31336572872002</c:v>
                </c:pt>
                <c:pt idx="4">
                  <c:v>152.18801592000005</c:v>
                </c:pt>
                <c:pt idx="5">
                  <c:v>138.86507939448001</c:v>
                </c:pt>
                <c:pt idx="6">
                  <c:v>128.77844252544006</c:v>
                </c:pt>
                <c:pt idx="7">
                  <c:v>121.36199168616002</c:v>
                </c:pt>
                <c:pt idx="8">
                  <c:v>116.04961324992001</c:v>
                </c:pt>
                <c:pt idx="9">
                  <c:v>112.27519359000001</c:v>
                </c:pt>
                <c:pt idx="10">
                  <c:v>109.47261907967999</c:v>
                </c:pt>
                <c:pt idx="11">
                  <c:v>107.07577609224001</c:v>
                </c:pt>
                <c:pt idx="12">
                  <c:v>104.51855100095992</c:v>
                </c:pt>
                <c:pt idx="13">
                  <c:v>101.23483017912014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'Nissan GTR EcuTek'!$F$66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EcuTek'!$G$66:$V$66</c:f>
              <c:numCache>
                <c:formatCode>0</c:formatCode>
                <c:ptCount val="16"/>
                <c:pt idx="0">
                  <c:v>224.49084484992002</c:v>
                </c:pt>
                <c:pt idx="1">
                  <c:v>204.96423401496003</c:v>
                </c:pt>
                <c:pt idx="2">
                  <c:v>187.65196279104003</c:v>
                </c:pt>
                <c:pt idx="3">
                  <c:v>172.40634390408002</c:v>
                </c:pt>
                <c:pt idx="4">
                  <c:v>159.07969008000003</c:v>
                </c:pt>
                <c:pt idx="5">
                  <c:v>147.52431404472003</c:v>
                </c:pt>
                <c:pt idx="6">
                  <c:v>137.59252852416006</c:v>
                </c:pt>
                <c:pt idx="7">
                  <c:v>129.13664624424004</c:v>
                </c:pt>
                <c:pt idx="8">
                  <c:v>122.00897993088006</c:v>
                </c:pt>
                <c:pt idx="9">
                  <c:v>116.06184231000003</c:v>
                </c:pt>
                <c:pt idx="10">
                  <c:v>111.14754610752004</c:v>
                </c:pt>
                <c:pt idx="11">
                  <c:v>107.11840404936001</c:v>
                </c:pt>
                <c:pt idx="12">
                  <c:v>103.82672886144002</c:v>
                </c:pt>
                <c:pt idx="13">
                  <c:v>101.12483326968001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'Nissan GTR EcuTek'!$F$67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EcuTek'!$G$67:$V$67</c:f>
              <c:numCache>
                <c:formatCode>0</c:formatCode>
                <c:ptCount val="16"/>
                <c:pt idx="0">
                  <c:v>271.34803476223999</c:v>
                </c:pt>
                <c:pt idx="1">
                  <c:v>239.15055572311999</c:v>
                </c:pt>
                <c:pt idx="2">
                  <c:v>211.81070439487996</c:v>
                </c:pt>
                <c:pt idx="3">
                  <c:v>188.87448379975999</c:v>
                </c:pt>
                <c:pt idx="4">
                  <c:v>169.88789695999998</c:v>
                </c:pt>
                <c:pt idx="5">
                  <c:v>154.39694689784</c:v>
                </c:pt>
                <c:pt idx="6">
                  <c:v>141.94763663551998</c:v>
                </c:pt>
                <c:pt idx="7">
                  <c:v>132.08596919528</c:v>
                </c:pt>
                <c:pt idx="8">
                  <c:v>124.35794759936005</c:v>
                </c:pt>
                <c:pt idx="9">
                  <c:v>118.30957487000001</c:v>
                </c:pt>
                <c:pt idx="10">
                  <c:v>113.48685402944</c:v>
                </c:pt>
                <c:pt idx="11">
                  <c:v>109.43578809991999</c:v>
                </c:pt>
                <c:pt idx="12">
                  <c:v>105.70238010367996</c:v>
                </c:pt>
                <c:pt idx="13">
                  <c:v>101.83263306295999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'Nissan GTR EcuTek'!$F$68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EcuTek'!$G$68:$V$68</c:f>
              <c:numCache>
                <c:formatCode>0</c:formatCode>
                <c:ptCount val="16"/>
                <c:pt idx="0">
                  <c:v>255.27843665280002</c:v>
                </c:pt>
                <c:pt idx="1">
                  <c:v>228.4191932004</c:v>
                </c:pt>
                <c:pt idx="2">
                  <c:v>205.19408036160002</c:v>
                </c:pt>
                <c:pt idx="3">
                  <c:v>185.29578290520004</c:v>
                </c:pt>
                <c:pt idx="4">
                  <c:v>168.41698560000006</c:v>
                </c:pt>
                <c:pt idx="5">
                  <c:v>154.25037321479999</c:v>
                </c:pt>
                <c:pt idx="6">
                  <c:v>142.48863051840004</c:v>
                </c:pt>
                <c:pt idx="7">
                  <c:v>132.82444227960002</c:v>
                </c:pt>
                <c:pt idx="8">
                  <c:v>124.95049326720005</c:v>
                </c:pt>
                <c:pt idx="9">
                  <c:v>118.55946825000004</c:v>
                </c:pt>
                <c:pt idx="10">
                  <c:v>113.34405199680003</c:v>
                </c:pt>
                <c:pt idx="11">
                  <c:v>108.99692927640001</c:v>
                </c:pt>
                <c:pt idx="12">
                  <c:v>105.21078485760006</c:v>
                </c:pt>
                <c:pt idx="13">
                  <c:v>101.67830350920008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'Nissan GTR EcuTek'!$F$69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EcuTek'!$G$69:$V$69</c:f>
              <c:numCache>
                <c:formatCode>0</c:formatCode>
                <c:ptCount val="16"/>
                <c:pt idx="0">
                  <c:v>251.57058334592</c:v>
                </c:pt>
                <c:pt idx="1">
                  <c:v>226.42142373895999</c:v>
                </c:pt>
                <c:pt idx="2">
                  <c:v>204.48800429503999</c:v>
                </c:pt>
                <c:pt idx="3">
                  <c:v>185.51240646008</c:v>
                </c:pt>
                <c:pt idx="4">
                  <c:v>169.23671167999998</c:v>
                </c:pt>
                <c:pt idx="5">
                  <c:v>155.40300140071997</c:v>
                </c:pt>
                <c:pt idx="6">
                  <c:v>143.75335706816</c:v>
                </c:pt>
                <c:pt idx="7">
                  <c:v>134.02986012823999</c:v>
                </c:pt>
                <c:pt idx="8">
                  <c:v>125.97459202687998</c:v>
                </c:pt>
                <c:pt idx="9">
                  <c:v>119.32963420999999</c:v>
                </c:pt>
                <c:pt idx="10">
                  <c:v>113.83706812351994</c:v>
                </c:pt>
                <c:pt idx="11">
                  <c:v>109.23897521335999</c:v>
                </c:pt>
                <c:pt idx="12">
                  <c:v>105.27743692543993</c:v>
                </c:pt>
                <c:pt idx="13">
                  <c:v>101.69453470567998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8"/>
          <c:order val="7"/>
          <c:tx>
            <c:strRef>
              <c:f>'Nissan GTR EcuTek'!$F$70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EcuTek'!$G$70:$V$70</c:f>
              <c:numCache>
                <c:formatCode>0</c:formatCode>
                <c:ptCount val="16"/>
                <c:pt idx="0">
                  <c:v>249.86535870208002</c:v>
                </c:pt>
                <c:pt idx="1">
                  <c:v>225.52362194104001</c:v>
                </c:pt>
                <c:pt idx="2">
                  <c:v>204.16771799296001</c:v>
                </c:pt>
                <c:pt idx="3">
                  <c:v>185.57152820391997</c:v>
                </c:pt>
                <c:pt idx="4">
                  <c:v>169.50893392</c:v>
                </c:pt>
                <c:pt idx="5">
                  <c:v>155.75381648727998</c:v>
                </c:pt>
                <c:pt idx="6">
                  <c:v>144.08005725184</c:v>
                </c:pt>
                <c:pt idx="7">
                  <c:v>134.26153755975997</c:v>
                </c:pt>
                <c:pt idx="8">
                  <c:v>126.07213875712</c:v>
                </c:pt>
                <c:pt idx="9">
                  <c:v>119.28574219000001</c:v>
                </c:pt>
                <c:pt idx="10">
                  <c:v>113.67622920447999</c:v>
                </c:pt>
                <c:pt idx="11">
                  <c:v>109.01748114664002</c:v>
                </c:pt>
                <c:pt idx="12">
                  <c:v>105.08337936256004</c:v>
                </c:pt>
                <c:pt idx="13">
                  <c:v>101.64780519832004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axId val="96749824"/>
        <c:axId val="96756096"/>
      </c:scatterChart>
      <c:valAx>
        <c:axId val="96749824"/>
        <c:scaling>
          <c:orientation val="minMax"/>
          <c:max val="2"/>
        </c:scaling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</c:title>
        <c:numFmt formatCode="0.0" sourceLinked="0"/>
        <c:tickLblPos val="nextTo"/>
        <c:crossAx val="96756096"/>
        <c:crosses val="autoZero"/>
        <c:crossBetween val="midCat"/>
        <c:majorUnit val="0.2"/>
      </c:valAx>
      <c:valAx>
        <c:axId val="96756096"/>
        <c:scaling>
          <c:orientation val="minMax"/>
          <c:min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Multiplier</a:t>
                </a:r>
                <a:r>
                  <a:rPr lang="en-GB" baseline="0"/>
                  <a:t> (%)</a:t>
                </a:r>
                <a:endParaRPr lang="en-GB"/>
              </a:p>
            </c:rich>
          </c:tx>
        </c:title>
        <c:numFmt formatCode="0" sourceLinked="1"/>
        <c:tickLblPos val="nextTo"/>
        <c:crossAx val="9674982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'Nissan GTR COBB'!$G$14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'Nissan GTR COBB'!$F$15:$F$22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'Nissan GTR COBB'!$G$15:$G$22</c:f>
              <c:numCache>
                <c:formatCode>0</c:formatCode>
                <c:ptCount val="8"/>
                <c:pt idx="0">
                  <c:v>1216.424</c:v>
                </c:pt>
                <c:pt idx="1">
                  <c:v>1396.836</c:v>
                </c:pt>
                <c:pt idx="2">
                  <c:v>1508.3629999999998</c:v>
                </c:pt>
                <c:pt idx="3">
                  <c:v>1497.3</c:v>
                </c:pt>
                <c:pt idx="4">
                  <c:v>1589.9899999999998</c:v>
                </c:pt>
                <c:pt idx="5">
                  <c:v>1654.85</c:v>
                </c:pt>
                <c:pt idx="6">
                  <c:v>1715.2709999999997</c:v>
                </c:pt>
                <c:pt idx="7">
                  <c:v>1784.662</c:v>
                </c:pt>
              </c:numCache>
            </c:numRef>
          </c:yVal>
          <c:smooth val="1"/>
        </c:ser>
        <c:axId val="106581376"/>
        <c:axId val="106587648"/>
      </c:scatterChart>
      <c:valAx>
        <c:axId val="106581376"/>
        <c:scaling>
          <c:orientation val="minMax"/>
        </c:scaling>
        <c:axPos val="b"/>
        <c:majorGridlines/>
        <c:title>
          <c:tx>
            <c:strRef>
              <c:f>'Nissan GTR COBB'!$F$14</c:f>
              <c:strCache>
                <c:ptCount val="1"/>
                <c:pt idx="0">
                  <c:v>bar</c:v>
                </c:pt>
              </c:strCache>
            </c:strRef>
          </c:tx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tickLblPos val="nextTo"/>
        <c:crossAx val="106587648"/>
        <c:crosses val="autoZero"/>
        <c:crossBetween val="midCat"/>
      </c:valAx>
      <c:valAx>
        <c:axId val="106587648"/>
        <c:scaling>
          <c:orientation val="minMax"/>
        </c:scaling>
        <c:axPos val="l"/>
        <c:majorGridlines/>
        <c:title>
          <c:tx>
            <c:strRef>
              <c:f>'Nissan GTR COBB'!$H$15:$H$22</c:f>
              <c:strCache>
                <c:ptCount val="1"/>
                <c:pt idx="0">
                  <c:v>cc/min  at 25°C</c:v>
                </c:pt>
              </c:strCache>
            </c:strRef>
          </c:tx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tickLblPos val="nextTo"/>
        <c:crossAx val="10658137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Latency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952852547020602E-2"/>
          <c:y val="0.10426697541759168"/>
          <c:w val="0.77062447839182135"/>
          <c:h val="0.77400073627736365"/>
        </c:manualLayout>
      </c:layout>
      <c:scatterChart>
        <c:scatterStyle val="smoothMarker"/>
        <c:ser>
          <c:idx val="0"/>
          <c:order val="0"/>
          <c:tx>
            <c:strRef>
              <c:f>'[1]Nissan GTR EcuTek'!$F$41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EcuTek'!$G$41:$N$41</c:f>
              <c:numCache>
                <c:formatCode>General</c:formatCode>
                <c:ptCount val="8"/>
                <c:pt idx="0">
                  <c:v>1.8560000000000001</c:v>
                </c:pt>
                <c:pt idx="1">
                  <c:v>1.2350000000000001</c:v>
                </c:pt>
                <c:pt idx="2">
                  <c:v>1.01</c:v>
                </c:pt>
                <c:pt idx="3">
                  <c:v>0.83</c:v>
                </c:pt>
                <c:pt idx="4">
                  <c:v>0.68899999999999995</c:v>
                </c:pt>
                <c:pt idx="5">
                  <c:v>0.57799999999999996</c:v>
                </c:pt>
                <c:pt idx="6">
                  <c:v>0.48899999999999999</c:v>
                </c:pt>
                <c:pt idx="7">
                  <c:v>0.41399999999999998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'[1]Nissan GTR EcuTek'!$F$42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EcuTek'!$G$42:$N$42</c:f>
              <c:numCache>
                <c:formatCode>General</c:formatCode>
                <c:ptCount val="8"/>
                <c:pt idx="0">
                  <c:v>1.917</c:v>
                </c:pt>
                <c:pt idx="1">
                  <c:v>1.2749999999999999</c:v>
                </c:pt>
                <c:pt idx="2">
                  <c:v>1.0620000000000001</c:v>
                </c:pt>
                <c:pt idx="3">
                  <c:v>0.90200000000000002</c:v>
                </c:pt>
                <c:pt idx="4">
                  <c:v>0.78200000000000003</c:v>
                </c:pt>
                <c:pt idx="5">
                  <c:v>0.68600000000000005</c:v>
                </c:pt>
                <c:pt idx="6">
                  <c:v>0.60199999999999998</c:v>
                </c:pt>
                <c:pt idx="7">
                  <c:v>0.51600000000000001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'[1]Nissan GTR EcuTek'!$F$43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EcuTek'!$G$43:$N$43</c:f>
              <c:numCache>
                <c:formatCode>General</c:formatCode>
                <c:ptCount val="8"/>
                <c:pt idx="0">
                  <c:v>2.1160000000000001</c:v>
                </c:pt>
                <c:pt idx="1">
                  <c:v>1.363</c:v>
                </c:pt>
                <c:pt idx="2">
                  <c:v>1.115</c:v>
                </c:pt>
                <c:pt idx="3">
                  <c:v>0.93200000000000005</c:v>
                </c:pt>
                <c:pt idx="4">
                  <c:v>0.79800000000000004</c:v>
                </c:pt>
                <c:pt idx="5">
                  <c:v>0.69799999999999995</c:v>
                </c:pt>
                <c:pt idx="6">
                  <c:v>0.61699999999999999</c:v>
                </c:pt>
                <c:pt idx="7">
                  <c:v>0.53800000000000003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'[1]Nissan GTR EcuTek'!$F$44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EcuTek'!$G$44:$N$44</c:f>
              <c:numCache>
                <c:formatCode>General</c:formatCode>
                <c:ptCount val="8"/>
                <c:pt idx="0">
                  <c:v>2.1190000000000002</c:v>
                </c:pt>
                <c:pt idx="1">
                  <c:v>1.34</c:v>
                </c:pt>
                <c:pt idx="2">
                  <c:v>1.071</c:v>
                </c:pt>
                <c:pt idx="3">
                  <c:v>0.86599999999999999</c:v>
                </c:pt>
                <c:pt idx="4">
                  <c:v>0.71</c:v>
                </c:pt>
                <c:pt idx="5">
                  <c:v>0.59199999999999997</c:v>
                </c:pt>
                <c:pt idx="6">
                  <c:v>0.498</c:v>
                </c:pt>
                <c:pt idx="7">
                  <c:v>0.41399999999999998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'[1]Nissan GTR EcuTek'!$F$45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EcuTek'!$G$45:$N$45</c:f>
              <c:numCache>
                <c:formatCode>General</c:formatCode>
                <c:ptCount val="8"/>
                <c:pt idx="0">
                  <c:v>2.3519999999999999</c:v>
                </c:pt>
                <c:pt idx="1">
                  <c:v>1.4450000000000001</c:v>
                </c:pt>
                <c:pt idx="2">
                  <c:v>1.143</c:v>
                </c:pt>
                <c:pt idx="3">
                  <c:v>0.91800000000000004</c:v>
                </c:pt>
                <c:pt idx="4">
                  <c:v>0.751</c:v>
                </c:pt>
                <c:pt idx="5">
                  <c:v>0.626</c:v>
                </c:pt>
                <c:pt idx="6">
                  <c:v>0.52300000000000002</c:v>
                </c:pt>
                <c:pt idx="7">
                  <c:v>0.42399999999999999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'[1]Nissan GTR EcuTek'!$F$46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EcuTek'!$G$46:$N$46</c:f>
              <c:numCache>
                <c:formatCode>General</c:formatCode>
                <c:ptCount val="8"/>
                <c:pt idx="0">
                  <c:v>2.71</c:v>
                </c:pt>
                <c:pt idx="1">
                  <c:v>1.599</c:v>
                </c:pt>
                <c:pt idx="2">
                  <c:v>1.246</c:v>
                </c:pt>
                <c:pt idx="3">
                  <c:v>0.99</c:v>
                </c:pt>
                <c:pt idx="4">
                  <c:v>0.80500000000000005</c:v>
                </c:pt>
                <c:pt idx="5">
                  <c:v>0.66400000000000003</c:v>
                </c:pt>
                <c:pt idx="6">
                  <c:v>0.53800000000000003</c:v>
                </c:pt>
                <c:pt idx="7">
                  <c:v>0.40200000000000002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'[1]Nissan GTR EcuTek'!$F$47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EcuTek'!$G$47:$N$47</c:f>
              <c:numCache>
                <c:formatCode>General</c:formatCode>
                <c:ptCount val="8"/>
                <c:pt idx="0">
                  <c:v>3.1680000000000001</c:v>
                </c:pt>
                <c:pt idx="1">
                  <c:v>1.7110000000000001</c:v>
                </c:pt>
                <c:pt idx="2">
                  <c:v>1.282</c:v>
                </c:pt>
                <c:pt idx="3">
                  <c:v>0.99399999999999999</c:v>
                </c:pt>
                <c:pt idx="4">
                  <c:v>0.80500000000000005</c:v>
                </c:pt>
                <c:pt idx="5">
                  <c:v>0.67</c:v>
                </c:pt>
                <c:pt idx="6">
                  <c:v>0.54700000000000004</c:v>
                </c:pt>
                <c:pt idx="7">
                  <c:v>0.39200000000000002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'[1]Nissan GTR EcuTek'!$F$48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EcuTek'!$G$48:$N$48</c:f>
              <c:numCache>
                <c:formatCode>General</c:formatCode>
                <c:ptCount val="8"/>
                <c:pt idx="0">
                  <c:v>4.1879999999999997</c:v>
                </c:pt>
                <c:pt idx="1">
                  <c:v>2.0939999999999999</c:v>
                </c:pt>
                <c:pt idx="2">
                  <c:v>1.488</c:v>
                </c:pt>
                <c:pt idx="3">
                  <c:v>1.095</c:v>
                </c:pt>
                <c:pt idx="4">
                  <c:v>0.85499999999999998</c:v>
                </c:pt>
                <c:pt idx="5">
                  <c:v>0.70699999999999996</c:v>
                </c:pt>
                <c:pt idx="6">
                  <c:v>0.59099999999999997</c:v>
                </c:pt>
                <c:pt idx="7">
                  <c:v>0.44600000000000001</c:v>
                </c:pt>
              </c:numCache>
            </c:numRef>
          </c:yVal>
          <c:smooth val="1"/>
        </c:ser>
        <c:axId val="106895232"/>
        <c:axId val="106897408"/>
      </c:scatterChart>
      <c:valAx>
        <c:axId val="106895232"/>
        <c:scaling>
          <c:orientation val="minMax"/>
          <c:max val="16"/>
          <c:min val="8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</c:title>
        <c:numFmt formatCode="General" sourceLinked="1"/>
        <c:tickLblPos val="nextTo"/>
        <c:crossAx val="106897408"/>
        <c:crosses val="autoZero"/>
        <c:crossBetween val="midCat"/>
        <c:majorUnit val="1"/>
      </c:valAx>
      <c:valAx>
        <c:axId val="1068974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</c:title>
        <c:numFmt formatCode="General" sourceLinked="1"/>
        <c:tickLblPos val="nextTo"/>
        <c:crossAx val="10689523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MULTIPLIER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869459865903997E-2"/>
          <c:y val="0.10729136307003689"/>
          <c:w val="0.77443625998363108"/>
          <c:h val="0.76517945114218466"/>
        </c:manualLayout>
      </c:layout>
      <c:scatterChart>
        <c:scatterStyle val="smoothMarker"/>
        <c:ser>
          <c:idx val="0"/>
          <c:order val="0"/>
          <c:tx>
            <c:strRef>
              <c:f>'[1]Nissan GTR EcuTek'!$F$63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EcuTek'!$G$63:$V$63</c:f>
              <c:numCache>
                <c:formatCode>General</c:formatCode>
                <c:ptCount val="16"/>
                <c:pt idx="0">
                  <c:v>240</c:v>
                </c:pt>
                <c:pt idx="1">
                  <c:v>210</c:v>
                </c:pt>
                <c:pt idx="2">
                  <c:v>186</c:v>
                </c:pt>
                <c:pt idx="3">
                  <c:v>165</c:v>
                </c:pt>
                <c:pt idx="4">
                  <c:v>149</c:v>
                </c:pt>
                <c:pt idx="5">
                  <c:v>137</c:v>
                </c:pt>
                <c:pt idx="6">
                  <c:v>127</c:v>
                </c:pt>
                <c:pt idx="7">
                  <c:v>120</c:v>
                </c:pt>
                <c:pt idx="8">
                  <c:v>115</c:v>
                </c:pt>
                <c:pt idx="9">
                  <c:v>112</c:v>
                </c:pt>
                <c:pt idx="10">
                  <c:v>109</c:v>
                </c:pt>
                <c:pt idx="11">
                  <c:v>107</c:v>
                </c:pt>
                <c:pt idx="12">
                  <c:v>104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'[1]Nissan GTR EcuTek'!$F$64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EcuTek'!$G$64:$V$64</c:f>
              <c:numCache>
                <c:formatCode>General</c:formatCode>
                <c:ptCount val="16"/>
                <c:pt idx="0">
                  <c:v>245</c:v>
                </c:pt>
                <c:pt idx="1">
                  <c:v>213</c:v>
                </c:pt>
                <c:pt idx="2">
                  <c:v>187</c:v>
                </c:pt>
                <c:pt idx="3">
                  <c:v>166</c:v>
                </c:pt>
                <c:pt idx="4">
                  <c:v>149</c:v>
                </c:pt>
                <c:pt idx="5">
                  <c:v>136</c:v>
                </c:pt>
                <c:pt idx="6">
                  <c:v>127</c:v>
                </c:pt>
                <c:pt idx="7">
                  <c:v>119</c:v>
                </c:pt>
                <c:pt idx="8">
                  <c:v>114</c:v>
                </c:pt>
                <c:pt idx="9">
                  <c:v>111</c:v>
                </c:pt>
                <c:pt idx="10">
                  <c:v>108</c:v>
                </c:pt>
                <c:pt idx="11">
                  <c:v>106</c:v>
                </c:pt>
                <c:pt idx="12">
                  <c:v>104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'[1]Nissan GTR EcuTek'!$F$65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EcuTek'!$G$65:$V$65</c:f>
              <c:numCache>
                <c:formatCode>General</c:formatCode>
                <c:ptCount val="16"/>
                <c:pt idx="0">
                  <c:v>249</c:v>
                </c:pt>
                <c:pt idx="1">
                  <c:v>217</c:v>
                </c:pt>
                <c:pt idx="2">
                  <c:v>191</c:v>
                </c:pt>
                <c:pt idx="3">
                  <c:v>169</c:v>
                </c:pt>
                <c:pt idx="4">
                  <c:v>152</c:v>
                </c:pt>
                <c:pt idx="5">
                  <c:v>139</c:v>
                </c:pt>
                <c:pt idx="6">
                  <c:v>129</c:v>
                </c:pt>
                <c:pt idx="7">
                  <c:v>121</c:v>
                </c:pt>
                <c:pt idx="8">
                  <c:v>116</c:v>
                </c:pt>
                <c:pt idx="9">
                  <c:v>112</c:v>
                </c:pt>
                <c:pt idx="10">
                  <c:v>109</c:v>
                </c:pt>
                <c:pt idx="11">
                  <c:v>107</c:v>
                </c:pt>
                <c:pt idx="12">
                  <c:v>105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'[1]Nissan GTR EcuTek'!$F$66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EcuTek'!$G$66:$V$66</c:f>
              <c:numCache>
                <c:formatCode>General</c:formatCode>
                <c:ptCount val="16"/>
                <c:pt idx="0">
                  <c:v>224</c:v>
                </c:pt>
                <c:pt idx="1">
                  <c:v>205</c:v>
                </c:pt>
                <c:pt idx="2">
                  <c:v>188</c:v>
                </c:pt>
                <c:pt idx="3">
                  <c:v>172</c:v>
                </c:pt>
                <c:pt idx="4">
                  <c:v>159</c:v>
                </c:pt>
                <c:pt idx="5">
                  <c:v>148</c:v>
                </c:pt>
                <c:pt idx="6">
                  <c:v>138</c:v>
                </c:pt>
                <c:pt idx="7">
                  <c:v>129</c:v>
                </c:pt>
                <c:pt idx="8">
                  <c:v>122</c:v>
                </c:pt>
                <c:pt idx="9">
                  <c:v>116</c:v>
                </c:pt>
                <c:pt idx="10">
                  <c:v>111</c:v>
                </c:pt>
                <c:pt idx="11">
                  <c:v>107</c:v>
                </c:pt>
                <c:pt idx="12">
                  <c:v>104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'[1]Nissan GTR EcuTek'!$F$67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EcuTek'!$G$67:$V$67</c:f>
              <c:numCache>
                <c:formatCode>General</c:formatCode>
                <c:ptCount val="16"/>
                <c:pt idx="0">
                  <c:v>271</c:v>
                </c:pt>
                <c:pt idx="1">
                  <c:v>239</c:v>
                </c:pt>
                <c:pt idx="2">
                  <c:v>212</c:v>
                </c:pt>
                <c:pt idx="3">
                  <c:v>189</c:v>
                </c:pt>
                <c:pt idx="4">
                  <c:v>170</c:v>
                </c:pt>
                <c:pt idx="5">
                  <c:v>154</c:v>
                </c:pt>
                <c:pt idx="6">
                  <c:v>142</c:v>
                </c:pt>
                <c:pt idx="7">
                  <c:v>132</c:v>
                </c:pt>
                <c:pt idx="8">
                  <c:v>124</c:v>
                </c:pt>
                <c:pt idx="9">
                  <c:v>118</c:v>
                </c:pt>
                <c:pt idx="10">
                  <c:v>113</c:v>
                </c:pt>
                <c:pt idx="11">
                  <c:v>109</c:v>
                </c:pt>
                <c:pt idx="12">
                  <c:v>106</c:v>
                </c:pt>
                <c:pt idx="13">
                  <c:v>102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'[1]Nissan GTR EcuTek'!$F$68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EcuTek'!$G$68:$V$68</c:f>
              <c:numCache>
                <c:formatCode>General</c:formatCode>
                <c:ptCount val="16"/>
                <c:pt idx="0">
                  <c:v>255</c:v>
                </c:pt>
                <c:pt idx="1">
                  <c:v>228</c:v>
                </c:pt>
                <c:pt idx="2">
                  <c:v>205</c:v>
                </c:pt>
                <c:pt idx="3">
                  <c:v>185</c:v>
                </c:pt>
                <c:pt idx="4">
                  <c:v>168</c:v>
                </c:pt>
                <c:pt idx="5">
                  <c:v>154</c:v>
                </c:pt>
                <c:pt idx="6">
                  <c:v>142</c:v>
                </c:pt>
                <c:pt idx="7">
                  <c:v>133</c:v>
                </c:pt>
                <c:pt idx="8">
                  <c:v>125</c:v>
                </c:pt>
                <c:pt idx="9">
                  <c:v>119</c:v>
                </c:pt>
                <c:pt idx="10">
                  <c:v>113</c:v>
                </c:pt>
                <c:pt idx="11">
                  <c:v>109</c:v>
                </c:pt>
                <c:pt idx="12">
                  <c:v>105</c:v>
                </c:pt>
                <c:pt idx="13">
                  <c:v>102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'[1]Nissan GTR EcuTek'!$F$69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EcuTek'!$G$69:$V$69</c:f>
              <c:numCache>
                <c:formatCode>General</c:formatCode>
                <c:ptCount val="16"/>
                <c:pt idx="0">
                  <c:v>252</c:v>
                </c:pt>
                <c:pt idx="1">
                  <c:v>226</c:v>
                </c:pt>
                <c:pt idx="2">
                  <c:v>204</c:v>
                </c:pt>
                <c:pt idx="3">
                  <c:v>186</c:v>
                </c:pt>
                <c:pt idx="4">
                  <c:v>169</c:v>
                </c:pt>
                <c:pt idx="5">
                  <c:v>155</c:v>
                </c:pt>
                <c:pt idx="6">
                  <c:v>144</c:v>
                </c:pt>
                <c:pt idx="7">
                  <c:v>134</c:v>
                </c:pt>
                <c:pt idx="8">
                  <c:v>126</c:v>
                </c:pt>
                <c:pt idx="9">
                  <c:v>119</c:v>
                </c:pt>
                <c:pt idx="10">
                  <c:v>114</c:v>
                </c:pt>
                <c:pt idx="11">
                  <c:v>109</c:v>
                </c:pt>
                <c:pt idx="12">
                  <c:v>105</c:v>
                </c:pt>
                <c:pt idx="13">
                  <c:v>102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8"/>
          <c:order val="7"/>
          <c:tx>
            <c:strRef>
              <c:f>'[1]Nissan GTR EcuTek'!$F$70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EcuTek'!$G$70:$V$70</c:f>
              <c:numCache>
                <c:formatCode>General</c:formatCode>
                <c:ptCount val="16"/>
                <c:pt idx="0">
                  <c:v>250</c:v>
                </c:pt>
                <c:pt idx="1">
                  <c:v>226</c:v>
                </c:pt>
                <c:pt idx="2">
                  <c:v>204</c:v>
                </c:pt>
                <c:pt idx="3">
                  <c:v>186</c:v>
                </c:pt>
                <c:pt idx="4">
                  <c:v>170</c:v>
                </c:pt>
                <c:pt idx="5">
                  <c:v>156</c:v>
                </c:pt>
                <c:pt idx="6">
                  <c:v>144</c:v>
                </c:pt>
                <c:pt idx="7">
                  <c:v>134</c:v>
                </c:pt>
                <c:pt idx="8">
                  <c:v>126</c:v>
                </c:pt>
                <c:pt idx="9">
                  <c:v>119</c:v>
                </c:pt>
                <c:pt idx="10">
                  <c:v>114</c:v>
                </c:pt>
                <c:pt idx="11">
                  <c:v>109</c:v>
                </c:pt>
                <c:pt idx="12">
                  <c:v>105</c:v>
                </c:pt>
                <c:pt idx="13">
                  <c:v>102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axId val="106956288"/>
        <c:axId val="106958208"/>
      </c:scatterChart>
      <c:valAx>
        <c:axId val="106956288"/>
        <c:scaling>
          <c:orientation val="minMax"/>
          <c:max val="2"/>
        </c:scaling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</c:title>
        <c:numFmt formatCode="0.0" sourceLinked="0"/>
        <c:tickLblPos val="nextTo"/>
        <c:crossAx val="106958208"/>
        <c:crosses val="autoZero"/>
        <c:crossBetween val="midCat"/>
        <c:majorUnit val="0.2"/>
      </c:valAx>
      <c:valAx>
        <c:axId val="106958208"/>
        <c:scaling>
          <c:orientation val="minMax"/>
          <c:min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Multiplier</a:t>
                </a:r>
                <a:r>
                  <a:rPr lang="en-GB" baseline="0"/>
                  <a:t> (%)</a:t>
                </a:r>
                <a:endParaRPr lang="en-GB"/>
              </a:p>
            </c:rich>
          </c:tx>
        </c:title>
        <c:numFmt formatCode="General" sourceLinked="1"/>
        <c:tickLblPos val="nextTo"/>
        <c:crossAx val="10695628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77" l="0.70000000000000062" r="0.70000000000000062" t="0.75000000000000677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'Subaru COBB'!$G$14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'Subaru COBB'!$F$15:$F$22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'Subaru COBB'!$G$15:$G$22</c:f>
              <c:numCache>
                <c:formatCode>0</c:formatCode>
                <c:ptCount val="8"/>
                <c:pt idx="0">
                  <c:v>2483.0225014183429</c:v>
                </c:pt>
                <c:pt idx="1">
                  <c:v>2162.3212483536408</c:v>
                </c:pt>
                <c:pt idx="2">
                  <c:v>2002.4411652004896</c:v>
                </c:pt>
                <c:pt idx="3">
                  <c:v>2017.2364678189454</c:v>
                </c:pt>
                <c:pt idx="4">
                  <c:v>1899.6397230581997</c:v>
                </c:pt>
                <c:pt idx="5">
                  <c:v>1825.1854628910814</c:v>
                </c:pt>
                <c:pt idx="6">
                  <c:v>1760.8926888318565</c:v>
                </c:pt>
                <c:pt idx="7">
                  <c:v>1692.4258841535855</c:v>
                </c:pt>
              </c:numCache>
            </c:numRef>
          </c:yVal>
          <c:smooth val="1"/>
        </c:ser>
        <c:axId val="109353600"/>
        <c:axId val="109363968"/>
      </c:scatterChart>
      <c:valAx>
        <c:axId val="109353600"/>
        <c:scaling>
          <c:orientation val="minMax"/>
        </c:scaling>
        <c:axPos val="b"/>
        <c:majorGridlines/>
        <c:title>
          <c:tx>
            <c:strRef>
              <c:f>'Subaru COBB'!$F$14</c:f>
              <c:strCache>
                <c:ptCount val="1"/>
                <c:pt idx="0">
                  <c:v>bar</c:v>
                </c:pt>
              </c:strCache>
            </c:strRef>
          </c:tx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tickLblPos val="nextTo"/>
        <c:crossAx val="109363968"/>
        <c:crosses val="autoZero"/>
        <c:crossBetween val="midCat"/>
      </c:valAx>
      <c:valAx>
        <c:axId val="109363968"/>
        <c:scaling>
          <c:orientation val="minMax"/>
        </c:scaling>
        <c:axPos val="l"/>
        <c:majorGridlines/>
        <c:title>
          <c:tx>
            <c:strRef>
              <c:f>'Subaru COBB'!$H$15:$H$22</c:f>
              <c:strCache>
                <c:ptCount val="1"/>
                <c:pt idx="0">
                  <c:v>Injector Pulse Width for 1 g of fuel (uS)</c:v>
                </c:pt>
              </c:strCache>
            </c:strRef>
          </c:tx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tickLblPos val="nextTo"/>
        <c:crossAx val="10935360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Latency- 32 bit ECU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952852547020595E-2"/>
          <c:y val="0.10426697541759168"/>
          <c:w val="0.76835263661149611"/>
          <c:h val="0.77110236220472461"/>
        </c:manualLayout>
      </c:layout>
      <c:scatterChart>
        <c:scatterStyle val="smoothMarker"/>
        <c:ser>
          <c:idx val="0"/>
          <c:order val="0"/>
          <c:tx>
            <c:strRef>
              <c:f>'Subaru COBB'!$F$41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COBB'!$G$41:$K$41</c:f>
              <c:numCache>
                <c:formatCode>0.000</c:formatCode>
                <c:ptCount val="5"/>
                <c:pt idx="0">
                  <c:v>1.8557100000000002</c:v>
                </c:pt>
                <c:pt idx="1">
                  <c:v>1.2349899999999998</c:v>
                </c:pt>
                <c:pt idx="2">
                  <c:v>0.83011000000000035</c:v>
                </c:pt>
                <c:pt idx="3">
                  <c:v>0.57770999999999884</c:v>
                </c:pt>
                <c:pt idx="4">
                  <c:v>0.4144300000000003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'Subaru COBB'!$F$42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COBB'!$G$42:$K$42</c:f>
              <c:numCache>
                <c:formatCode>0.000</c:formatCode>
                <c:ptCount val="5"/>
                <c:pt idx="0">
                  <c:v>1.9170699999999998</c:v>
                </c:pt>
                <c:pt idx="1">
                  <c:v>1.2748500000000007</c:v>
                </c:pt>
                <c:pt idx="2">
                  <c:v>0.9020699999999966</c:v>
                </c:pt>
                <c:pt idx="3">
                  <c:v>0.68640999999999686</c:v>
                </c:pt>
                <c:pt idx="4">
                  <c:v>0.51554999999999929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'Subaru COBB'!$F$43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COBB'!$G$43:$K$43</c:f>
              <c:numCache>
                <c:formatCode>0.000</c:formatCode>
                <c:ptCount val="5"/>
                <c:pt idx="0">
                  <c:v>2.1161400000000015</c:v>
                </c:pt>
                <c:pt idx="1">
                  <c:v>1.3630000000000013</c:v>
                </c:pt>
                <c:pt idx="2">
                  <c:v>0.93186000000000035</c:v>
                </c:pt>
                <c:pt idx="3">
                  <c:v>0.69840000000000302</c:v>
                </c:pt>
                <c:pt idx="4">
                  <c:v>0.53829999999999956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'Subaru COBB'!$F$44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COBB'!$G$44:$K$44</c:f>
              <c:numCache>
                <c:formatCode>0.000</c:formatCode>
                <c:ptCount val="5"/>
                <c:pt idx="0">
                  <c:v>2.1192600000000024</c:v>
                </c:pt>
                <c:pt idx="1">
                  <c:v>1.3396400000000028</c:v>
                </c:pt>
                <c:pt idx="2">
                  <c:v>0.86562000000000161</c:v>
                </c:pt>
                <c:pt idx="3">
                  <c:v>0.59208000000000105</c:v>
                </c:pt>
                <c:pt idx="4">
                  <c:v>0.41390000000000349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'Subaru COBB'!$F$45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COBB'!$G$45:$K$45</c:f>
              <c:numCache>
                <c:formatCode>0.000</c:formatCode>
                <c:ptCount val="5"/>
                <c:pt idx="0">
                  <c:v>2.3519100000000019</c:v>
                </c:pt>
                <c:pt idx="1">
                  <c:v>1.4449300000000029</c:v>
                </c:pt>
                <c:pt idx="2">
                  <c:v>0.91763000000000083</c:v>
                </c:pt>
                <c:pt idx="3">
                  <c:v>0.62553000000000303</c:v>
                </c:pt>
                <c:pt idx="4">
                  <c:v>0.42414999999999914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'Subaru COBB'!$F$46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COBB'!$G$46:$K$46</c:f>
              <c:numCache>
                <c:formatCode>0.000</c:formatCode>
                <c:ptCount val="5"/>
                <c:pt idx="0">
                  <c:v>2.7095199999999977</c:v>
                </c:pt>
                <c:pt idx="1">
                  <c:v>1.5992999999999995</c:v>
                </c:pt>
                <c:pt idx="2">
                  <c:v>0.99019999999999797</c:v>
                </c:pt>
                <c:pt idx="3">
                  <c:v>0.66382000000000474</c:v>
                </c:pt>
                <c:pt idx="4">
                  <c:v>0.40175999999999945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'Subaru COBB'!$F$47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COBB'!$G$47:$K$47</c:f>
              <c:numCache>
                <c:formatCode>0.000</c:formatCode>
                <c:ptCount val="5"/>
                <c:pt idx="0">
                  <c:v>3.1683999999999983</c:v>
                </c:pt>
                <c:pt idx="1">
                  <c:v>1.7111200000000011</c:v>
                </c:pt>
                <c:pt idx="2">
                  <c:v>0.9942400000000049</c:v>
                </c:pt>
                <c:pt idx="3">
                  <c:v>0.67023999999999972</c:v>
                </c:pt>
                <c:pt idx="4">
                  <c:v>0.39160000000000394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'Subaru COBB'!$F$48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COBB'!$G$48:$K$48</c:f>
              <c:numCache>
                <c:formatCode>0.000</c:formatCode>
                <c:ptCount val="5"/>
                <c:pt idx="0">
                  <c:v>4.187660000000001</c:v>
                </c:pt>
                <c:pt idx="1">
                  <c:v>2.0935800000000029</c:v>
                </c:pt>
                <c:pt idx="2">
                  <c:v>1.0948599999999971</c:v>
                </c:pt>
                <c:pt idx="3">
                  <c:v>0.70718000000000814</c:v>
                </c:pt>
                <c:pt idx="4">
                  <c:v>0.44621999999999673</c:v>
                </c:pt>
              </c:numCache>
            </c:numRef>
          </c:yVal>
          <c:smooth val="1"/>
        </c:ser>
        <c:axId val="111490176"/>
        <c:axId val="111492096"/>
      </c:scatterChart>
      <c:valAx>
        <c:axId val="111490176"/>
        <c:scaling>
          <c:orientation val="minMax"/>
          <c:max val="16"/>
          <c:min val="8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</c:title>
        <c:numFmt formatCode="0.0" sourceLinked="1"/>
        <c:tickLblPos val="nextTo"/>
        <c:crossAx val="111492096"/>
        <c:crosses val="autoZero"/>
        <c:crossBetween val="midCat"/>
        <c:majorUnit val="1"/>
      </c:valAx>
      <c:valAx>
        <c:axId val="1114920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</c:title>
        <c:numFmt formatCode="0.000" sourceLinked="1"/>
        <c:tickLblPos val="nextTo"/>
        <c:crossAx val="11149017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MULTIPLIER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0368870817824836"/>
          <c:y val="0.10729136307003689"/>
          <c:w val="0.76835259867087946"/>
          <c:h val="0.76807800252836556"/>
        </c:manualLayout>
      </c:layout>
      <c:scatterChart>
        <c:scatterStyle val="smoothMarker"/>
        <c:ser>
          <c:idx val="0"/>
          <c:order val="0"/>
          <c:tx>
            <c:strRef>
              <c:f>'Subaru COBB'!$F$63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COBB'!$G$63:$N$63</c:f>
              <c:numCache>
                <c:formatCode>0</c:formatCode>
                <c:ptCount val="8"/>
                <c:pt idx="0">
                  <c:v>110.31802434287999</c:v>
                </c:pt>
                <c:pt idx="1">
                  <c:v>65.312494302239998</c:v>
                </c:pt>
                <c:pt idx="2">
                  <c:v>36.661557512159987</c:v>
                </c:pt>
                <c:pt idx="3">
                  <c:v>20.142991746719986</c:v>
                </c:pt>
                <c:pt idx="4">
                  <c:v>11.534574780000014</c:v>
                </c:pt>
                <c:pt idx="5">
                  <c:v>6.6140843860799237</c:v>
                </c:pt>
                <c:pt idx="6">
                  <c:v>1.1592983390399354</c:v>
                </c:pt>
                <c:pt idx="7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'Subaru COBB'!$F$64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COBB'!$G$64:$N$64</c:f>
              <c:numCache>
                <c:formatCode>0</c:formatCode>
                <c:ptCount val="8"/>
                <c:pt idx="0">
                  <c:v>113.14192230623999</c:v>
                </c:pt>
                <c:pt idx="1">
                  <c:v>66.110823059519959</c:v>
                </c:pt>
                <c:pt idx="2">
                  <c:v>36.374559775679984</c:v>
                </c:pt>
                <c:pt idx="3">
                  <c:v>19.470588490559919</c:v>
                </c:pt>
                <c:pt idx="4">
                  <c:v>10.936365239999986</c:v>
                </c:pt>
                <c:pt idx="5">
                  <c:v>6.3093460598399247</c:v>
                </c:pt>
                <c:pt idx="6">
                  <c:v>1.1269869859200412</c:v>
                </c:pt>
                <c:pt idx="7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'Subaru COBB'!$F$65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COBB'!$G$65:$N$65</c:f>
              <c:numCache>
                <c:formatCode>0</c:formatCode>
                <c:ptCount val="8"/>
                <c:pt idx="0">
                  <c:v>117.23575970264</c:v>
                </c:pt>
                <c:pt idx="1">
                  <c:v>69.313365728720015</c:v>
                </c:pt>
                <c:pt idx="2">
                  <c:v>38.865079394480006</c:v>
                </c:pt>
                <c:pt idx="3">
                  <c:v>21.361991686160025</c:v>
                </c:pt>
                <c:pt idx="4">
                  <c:v>12.275193590000015</c:v>
                </c:pt>
                <c:pt idx="5">
                  <c:v>7.0757760922400053</c:v>
                </c:pt>
                <c:pt idx="6">
                  <c:v>1.2348301791201379</c:v>
                </c:pt>
                <c:pt idx="7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'Subaru COBB'!$F$66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COBB'!$G$66:$N$66</c:f>
              <c:numCache>
                <c:formatCode>0</c:formatCode>
                <c:ptCount val="8"/>
                <c:pt idx="0">
                  <c:v>104.96423401496003</c:v>
                </c:pt>
                <c:pt idx="1">
                  <c:v>72.406343904080018</c:v>
                </c:pt>
                <c:pt idx="2">
                  <c:v>47.524314044720029</c:v>
                </c:pt>
                <c:pt idx="3">
                  <c:v>29.13664624424004</c:v>
                </c:pt>
                <c:pt idx="4">
                  <c:v>16.061842310000031</c:v>
                </c:pt>
                <c:pt idx="5">
                  <c:v>7.1184040493600094</c:v>
                </c:pt>
                <c:pt idx="6">
                  <c:v>1.1248332696800105</c:v>
                </c:pt>
                <c:pt idx="7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'Subaru COBB'!$F$67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COBB'!$G$67:$N$67</c:f>
              <c:numCache>
                <c:formatCode>0</c:formatCode>
                <c:ptCount val="8"/>
                <c:pt idx="0">
                  <c:v>139.15055572311999</c:v>
                </c:pt>
                <c:pt idx="1">
                  <c:v>88.874483799759986</c:v>
                </c:pt>
                <c:pt idx="2">
                  <c:v>54.396946897839996</c:v>
                </c:pt>
                <c:pt idx="3">
                  <c:v>32.085969195280001</c:v>
                </c:pt>
                <c:pt idx="4">
                  <c:v>18.309574870000006</c:v>
                </c:pt>
                <c:pt idx="5">
                  <c:v>9.4357880999199892</c:v>
                </c:pt>
                <c:pt idx="6">
                  <c:v>1.8326330629599852</c:v>
                </c:pt>
                <c:pt idx="7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'Subaru COBB'!$F$68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COBB'!$G$68:$N$68</c:f>
              <c:numCache>
                <c:formatCode>0</c:formatCode>
                <c:ptCount val="8"/>
                <c:pt idx="0">
                  <c:v>128.4191932004</c:v>
                </c:pt>
                <c:pt idx="1">
                  <c:v>85.295782905200042</c:v>
                </c:pt>
                <c:pt idx="2">
                  <c:v>54.250373214799993</c:v>
                </c:pt>
                <c:pt idx="3">
                  <c:v>32.824442279600021</c:v>
                </c:pt>
                <c:pt idx="4">
                  <c:v>18.559468250000037</c:v>
                </c:pt>
                <c:pt idx="5">
                  <c:v>8.9969292764000102</c:v>
                </c:pt>
                <c:pt idx="6">
                  <c:v>1.6783035092000773</c:v>
                </c:pt>
                <c:pt idx="7">
                  <c:v>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'Subaru COBB'!$F$69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COBB'!$G$69:$N$69</c:f>
              <c:numCache>
                <c:formatCode>0</c:formatCode>
                <c:ptCount val="8"/>
                <c:pt idx="0">
                  <c:v>126.42142373895999</c:v>
                </c:pt>
                <c:pt idx="1">
                  <c:v>85.512406460080001</c:v>
                </c:pt>
                <c:pt idx="2">
                  <c:v>55.403001400719972</c:v>
                </c:pt>
                <c:pt idx="3">
                  <c:v>34.029860128239989</c:v>
                </c:pt>
                <c:pt idx="4">
                  <c:v>19.329634209999995</c:v>
                </c:pt>
                <c:pt idx="5">
                  <c:v>9.2389752133599927</c:v>
                </c:pt>
                <c:pt idx="6">
                  <c:v>1.6945347056799847</c:v>
                </c:pt>
                <c:pt idx="7">
                  <c:v>0</c:v>
                </c:pt>
              </c:numCache>
            </c:numRef>
          </c:yVal>
          <c:smooth val="1"/>
        </c:ser>
        <c:ser>
          <c:idx val="8"/>
          <c:order val="7"/>
          <c:tx>
            <c:strRef>
              <c:f>'Subaru COBB'!$F$70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COBB'!$G$70:$N$70</c:f>
              <c:numCache>
                <c:formatCode>0</c:formatCode>
                <c:ptCount val="8"/>
                <c:pt idx="0">
                  <c:v>125.52362194104001</c:v>
                </c:pt>
                <c:pt idx="1">
                  <c:v>85.571528203919968</c:v>
                </c:pt>
                <c:pt idx="2">
                  <c:v>55.753816487279977</c:v>
                </c:pt>
                <c:pt idx="3">
                  <c:v>34.261537559759972</c:v>
                </c:pt>
                <c:pt idx="4">
                  <c:v>19.285742190000008</c:v>
                </c:pt>
                <c:pt idx="5">
                  <c:v>9.0174811466400229</c:v>
                </c:pt>
                <c:pt idx="6">
                  <c:v>1.647805198320043</c:v>
                </c:pt>
                <c:pt idx="7">
                  <c:v>0</c:v>
                </c:pt>
              </c:numCache>
            </c:numRef>
          </c:yVal>
          <c:smooth val="1"/>
        </c:ser>
        <c:axId val="115737344"/>
        <c:axId val="115739264"/>
      </c:scatterChart>
      <c:valAx>
        <c:axId val="115737344"/>
        <c:scaling>
          <c:orientation val="minMax"/>
          <c:max val="2"/>
        </c:scaling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</c:title>
        <c:numFmt formatCode="0.0" sourceLinked="0"/>
        <c:tickLblPos val="nextTo"/>
        <c:crossAx val="115739264"/>
        <c:crosses val="autoZero"/>
        <c:crossBetween val="midCat"/>
        <c:majorUnit val="0.2"/>
      </c:valAx>
      <c:valAx>
        <c:axId val="115739264"/>
        <c:scaling>
          <c:orientation val="minMax"/>
          <c:max val="10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Multiplier (%)</a:t>
                </a:r>
              </a:p>
            </c:rich>
          </c:tx>
        </c:title>
        <c:numFmt formatCode="0" sourceLinked="1"/>
        <c:tickLblPos val="nextTo"/>
        <c:crossAx val="11573734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77" l="0.70000000000000062" r="0.70000000000000062" t="0.75000000000000677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Latency- 16 bit ECU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0160860833284455"/>
          <c:y val="0.10426697541759174"/>
          <c:w val="0.76211238802357073"/>
          <c:h val="0.77400091292936546"/>
        </c:manualLayout>
      </c:layout>
      <c:scatterChart>
        <c:scatterStyle val="smoothMarker"/>
        <c:ser>
          <c:idx val="0"/>
          <c:order val="0"/>
          <c:tx>
            <c:strRef>
              <c:f>'Subaru COBB'!$F$41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COBB'!$S$41:$W$41</c:f>
              <c:numCache>
                <c:formatCode>0.000</c:formatCode>
                <c:ptCount val="5"/>
                <c:pt idx="0">
                  <c:v>2.50101</c:v>
                </c:pt>
                <c:pt idx="1">
                  <c:v>1.5144100000000007</c:v>
                </c:pt>
                <c:pt idx="2">
                  <c:v>0.91456000000000071</c:v>
                </c:pt>
                <c:pt idx="3">
                  <c:v>0.57770999999999884</c:v>
                </c:pt>
                <c:pt idx="4">
                  <c:v>0.38010999999999928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'Subaru COBB'!$F$42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COBB'!$S$42:$W$42</c:f>
              <c:numCache>
                <c:formatCode>0.000</c:formatCode>
                <c:ptCount val="5"/>
                <c:pt idx="0">
                  <c:v>2.6431225000000005</c:v>
                </c:pt>
                <c:pt idx="1">
                  <c:v>1.5552599999999996</c:v>
                </c:pt>
                <c:pt idx="2">
                  <c:v>0.97614749999999795</c:v>
                </c:pt>
                <c:pt idx="3">
                  <c:v>0.68640999999999686</c:v>
                </c:pt>
                <c:pt idx="4">
                  <c:v>0.4666724999999996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'Subaru COBB'!$F$43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COBB'!$S$43:$W$43</c:f>
              <c:numCache>
                <c:formatCode>0.000</c:formatCode>
                <c:ptCount val="5"/>
                <c:pt idx="0">
                  <c:v>2.967093750000001</c:v>
                </c:pt>
                <c:pt idx="1">
                  <c:v>1.6915499999999994</c:v>
                </c:pt>
                <c:pt idx="2">
                  <c:v>1.0162562500000014</c:v>
                </c:pt>
                <c:pt idx="3">
                  <c:v>0.69840000000000302</c:v>
                </c:pt>
                <c:pt idx="4">
                  <c:v>0.49516875000000127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'Subaru COBB'!$F$44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COBB'!$S$44:$W$44</c:f>
              <c:numCache>
                <c:formatCode>0.000</c:formatCode>
                <c:ptCount val="5"/>
                <c:pt idx="0">
                  <c:v>2.9677612500000006</c:v>
                </c:pt>
                <c:pt idx="1">
                  <c:v>1.684680000000002</c:v>
                </c:pt>
                <c:pt idx="2">
                  <c:v>0.96122375000000382</c:v>
                </c:pt>
                <c:pt idx="3">
                  <c:v>0.59208000000000105</c:v>
                </c:pt>
                <c:pt idx="4">
                  <c:v>0.37193625000000274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'Subaru COBB'!$F$45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COBB'!$S$45:$W$45</c:f>
              <c:numCache>
                <c:formatCode>0.000</c:formatCode>
                <c:ptCount val="5"/>
                <c:pt idx="0">
                  <c:v>3.3682237500000021</c:v>
                </c:pt>
                <c:pt idx="1">
                  <c:v>1.8419299999999996</c:v>
                </c:pt>
                <c:pt idx="2">
                  <c:v>1.0217612500000026</c:v>
                </c:pt>
                <c:pt idx="3">
                  <c:v>0.62553000000000303</c:v>
                </c:pt>
                <c:pt idx="4">
                  <c:v>0.3710487500000017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'Subaru COBB'!$F$46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COBB'!$S$46:$W$46</c:f>
              <c:numCache>
                <c:formatCode>0.000</c:formatCode>
                <c:ptCount val="5"/>
                <c:pt idx="0">
                  <c:v>4.0024262499999992</c:v>
                </c:pt>
                <c:pt idx="1">
                  <c:v>2.0781199999999966</c:v>
                </c:pt>
                <c:pt idx="2">
                  <c:v>1.10743875</c:v>
                </c:pt>
                <c:pt idx="3">
                  <c:v>0.66382000000000474</c:v>
                </c:pt>
                <c:pt idx="4">
                  <c:v>0.3207012499999955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'Subaru COBB'!$F$47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COBB'!$S$47:$W$47</c:f>
              <c:numCache>
                <c:formatCode>0.000</c:formatCode>
                <c:ptCount val="5"/>
                <c:pt idx="0">
                  <c:v>4.9563024999999996</c:v>
                </c:pt>
                <c:pt idx="1">
                  <c:v>2.3254900000000021</c:v>
                </c:pt>
                <c:pt idx="2">
                  <c:v>1.1230525000000036</c:v>
                </c:pt>
                <c:pt idx="3">
                  <c:v>0.67023999999999972</c:v>
                </c:pt>
                <c:pt idx="4">
                  <c:v>0.28830250000001456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'Subaru COBB'!$F$48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COBB'!$S$48:$W$48</c:f>
              <c:numCache>
                <c:formatCode>0.000</c:formatCode>
                <c:ptCount val="5"/>
                <c:pt idx="0">
                  <c:v>6.7683987500000029</c:v>
                </c:pt>
                <c:pt idx="1">
                  <c:v>2.9734300000000005</c:v>
                </c:pt>
                <c:pt idx="2">
                  <c:v>1.2683362500000044</c:v>
                </c:pt>
                <c:pt idx="3">
                  <c:v>0.70718000000000814</c:v>
                </c:pt>
                <c:pt idx="4">
                  <c:v>0.34402375000000518</c:v>
                </c:pt>
              </c:numCache>
            </c:numRef>
          </c:yVal>
          <c:smooth val="1"/>
        </c:ser>
        <c:axId val="115798400"/>
        <c:axId val="115800320"/>
      </c:scatterChart>
      <c:valAx>
        <c:axId val="115798400"/>
        <c:scaling>
          <c:orientation val="minMax"/>
          <c:max val="16"/>
          <c:min val="8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</c:title>
        <c:numFmt formatCode="0.0" sourceLinked="1"/>
        <c:tickLblPos val="nextTo"/>
        <c:crossAx val="115800320"/>
        <c:crosses val="autoZero"/>
        <c:crossBetween val="midCat"/>
        <c:majorUnit val="1"/>
      </c:valAx>
      <c:valAx>
        <c:axId val="115800320"/>
        <c:scaling>
          <c:orientation val="minMax"/>
          <c:max val="4.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</c:title>
        <c:numFmt formatCode="0.000" sourceLinked="1"/>
        <c:tickLblPos val="nextTo"/>
        <c:crossAx val="11579840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ADDER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6735348201236096E-2"/>
          <c:y val="0.1072913630700368"/>
          <c:w val="0.78276376381095625"/>
          <c:h val="0.76807800252836556"/>
        </c:manualLayout>
      </c:layout>
      <c:scatterChart>
        <c:scatterStyle val="smoothMarker"/>
        <c:ser>
          <c:idx val="0"/>
          <c:order val="0"/>
          <c:tx>
            <c:strRef>
              <c:f>'Subaru COBB'!$F$52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COBB'!$G$52:$V$52</c:f>
              <c:numCache>
                <c:formatCode>0.000</c:formatCode>
                <c:ptCount val="16"/>
                <c:pt idx="0">
                  <c:v>0.24695056696000001</c:v>
                </c:pt>
                <c:pt idx="1">
                  <c:v>0.21400644807999997</c:v>
                </c:pt>
                <c:pt idx="2">
                  <c:v>0.17310216472000001</c:v>
                </c:pt>
                <c:pt idx="3">
                  <c:v>0.12801446823999998</c:v>
                </c:pt>
                <c:pt idx="4">
                  <c:v>8.2520109999999952E-2</c:v>
                </c:pt>
                <c:pt idx="5" formatCode="General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'Subaru COBB'!$F$53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COBB'!$G$53:$V$53</c:f>
              <c:numCache>
                <c:formatCode>0.000</c:formatCode>
                <c:ptCount val="16"/>
                <c:pt idx="0">
                  <c:v>0.25478066896000001</c:v>
                </c:pt>
                <c:pt idx="1">
                  <c:v>0.21637759408000001</c:v>
                </c:pt>
                <c:pt idx="2">
                  <c:v>0.17132057872000003</c:v>
                </c:pt>
                <c:pt idx="3">
                  <c:v>0.12357040624000004</c:v>
                </c:pt>
                <c:pt idx="4">
                  <c:v>7.7087860000000008E-2</c:v>
                </c:pt>
                <c:pt idx="6" formatCode="General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'Subaru COBB'!$F$54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COBB'!$G$54:$V$54</c:f>
              <c:numCache>
                <c:formatCode>0.000</c:formatCode>
                <c:ptCount val="16"/>
                <c:pt idx="0">
                  <c:v>0.26210780864</c:v>
                </c:pt>
                <c:pt idx="1">
                  <c:v>0.22830707071999995</c:v>
                </c:pt>
                <c:pt idx="2">
                  <c:v>0.18494512447999997</c:v>
                </c:pt>
                <c:pt idx="3">
                  <c:v>0.13649762816000002</c:v>
                </c:pt>
                <c:pt idx="4">
                  <c:v>8.7440239999999975E-2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'Subaru COBB'!$F$55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COBB'!$G$55:$V$55</c:f>
              <c:numCache>
                <c:formatCode>0.000</c:formatCode>
                <c:ptCount val="16"/>
                <c:pt idx="0">
                  <c:v>0.25364171112</c:v>
                </c:pt>
                <c:pt idx="1">
                  <c:v>0.24603161975999996</c:v>
                </c:pt>
                <c:pt idx="2">
                  <c:v>0.21505072584000001</c:v>
                </c:pt>
                <c:pt idx="3">
                  <c:v>0.16826963927999994</c:v>
                </c:pt>
                <c:pt idx="4">
                  <c:v>0.11325896999999996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'Subaru COBB'!$F$56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COBB'!$G$56:$V$56</c:f>
              <c:numCache>
                <c:formatCode>0.000</c:formatCode>
                <c:ptCount val="16"/>
                <c:pt idx="0">
                  <c:v>0.31340702496</c:v>
                </c:pt>
                <c:pt idx="1">
                  <c:v>0.29462265407999999</c:v>
                </c:pt>
                <c:pt idx="2">
                  <c:v>0.25281125471999999</c:v>
                </c:pt>
                <c:pt idx="3">
                  <c:v>0.19580087423999998</c:v>
                </c:pt>
                <c:pt idx="4">
                  <c:v>0.1314195600000001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'Subaru COBB'!$F$57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COBB'!$G$57:$V$57</c:f>
              <c:numCache>
                <c:formatCode>0.000</c:formatCode>
                <c:ptCount val="16"/>
                <c:pt idx="0">
                  <c:v>0.30431051840000001</c:v>
                </c:pt>
                <c:pt idx="1">
                  <c:v>0.28701655519999997</c:v>
                </c:pt>
                <c:pt idx="2">
                  <c:v>0.24806833279999996</c:v>
                </c:pt>
                <c:pt idx="3">
                  <c:v>0.1943014736</c:v>
                </c:pt>
                <c:pt idx="4">
                  <c:v>0.13255160000000005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'Subaru COBB'!$F$58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COBB'!$G$58:$V$58</c:f>
              <c:numCache>
                <c:formatCode>0.000</c:formatCode>
                <c:ptCount val="16"/>
                <c:pt idx="0">
                  <c:v>0.30433784744000003</c:v>
                </c:pt>
                <c:pt idx="1">
                  <c:v>0.28876057111999998</c:v>
                </c:pt>
                <c:pt idx="2">
                  <c:v>0.25135147207999997</c:v>
                </c:pt>
                <c:pt idx="3">
                  <c:v>0.19866862136000002</c:v>
                </c:pt>
                <c:pt idx="4">
                  <c:v>0.13727009000000001</c:v>
                </c:pt>
              </c:numCache>
            </c:numRef>
          </c:yVal>
          <c:smooth val="1"/>
        </c:ser>
        <c:ser>
          <c:idx val="8"/>
          <c:order val="7"/>
          <c:tx>
            <c:strRef>
              <c:f>'Subaru COBB'!$F$59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'Subaru COBB'!$G$51:$K$51</c:f>
              <c:numCache>
                <c:formatCode>0.000</c:formatCode>
                <c:ptCount val="5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COBB'!$G$59:$K$59</c:f>
              <c:numCache>
                <c:formatCode>0.000</c:formatCode>
                <c:ptCount val="5"/>
                <c:pt idx="0">
                  <c:v>0.30534423568000002</c:v>
                </c:pt>
                <c:pt idx="1">
                  <c:v>0.28993227663999999</c:v>
                </c:pt>
                <c:pt idx="2">
                  <c:v>0.25270124175999997</c:v>
                </c:pt>
                <c:pt idx="3">
                  <c:v>0.20013278992</c:v>
                </c:pt>
                <c:pt idx="4">
                  <c:v>0.13870857999999997</c:v>
                </c:pt>
              </c:numCache>
            </c:numRef>
          </c:yVal>
          <c:smooth val="1"/>
        </c:ser>
        <c:axId val="116060544"/>
        <c:axId val="116062464"/>
      </c:scatterChart>
      <c:valAx>
        <c:axId val="116060544"/>
        <c:scaling>
          <c:orientation val="minMax"/>
          <c:max val="1"/>
        </c:scaling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</c:title>
        <c:numFmt formatCode="0.0" sourceLinked="0"/>
        <c:tickLblPos val="nextTo"/>
        <c:crossAx val="116062464"/>
        <c:crosses val="autoZero"/>
        <c:crossBetween val="midCat"/>
        <c:majorUnit val="0.2"/>
      </c:valAx>
      <c:valAx>
        <c:axId val="116062464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Adder (mS)</a:t>
                </a:r>
              </a:p>
            </c:rich>
          </c:tx>
        </c:title>
        <c:numFmt formatCode="0.000" sourceLinked="1"/>
        <c:tickLblPos val="nextTo"/>
        <c:crossAx val="11606054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'Mitsubishi EVO X COBB'!$G$14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'Mitsubishi EVO X COBB'!$F$15:$F$22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'Mitsubishi EVO X COBB'!$G$15:$G$22</c:f>
              <c:numCache>
                <c:formatCode>0</c:formatCode>
                <c:ptCount val="8"/>
                <c:pt idx="0">
                  <c:v>1216.424</c:v>
                </c:pt>
                <c:pt idx="1">
                  <c:v>1396.836</c:v>
                </c:pt>
                <c:pt idx="2">
                  <c:v>1508.3629999999998</c:v>
                </c:pt>
                <c:pt idx="3">
                  <c:v>1497.3</c:v>
                </c:pt>
                <c:pt idx="4">
                  <c:v>1589.9899999999998</c:v>
                </c:pt>
                <c:pt idx="5">
                  <c:v>1654.85</c:v>
                </c:pt>
                <c:pt idx="6">
                  <c:v>1715.2709999999997</c:v>
                </c:pt>
                <c:pt idx="7">
                  <c:v>1784.662</c:v>
                </c:pt>
              </c:numCache>
            </c:numRef>
          </c:yVal>
          <c:smooth val="1"/>
        </c:ser>
        <c:axId val="121414400"/>
        <c:axId val="121416320"/>
      </c:scatterChart>
      <c:valAx>
        <c:axId val="121414400"/>
        <c:scaling>
          <c:orientation val="minMax"/>
        </c:scaling>
        <c:axPos val="b"/>
        <c:majorGridlines/>
        <c:title>
          <c:tx>
            <c:strRef>
              <c:f>'Mitsubishi EVO X COBB'!$F$14</c:f>
              <c:strCache>
                <c:ptCount val="1"/>
                <c:pt idx="0">
                  <c:v>bar</c:v>
                </c:pt>
              </c:strCache>
            </c:strRef>
          </c:tx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tickLblPos val="nextTo"/>
        <c:crossAx val="121416320"/>
        <c:crosses val="autoZero"/>
        <c:crossBetween val="midCat"/>
      </c:valAx>
      <c:valAx>
        <c:axId val="121416320"/>
        <c:scaling>
          <c:orientation val="minMax"/>
        </c:scaling>
        <c:axPos val="l"/>
        <c:majorGridlines/>
        <c:title>
          <c:tx>
            <c:strRef>
              <c:f>'Mitsubishi EVO X COBB'!$H$15:$H$22</c:f>
              <c:strCache>
                <c:ptCount val="1"/>
                <c:pt idx="0">
                  <c:v>cc/min  at 25°C</c:v>
                </c:pt>
              </c:strCache>
            </c:strRef>
          </c:tx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tickLblPos val="nextTo"/>
        <c:crossAx val="12141440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Latency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952852547020595E-2"/>
          <c:y val="0.10426697541759157"/>
          <c:w val="0.76835263661149611"/>
          <c:h val="0.77110218621426752"/>
        </c:manualLayout>
      </c:layout>
      <c:scatterChart>
        <c:scatterStyle val="smoothMarker"/>
        <c:ser>
          <c:idx val="0"/>
          <c:order val="0"/>
          <c:tx>
            <c:strRef>
              <c:f>'Generic ECU'!$F$41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ECU'!$G$41:$N$41</c:f>
              <c:numCache>
                <c:formatCode>0.000</c:formatCode>
                <c:ptCount val="8"/>
                <c:pt idx="0">
                  <c:v>1.8557100000000002</c:v>
                </c:pt>
                <c:pt idx="1">
                  <c:v>1.2349899999999998</c:v>
                </c:pt>
                <c:pt idx="2">
                  <c:v>1.0095299999999998</c:v>
                </c:pt>
                <c:pt idx="3">
                  <c:v>0.83011000000000035</c:v>
                </c:pt>
                <c:pt idx="4">
                  <c:v>0.68880999999999926</c:v>
                </c:pt>
                <c:pt idx="5">
                  <c:v>0.57770999999999884</c:v>
                </c:pt>
                <c:pt idx="6">
                  <c:v>0.48889000000000049</c:v>
                </c:pt>
                <c:pt idx="7">
                  <c:v>0.4144300000000003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'Generic ECU'!$F$42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ECU'!$G$42:$N$42</c:f>
              <c:numCache>
                <c:formatCode>0.000</c:formatCode>
                <c:ptCount val="8"/>
                <c:pt idx="0">
                  <c:v>1.9170699999999998</c:v>
                </c:pt>
                <c:pt idx="1">
                  <c:v>1.2748500000000007</c:v>
                </c:pt>
                <c:pt idx="2">
                  <c:v>1.0617999999999999</c:v>
                </c:pt>
                <c:pt idx="3">
                  <c:v>0.9020699999999966</c:v>
                </c:pt>
                <c:pt idx="4">
                  <c:v>0.78162000000000198</c:v>
                </c:pt>
                <c:pt idx="5">
                  <c:v>0.68640999999999686</c:v>
                </c:pt>
                <c:pt idx="6">
                  <c:v>0.60240000000000116</c:v>
                </c:pt>
                <c:pt idx="7">
                  <c:v>0.51554999999999929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'Generic ECU'!$F$43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ECU'!$G$43:$N$43</c:f>
              <c:numCache>
                <c:formatCode>0.000</c:formatCode>
                <c:ptCount val="8"/>
                <c:pt idx="0">
                  <c:v>2.1161400000000015</c:v>
                </c:pt>
                <c:pt idx="1">
                  <c:v>1.3630000000000013</c:v>
                </c:pt>
                <c:pt idx="2">
                  <c:v>1.1149500000000039</c:v>
                </c:pt>
                <c:pt idx="3">
                  <c:v>0.93186000000000035</c:v>
                </c:pt>
                <c:pt idx="4">
                  <c:v>0.79819000000000173</c:v>
                </c:pt>
                <c:pt idx="5">
                  <c:v>0.69840000000000302</c:v>
                </c:pt>
                <c:pt idx="6">
                  <c:v>0.61694999999999922</c:v>
                </c:pt>
                <c:pt idx="7">
                  <c:v>0.53829999999999956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'Generic ECU'!$F$44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ECU'!$G$44:$N$44</c:f>
              <c:numCache>
                <c:formatCode>0.000</c:formatCode>
                <c:ptCount val="8"/>
                <c:pt idx="0">
                  <c:v>2.1192600000000024</c:v>
                </c:pt>
                <c:pt idx="1">
                  <c:v>1.3396400000000028</c:v>
                </c:pt>
                <c:pt idx="2">
                  <c:v>1.0710000000000051</c:v>
                </c:pt>
                <c:pt idx="3">
                  <c:v>0.86562000000000161</c:v>
                </c:pt>
                <c:pt idx="4">
                  <c:v>0.71035999999999966</c:v>
                </c:pt>
                <c:pt idx="5">
                  <c:v>0.59208000000000105</c:v>
                </c:pt>
                <c:pt idx="6">
                  <c:v>0.49764000000000586</c:v>
                </c:pt>
                <c:pt idx="7">
                  <c:v>0.41390000000000349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'Generic ECU'!$F$45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ECU'!$G$45:$N$45</c:f>
              <c:numCache>
                <c:formatCode>0.000</c:formatCode>
                <c:ptCount val="8"/>
                <c:pt idx="0">
                  <c:v>2.3519100000000019</c:v>
                </c:pt>
                <c:pt idx="1">
                  <c:v>1.4449300000000029</c:v>
                </c:pt>
                <c:pt idx="2">
                  <c:v>1.142850000000001</c:v>
                </c:pt>
                <c:pt idx="3">
                  <c:v>0.91763000000000083</c:v>
                </c:pt>
                <c:pt idx="4">
                  <c:v>0.75121000000000215</c:v>
                </c:pt>
                <c:pt idx="5">
                  <c:v>0.62553000000000303</c:v>
                </c:pt>
                <c:pt idx="6">
                  <c:v>0.52252999999999794</c:v>
                </c:pt>
                <c:pt idx="7">
                  <c:v>0.42414999999999914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'Generic ECU'!$F$46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ECU'!$G$46:$N$46</c:f>
              <c:numCache>
                <c:formatCode>0.000</c:formatCode>
                <c:ptCount val="8"/>
                <c:pt idx="0">
                  <c:v>2.7095199999999977</c:v>
                </c:pt>
                <c:pt idx="1">
                  <c:v>1.5992999999999995</c:v>
                </c:pt>
                <c:pt idx="2">
                  <c:v>1.2457600000000042</c:v>
                </c:pt>
                <c:pt idx="3">
                  <c:v>0.99019999999999797</c:v>
                </c:pt>
                <c:pt idx="4">
                  <c:v>0.80531999999999826</c:v>
                </c:pt>
                <c:pt idx="5">
                  <c:v>0.66382000000000474</c:v>
                </c:pt>
                <c:pt idx="6">
                  <c:v>0.53839999999999222</c:v>
                </c:pt>
                <c:pt idx="7">
                  <c:v>0.40175999999999945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'Generic ECU'!$F$47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ECU'!$G$47:$N$47</c:f>
              <c:numCache>
                <c:formatCode>0.000</c:formatCode>
                <c:ptCount val="8"/>
                <c:pt idx="0">
                  <c:v>3.1683999999999983</c:v>
                </c:pt>
                <c:pt idx="1">
                  <c:v>1.7111200000000011</c:v>
                </c:pt>
                <c:pt idx="2">
                  <c:v>1.2818499999999986</c:v>
                </c:pt>
                <c:pt idx="3">
                  <c:v>0.9942400000000049</c:v>
                </c:pt>
                <c:pt idx="4">
                  <c:v>0.80485000000000184</c:v>
                </c:pt>
                <c:pt idx="5">
                  <c:v>0.67023999999999972</c:v>
                </c:pt>
                <c:pt idx="6">
                  <c:v>0.54697000000000884</c:v>
                </c:pt>
                <c:pt idx="7">
                  <c:v>0.39160000000000394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'Generic ECU'!$F$48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ECU'!$G$48:$N$48</c:f>
              <c:numCache>
                <c:formatCode>0.000</c:formatCode>
                <c:ptCount val="8"/>
                <c:pt idx="0">
                  <c:v>4.187660000000001</c:v>
                </c:pt>
                <c:pt idx="1">
                  <c:v>2.0935800000000029</c:v>
                </c:pt>
                <c:pt idx="2">
                  <c:v>1.4875700000000052</c:v>
                </c:pt>
                <c:pt idx="3">
                  <c:v>1.0948599999999971</c:v>
                </c:pt>
                <c:pt idx="4">
                  <c:v>0.85491000000001094</c:v>
                </c:pt>
                <c:pt idx="5">
                  <c:v>0.70718000000000814</c:v>
                </c:pt>
                <c:pt idx="6">
                  <c:v>0.59112999999999261</c:v>
                </c:pt>
                <c:pt idx="7">
                  <c:v>0.44621999999999673</c:v>
                </c:pt>
              </c:numCache>
            </c:numRef>
          </c:yVal>
          <c:smooth val="1"/>
        </c:ser>
        <c:axId val="121402112"/>
        <c:axId val="121404032"/>
      </c:scatterChart>
      <c:valAx>
        <c:axId val="121402112"/>
        <c:scaling>
          <c:orientation val="minMax"/>
          <c:max val="16"/>
          <c:min val="8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</c:title>
        <c:numFmt formatCode="0.0" sourceLinked="1"/>
        <c:tickLblPos val="nextTo"/>
        <c:crossAx val="121404032"/>
        <c:crosses val="autoZero"/>
        <c:crossBetween val="midCat"/>
        <c:majorUnit val="1"/>
      </c:valAx>
      <c:valAx>
        <c:axId val="1214040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</c:title>
        <c:numFmt formatCode="0.000" sourceLinked="1"/>
        <c:tickLblPos val="nextTo"/>
        <c:crossAx val="12140211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Latency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0160860833284455"/>
          <c:y val="0.10426697541759163"/>
          <c:w val="0.76003230516093057"/>
          <c:h val="0.77400073627736365"/>
        </c:manualLayout>
      </c:layout>
      <c:scatterChart>
        <c:scatterStyle val="smoothMarker"/>
        <c:ser>
          <c:idx val="0"/>
          <c:order val="0"/>
          <c:tx>
            <c:strRef>
              <c:f>'Mitsubishi EVO X COBB'!$F$41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COBB'!$G$41:$N$41</c:f>
              <c:numCache>
                <c:formatCode>0.000</c:formatCode>
                <c:ptCount val="8"/>
                <c:pt idx="0">
                  <c:v>2.8830016000000009</c:v>
                </c:pt>
                <c:pt idx="1">
                  <c:v>2.1567592000000002</c:v>
                </c:pt>
                <c:pt idx="2">
                  <c:v>1.4274131999999997</c:v>
                </c:pt>
                <c:pt idx="3">
                  <c:v>0.8803475999999999</c:v>
                </c:pt>
                <c:pt idx="4">
                  <c:v>0.5723807999999988</c:v>
                </c:pt>
                <c:pt idx="5">
                  <c:v>0.38390140000000028</c:v>
                </c:pt>
                <c:pt idx="6">
                  <c:v>0.21487719999999988</c:v>
                </c:pt>
                <c:pt idx="7" formatCode="General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'Mitsubishi EVO X COBB'!$F$42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COBB'!$G$42:$N$42</c:f>
              <c:numCache>
                <c:formatCode>0.000</c:formatCode>
                <c:ptCount val="8"/>
                <c:pt idx="0">
                  <c:v>2.9799440999999982</c:v>
                </c:pt>
                <c:pt idx="1">
                  <c:v>2.2285466999999994</c:v>
                </c:pt>
                <c:pt idx="2">
                  <c:v>1.4739382000000001</c:v>
                </c:pt>
                <c:pt idx="3">
                  <c:v>0.94679439999999748</c:v>
                </c:pt>
                <c:pt idx="4">
                  <c:v>0.68136939999999702</c:v>
                </c:pt>
                <c:pt idx="5">
                  <c:v>0.47994149999999847</c:v>
                </c:pt>
                <c:pt idx="6">
                  <c:v>0.28279199999999438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'Mitsubishi EVO X COBB'!$F$43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COBB'!$G$43:$N$43</c:f>
              <c:numCache>
                <c:formatCode>0.000</c:formatCode>
                <c:ptCount val="8"/>
                <c:pt idx="0">
                  <c:v>3.3625867000000014</c:v>
                </c:pt>
                <c:pt idx="1">
                  <c:v>2.4814129000000014</c:v>
                </c:pt>
                <c:pt idx="2">
                  <c:v>1.5964734000000012</c:v>
                </c:pt>
                <c:pt idx="3">
                  <c:v>0.98312520000000125</c:v>
                </c:pt>
                <c:pt idx="4">
                  <c:v>0.69351300000000271</c:v>
                </c:pt>
                <c:pt idx="5">
                  <c:v>0.50605349999999971</c:v>
                </c:pt>
                <c:pt idx="6">
                  <c:v>0.32751800000000042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'Mitsubishi EVO X COBB'!$F$44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COBB'!$G$44:$N$44</c:f>
              <c:numCache>
                <c:formatCode>0.000</c:formatCode>
                <c:ptCount val="8"/>
                <c:pt idx="0">
                  <c:v>3.4095311000000015</c:v>
                </c:pt>
                <c:pt idx="1">
                  <c:v>2.4973757000000019</c:v>
                </c:pt>
                <c:pt idx="2">
                  <c:v>1.5813222000000025</c:v>
                </c:pt>
                <c:pt idx="3">
                  <c:v>0.92312640000000235</c:v>
                </c:pt>
                <c:pt idx="4">
                  <c:v>0.58641360000000131</c:v>
                </c:pt>
                <c:pt idx="5">
                  <c:v>0.37956660000000242</c:v>
                </c:pt>
                <c:pt idx="6">
                  <c:v>0.18947679999999711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'Mitsubishi EVO X COBB'!$F$45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COBB'!$G$45:$N$45</c:f>
              <c:numCache>
                <c:formatCode>0.000</c:formatCode>
                <c:ptCount val="8"/>
                <c:pt idx="0">
                  <c:v>3.8529618999999999</c:v>
                </c:pt>
                <c:pt idx="1">
                  <c:v>2.7917953000000013</c:v>
                </c:pt>
                <c:pt idx="2">
                  <c:v>1.7260938000000019</c:v>
                </c:pt>
                <c:pt idx="3">
                  <c:v>0.98069160000000055</c:v>
                </c:pt>
                <c:pt idx="4">
                  <c:v>0.61935000000000273</c:v>
                </c:pt>
                <c:pt idx="5">
                  <c:v>0.38381419999999955</c:v>
                </c:pt>
                <c:pt idx="6">
                  <c:v>0.16049160000000229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'Mitsubishi EVO X COBB'!$F$46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COBB'!$G$46:$N$46</c:f>
              <c:numCache>
                <c:formatCode>0.000</c:formatCode>
                <c:ptCount val="8"/>
                <c:pt idx="0">
                  <c:v>4.5469340999999943</c:v>
                </c:pt>
                <c:pt idx="1">
                  <c:v>3.2479766999999966</c:v>
                </c:pt>
                <c:pt idx="2">
                  <c:v>1.9434681999999981</c:v>
                </c:pt>
                <c:pt idx="3">
                  <c:v>1.0617567999999995</c:v>
                </c:pt>
                <c:pt idx="4">
                  <c:v>0.65629480000000395</c:v>
                </c:pt>
                <c:pt idx="5">
                  <c:v>0.34573760000000231</c:v>
                </c:pt>
                <c:pt idx="6">
                  <c:v>3.5564800000019048E-2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'Mitsubishi EVO X COBB'!$F$47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COBB'!$G$47:$N$47</c:f>
              <c:numCache>
                <c:formatCode>0.000</c:formatCode>
                <c:ptCount val="8"/>
                <c:pt idx="0">
                  <c:v>5.5801983999999933</c:v>
                </c:pt>
                <c:pt idx="1">
                  <c:v>3.8751807999999972</c:v>
                </c:pt>
                <c:pt idx="2">
                  <c:v>2.1628767999999994</c:v>
                </c:pt>
                <c:pt idx="3">
                  <c:v>1.0747708000000031</c:v>
                </c:pt>
                <c:pt idx="4">
                  <c:v>0.66284380000000032</c:v>
                </c:pt>
                <c:pt idx="5">
                  <c:v>0.32789830000000197</c:v>
                </c:pt>
                <c:pt idx="6">
                  <c:v>-2.479160000000924E-2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'Mitsubishi EVO X COBB'!$F$48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COBB'!$G$48:$N$48</c:f>
              <c:numCache>
                <c:formatCode>0.000</c:formatCode>
                <c:ptCount val="8"/>
                <c:pt idx="0">
                  <c:v>7.653362399999998</c:v>
                </c:pt>
                <c:pt idx="1">
                  <c:v>5.2032888000000002</c:v>
                </c:pt>
                <c:pt idx="2">
                  <c:v>2.7427448000000023</c:v>
                </c:pt>
                <c:pt idx="3">
                  <c:v>1.2048187999999991</c:v>
                </c:pt>
                <c:pt idx="4">
                  <c:v>0.70021700000000719</c:v>
                </c:pt>
                <c:pt idx="5">
                  <c:v>0.38680689999999851</c:v>
                </c:pt>
                <c:pt idx="6">
                  <c:v>5.7861200000007607E-2</c:v>
                </c:pt>
              </c:numCache>
            </c:numRef>
          </c:yVal>
          <c:smooth val="1"/>
        </c:ser>
        <c:axId val="121728000"/>
        <c:axId val="152241280"/>
      </c:scatterChart>
      <c:valAx>
        <c:axId val="121728000"/>
        <c:scaling>
          <c:orientation val="minMax"/>
          <c:max val="16"/>
          <c:min val="8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</c:title>
        <c:numFmt formatCode="0.00" sourceLinked="1"/>
        <c:tickLblPos val="nextTo"/>
        <c:crossAx val="152241280"/>
        <c:crosses val="autoZero"/>
        <c:crossBetween val="midCat"/>
        <c:majorUnit val="1"/>
      </c:valAx>
      <c:valAx>
        <c:axId val="152241280"/>
        <c:scaling>
          <c:orientation val="minMax"/>
          <c:max val="4.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</c:title>
        <c:numFmt formatCode="0.000" sourceLinked="1"/>
        <c:tickLblPos val="nextTo"/>
        <c:crossAx val="12172800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ADDER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6735348201236096E-2"/>
          <c:y val="0.1072913630700368"/>
          <c:w val="0.78276376381095625"/>
          <c:h val="0.76807800252836556"/>
        </c:manualLayout>
      </c:layout>
      <c:scatterChart>
        <c:scatterStyle val="smoothMarker"/>
        <c:ser>
          <c:idx val="0"/>
          <c:order val="0"/>
          <c:tx>
            <c:strRef>
              <c:f>'Mitsubishi EVO X COBB'!$F$52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COBB'!$G$52:$BT$52</c:f>
              <c:numCache>
                <c:formatCode>0.000</c:formatCode>
                <c:ptCount val="66"/>
                <c:pt idx="0">
                  <c:v>0.27413999999999999</c:v>
                </c:pt>
                <c:pt idx="1">
                  <c:v>0.27353099559936001</c:v>
                </c:pt>
                <c:pt idx="2">
                  <c:v>0.27166660799488002</c:v>
                </c:pt>
                <c:pt idx="3">
                  <c:v>0.26861845558272002</c:v>
                </c:pt>
                <c:pt idx="4">
                  <c:v>0.26445815675904</c:v>
                </c:pt>
                <c:pt idx="5">
                  <c:v>0.25925732992</c:v>
                </c:pt>
                <c:pt idx="6">
                  <c:v>0.25308759346176002</c:v>
                </c:pt>
                <c:pt idx="7">
                  <c:v>0.24602056578047998</c:v>
                </c:pt>
                <c:pt idx="8">
                  <c:v>0.23812786527231999</c:v>
                </c:pt>
                <c:pt idx="9">
                  <c:v>0.22948111033343999</c:v>
                </c:pt>
                <c:pt idx="10">
                  <c:v>0.22015191935999995</c:v>
                </c:pt>
                <c:pt idx="11">
                  <c:v>0.21021191074815995</c:v>
                </c:pt>
                <c:pt idx="12">
                  <c:v>0.19973270289407996</c:v>
                </c:pt>
                <c:pt idx="13">
                  <c:v>0.18878591419391993</c:v>
                </c:pt>
                <c:pt idx="14">
                  <c:v>0.17744316304383989</c:v>
                </c:pt>
                <c:pt idx="15">
                  <c:v>0.16577606783999993</c:v>
                </c:pt>
                <c:pt idx="16">
                  <c:v>0.15385624697855987</c:v>
                </c:pt>
                <c:pt idx="17">
                  <c:v>0.14175531885567988</c:v>
                </c:pt>
                <c:pt idx="18">
                  <c:v>0.12954490186751985</c:v>
                </c:pt>
                <c:pt idx="19">
                  <c:v>0.11729661441023989</c:v>
                </c:pt>
                <c:pt idx="20">
                  <c:v>0.10508207487999985</c:v>
                </c:pt>
                <c:pt idx="21">
                  <c:v>9.2972901672959823E-2</c:v>
                </c:pt>
                <c:pt idx="22">
                  <c:v>8.1040713185279806E-2</c:v>
                </c:pt>
                <c:pt idx="23">
                  <c:v>6.9357127813119784E-2</c:v>
                </c:pt>
                <c:pt idx="24">
                  <c:v>5.7993763952639832E-2</c:v>
                </c:pt>
                <c:pt idx="25">
                  <c:v>4.7022239999999771E-2</c:v>
                </c:pt>
                <c:pt idx="26">
                  <c:v>3.651417435135984E-2</c:v>
                </c:pt>
                <c:pt idx="27">
                  <c:v>2.6541185402879836E-2</c:v>
                </c:pt>
                <c:pt idx="28">
                  <c:v>1.7174891550719773E-2</c:v>
                </c:pt>
                <c:pt idx="29">
                  <c:v>8.486911191039781E-3</c:v>
                </c:pt>
                <c:pt idx="30">
                  <c:v>5.4886271999982084E-4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'Mitsubishi EVO X COBB'!$F$53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COBB'!$G$53:$BT$53</c:f>
              <c:numCache>
                <c:formatCode>0.000</c:formatCode>
                <c:ptCount val="66"/>
                <c:pt idx="0">
                  <c:v>0.29476000000000002</c:v>
                </c:pt>
                <c:pt idx="1">
                  <c:v>0.29209980123136003</c:v>
                </c:pt>
                <c:pt idx="2">
                  <c:v>0.28824351705088003</c:v>
                </c:pt>
                <c:pt idx="3">
                  <c:v>0.28326625564672003</c:v>
                </c:pt>
                <c:pt idx="4">
                  <c:v>0.27724312520704003</c:v>
                </c:pt>
                <c:pt idx="5">
                  <c:v>0.27024923392</c:v>
                </c:pt>
                <c:pt idx="6">
                  <c:v>0.26235968997376002</c:v>
                </c:pt>
                <c:pt idx="7">
                  <c:v>0.25364960155648003</c:v>
                </c:pt>
                <c:pt idx="8">
                  <c:v>0.24419407685632002</c:v>
                </c:pt>
                <c:pt idx="9">
                  <c:v>0.23406822406144001</c:v>
                </c:pt>
                <c:pt idx="10">
                  <c:v>0.22334715136</c:v>
                </c:pt>
                <c:pt idx="11">
                  <c:v>0.21210596694015998</c:v>
                </c:pt>
                <c:pt idx="12">
                  <c:v>0.20041977899007998</c:v>
                </c:pt>
                <c:pt idx="13">
                  <c:v>0.18836369569791994</c:v>
                </c:pt>
                <c:pt idx="14">
                  <c:v>0.17601282525183998</c:v>
                </c:pt>
                <c:pt idx="15">
                  <c:v>0.16344227583999993</c:v>
                </c:pt>
                <c:pt idx="16">
                  <c:v>0.15072715565055991</c:v>
                </c:pt>
                <c:pt idx="17">
                  <c:v>0.13794257287167991</c:v>
                </c:pt>
                <c:pt idx="18">
                  <c:v>0.12516363569151989</c:v>
                </c:pt>
                <c:pt idx="19">
                  <c:v>0.11246545229823993</c:v>
                </c:pt>
                <c:pt idx="20">
                  <c:v>9.9923130879999877E-2</c:v>
                </c:pt>
                <c:pt idx="21">
                  <c:v>8.7611779624959918E-2</c:v>
                </c:pt>
                <c:pt idx="22">
                  <c:v>7.5606506721279831E-2</c:v>
                </c:pt>
                <c:pt idx="23">
                  <c:v>6.3982420357119846E-2</c:v>
                </c:pt>
                <c:pt idx="24">
                  <c:v>5.2814628720639856E-2</c:v>
                </c:pt>
                <c:pt idx="25">
                  <c:v>4.2178239999999867E-2</c:v>
                </c:pt>
                <c:pt idx="26">
                  <c:v>3.2148362383359885E-2</c:v>
                </c:pt>
                <c:pt idx="27">
                  <c:v>2.2800104058879889E-2</c:v>
                </c:pt>
                <c:pt idx="28">
                  <c:v>1.4208573214719855E-2</c:v>
                </c:pt>
                <c:pt idx="29">
                  <c:v>6.4488780390399292E-3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'Mitsubishi EVO X COBB'!$F$54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COBB'!$G$54:$BT$54</c:f>
              <c:numCache>
                <c:formatCode>0.000</c:formatCode>
                <c:ptCount val="66"/>
                <c:pt idx="0">
                  <c:v>0.28514067009023997</c:v>
                </c:pt>
                <c:pt idx="1">
                  <c:v>0.28514067009023997</c:v>
                </c:pt>
                <c:pt idx="2">
                  <c:v>0.28439454152191995</c:v>
                </c:pt>
                <c:pt idx="3">
                  <c:v>0.28223648603647999</c:v>
                </c:pt>
                <c:pt idx="4">
                  <c:v>0.27875137537535999</c:v>
                </c:pt>
                <c:pt idx="5">
                  <c:v>0.27402408128</c:v>
                </c:pt>
                <c:pt idx="6">
                  <c:v>0.26813947549183997</c:v>
                </c:pt>
                <c:pt idx="7">
                  <c:v>0.26118242975231998</c:v>
                </c:pt>
                <c:pt idx="8">
                  <c:v>0.25323781580287996</c:v>
                </c:pt>
                <c:pt idx="9">
                  <c:v>0.24439050538495996</c:v>
                </c:pt>
                <c:pt idx="10">
                  <c:v>0.23472537023999995</c:v>
                </c:pt>
                <c:pt idx="11">
                  <c:v>0.22432728210943995</c:v>
                </c:pt>
                <c:pt idx="12">
                  <c:v>0.21328111273471995</c:v>
                </c:pt>
                <c:pt idx="13">
                  <c:v>0.20167173385727993</c:v>
                </c:pt>
                <c:pt idx="14">
                  <c:v>0.18958401721855989</c:v>
                </c:pt>
                <c:pt idx="15">
                  <c:v>0.17710283455999992</c:v>
                </c:pt>
                <c:pt idx="16">
                  <c:v>0.16431305762303988</c:v>
                </c:pt>
                <c:pt idx="17">
                  <c:v>0.15129955814911986</c:v>
                </c:pt>
                <c:pt idx="18">
                  <c:v>0.13814720787967985</c:v>
                </c:pt>
                <c:pt idx="19">
                  <c:v>0.12494087855615987</c:v>
                </c:pt>
                <c:pt idx="20">
                  <c:v>0.11176544191999985</c:v>
                </c:pt>
                <c:pt idx="21">
                  <c:v>9.8705769712639835E-2</c:v>
                </c:pt>
                <c:pt idx="22">
                  <c:v>8.5846733675519815E-2</c:v>
                </c:pt>
                <c:pt idx="23">
                  <c:v>7.3273205550079795E-2</c:v>
                </c:pt>
                <c:pt idx="24">
                  <c:v>6.107005707775981E-2</c:v>
                </c:pt>
                <c:pt idx="25">
                  <c:v>4.9322159999999754E-2</c:v>
                </c:pt>
                <c:pt idx="26">
                  <c:v>3.8114386058239913E-2</c:v>
                </c:pt>
                <c:pt idx="27">
                  <c:v>2.7531606993919822E-2</c:v>
                </c:pt>
                <c:pt idx="28">
                  <c:v>1.7658694548479847E-2</c:v>
                </c:pt>
                <c:pt idx="29">
                  <c:v>8.5805204633598864E-3</c:v>
                </c:pt>
                <c:pt idx="30">
                  <c:v>3.819564799998898E-4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'Mitsubishi EVO X COBB'!$F$55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COBB'!$G$55:$BT$55</c:f>
              <c:numCache>
                <c:formatCode>0.000</c:formatCode>
                <c:ptCount val="66"/>
                <c:pt idx="0">
                  <c:v>0.25426306927103998</c:v>
                </c:pt>
                <c:pt idx="1">
                  <c:v>0.25426306927103998</c:v>
                </c:pt>
                <c:pt idx="2">
                  <c:v>0.25426306927103998</c:v>
                </c:pt>
                <c:pt idx="3">
                  <c:v>0.25426306927103998</c:v>
                </c:pt>
                <c:pt idx="4">
                  <c:v>0.25426306927103998</c:v>
                </c:pt>
                <c:pt idx="5">
                  <c:v>0.25426306927103998</c:v>
                </c:pt>
                <c:pt idx="6">
                  <c:v>0.25426306927103998</c:v>
                </c:pt>
                <c:pt idx="7">
                  <c:v>0.25426306927103998</c:v>
                </c:pt>
                <c:pt idx="8">
                  <c:v>0.25426306927103998</c:v>
                </c:pt>
                <c:pt idx="9">
                  <c:v>0.25264283693567996</c:v>
                </c:pt>
                <c:pt idx="10">
                  <c:v>0.24912739391999997</c:v>
                </c:pt>
                <c:pt idx="11">
                  <c:v>0.24386030141951995</c:v>
                </c:pt>
                <c:pt idx="12">
                  <c:v>0.23698512062975999</c:v>
                </c:pt>
                <c:pt idx="13">
                  <c:v>0.22864541274623995</c:v>
                </c:pt>
                <c:pt idx="14">
                  <c:v>0.21898473896447992</c:v>
                </c:pt>
                <c:pt idx="15">
                  <c:v>0.20814666047999991</c:v>
                </c:pt>
                <c:pt idx="16">
                  <c:v>0.19627473848831989</c:v>
                </c:pt>
                <c:pt idx="17">
                  <c:v>0.18351253418495983</c:v>
                </c:pt>
                <c:pt idx="18">
                  <c:v>0.1700036087654398</c:v>
                </c:pt>
                <c:pt idx="19">
                  <c:v>0.15589152342527984</c:v>
                </c:pt>
                <c:pt idx="20">
                  <c:v>0.14131983935999975</c:v>
                </c:pt>
                <c:pt idx="21">
                  <c:v>0.12643211776511976</c:v>
                </c:pt>
                <c:pt idx="22">
                  <c:v>0.11137191983615974</c:v>
                </c:pt>
                <c:pt idx="23">
                  <c:v>9.6282806768639762E-2</c:v>
                </c:pt>
                <c:pt idx="24">
                  <c:v>8.1308339758079773E-2</c:v>
                </c:pt>
                <c:pt idx="25">
                  <c:v>6.659207999999972E-2</c:v>
                </c:pt>
                <c:pt idx="26">
                  <c:v>5.2277588689919607E-2</c:v>
                </c:pt>
                <c:pt idx="27">
                  <c:v>3.8508427023359659E-2</c:v>
                </c:pt>
                <c:pt idx="28">
                  <c:v>2.5428156195839602E-2</c:v>
                </c:pt>
                <c:pt idx="29">
                  <c:v>1.3180337402879716E-2</c:v>
                </c:pt>
                <c:pt idx="30">
                  <c:v>1.9085318399996165E-3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'Mitsubishi EVO X COBB'!$F$56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COBB'!$G$56:$BT$56</c:f>
              <c:numCache>
                <c:formatCode>0.000</c:formatCode>
                <c:ptCount val="66"/>
                <c:pt idx="0">
                  <c:v>0.31363819211776001</c:v>
                </c:pt>
                <c:pt idx="1">
                  <c:v>0.31363819211776001</c:v>
                </c:pt>
                <c:pt idx="2">
                  <c:v>0.31363819211776001</c:v>
                </c:pt>
                <c:pt idx="3">
                  <c:v>0.31363819211776001</c:v>
                </c:pt>
                <c:pt idx="4">
                  <c:v>0.31363819211776001</c:v>
                </c:pt>
                <c:pt idx="5">
                  <c:v>0.31363819211776001</c:v>
                </c:pt>
                <c:pt idx="6">
                  <c:v>0.31363819211776001</c:v>
                </c:pt>
                <c:pt idx="7">
                  <c:v>0.31323454798847999</c:v>
                </c:pt>
                <c:pt idx="8">
                  <c:v>0.31065532050431999</c:v>
                </c:pt>
                <c:pt idx="9">
                  <c:v>0.30604895263744003</c:v>
                </c:pt>
                <c:pt idx="10">
                  <c:v>0.29956388735999995</c:v>
                </c:pt>
                <c:pt idx="11">
                  <c:v>0.29134856764416001</c:v>
                </c:pt>
                <c:pt idx="12">
                  <c:v>0.28155143646208003</c:v>
                </c:pt>
                <c:pt idx="13">
                  <c:v>0.27032093678591995</c:v>
                </c:pt>
                <c:pt idx="14">
                  <c:v>0.25780551158783993</c:v>
                </c:pt>
                <c:pt idx="15">
                  <c:v>0.24415360383999996</c:v>
                </c:pt>
                <c:pt idx="16">
                  <c:v>0.22951365651455991</c:v>
                </c:pt>
                <c:pt idx="17">
                  <c:v>0.21403411258367994</c:v>
                </c:pt>
                <c:pt idx="18">
                  <c:v>0.19786341501951987</c:v>
                </c:pt>
                <c:pt idx="19">
                  <c:v>0.18115000679423993</c:v>
                </c:pt>
                <c:pt idx="20">
                  <c:v>0.16404233087999981</c:v>
                </c:pt>
                <c:pt idx="21">
                  <c:v>0.1466888302489599</c:v>
                </c:pt>
                <c:pt idx="22">
                  <c:v>0.12923794787327991</c:v>
                </c:pt>
                <c:pt idx="23">
                  <c:v>0.11183812672511978</c:v>
                </c:pt>
                <c:pt idx="24">
                  <c:v>9.4637809776639881E-2</c:v>
                </c:pt>
                <c:pt idx="25">
                  <c:v>7.7785439999999706E-2</c:v>
                </c:pt>
                <c:pt idx="26">
                  <c:v>6.1429460367359856E-2</c:v>
                </c:pt>
                <c:pt idx="27">
                  <c:v>4.5718313850879988E-2</c:v>
                </c:pt>
                <c:pt idx="28">
                  <c:v>3.0800443422719981E-2</c:v>
                </c:pt>
                <c:pt idx="29">
                  <c:v>1.6824292055039825E-2</c:v>
                </c:pt>
                <c:pt idx="30">
                  <c:v>3.9383027199998977E-3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'Mitsubishi EVO X COBB'!$F$57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COBB'!$G$57:$BT$57</c:f>
              <c:numCache>
                <c:formatCode>0.000</c:formatCode>
                <c:ptCount val="66"/>
                <c:pt idx="0">
                  <c:v>0.3044977558784</c:v>
                </c:pt>
                <c:pt idx="1">
                  <c:v>0.3044977558784</c:v>
                </c:pt>
                <c:pt idx="2">
                  <c:v>0.3044977558784</c:v>
                </c:pt>
                <c:pt idx="3">
                  <c:v>0.3044977558784</c:v>
                </c:pt>
                <c:pt idx="4">
                  <c:v>0.3044977558784</c:v>
                </c:pt>
                <c:pt idx="5">
                  <c:v>0.3044977558784</c:v>
                </c:pt>
                <c:pt idx="6">
                  <c:v>0.3044977558784</c:v>
                </c:pt>
                <c:pt idx="7">
                  <c:v>0.30415512312319998</c:v>
                </c:pt>
                <c:pt idx="8">
                  <c:v>0.30180274618879999</c:v>
                </c:pt>
                <c:pt idx="9">
                  <c:v>0.29757024872959997</c:v>
                </c:pt>
                <c:pt idx="10">
                  <c:v>0.2915872544</c:v>
                </c:pt>
                <c:pt idx="11">
                  <c:v>0.28398338685439994</c:v>
                </c:pt>
                <c:pt idx="12">
                  <c:v>0.27488826974719993</c:v>
                </c:pt>
                <c:pt idx="13">
                  <c:v>0.2644315267327999</c:v>
                </c:pt>
                <c:pt idx="14">
                  <c:v>0.25274278146559992</c:v>
                </c:pt>
                <c:pt idx="15">
                  <c:v>0.23995165759999992</c:v>
                </c:pt>
                <c:pt idx="16">
                  <c:v>0.22618777879039992</c:v>
                </c:pt>
                <c:pt idx="17">
                  <c:v>0.21158076869119985</c:v>
                </c:pt>
                <c:pt idx="18">
                  <c:v>0.19626025095679983</c:v>
                </c:pt>
                <c:pt idx="19">
                  <c:v>0.18035584924159981</c:v>
                </c:pt>
                <c:pt idx="20">
                  <c:v>0.16399718719999984</c:v>
                </c:pt>
                <c:pt idx="21">
                  <c:v>0.14731388848639987</c:v>
                </c:pt>
                <c:pt idx="22">
                  <c:v>0.13043557675519979</c:v>
                </c:pt>
                <c:pt idx="23">
                  <c:v>0.11349187566079977</c:v>
                </c:pt>
                <c:pt idx="24">
                  <c:v>9.6612408857599863E-2</c:v>
                </c:pt>
                <c:pt idx="25">
                  <c:v>7.9926799999999687E-2</c:v>
                </c:pt>
                <c:pt idx="26">
                  <c:v>6.3564672742399908E-2</c:v>
                </c:pt>
                <c:pt idx="27">
                  <c:v>4.7655650739199751E-2</c:v>
                </c:pt>
                <c:pt idx="28">
                  <c:v>3.2329357644799828E-2</c:v>
                </c:pt>
                <c:pt idx="29">
                  <c:v>1.7715417113599752E-2</c:v>
                </c:pt>
                <c:pt idx="30">
                  <c:v>3.9434527999998026E-3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'Mitsubishi EVO X COBB'!$F$58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COBB'!$G$58:$BT$58</c:f>
              <c:numCache>
                <c:formatCode>0.000</c:formatCode>
                <c:ptCount val="66"/>
                <c:pt idx="0">
                  <c:v>0.30423960438272002</c:v>
                </c:pt>
                <c:pt idx="1">
                  <c:v>0.30423960438272002</c:v>
                </c:pt>
                <c:pt idx="2">
                  <c:v>0.30423960438272002</c:v>
                </c:pt>
                <c:pt idx="3">
                  <c:v>0.30423960438272002</c:v>
                </c:pt>
                <c:pt idx="4">
                  <c:v>0.30423960438272002</c:v>
                </c:pt>
                <c:pt idx="5">
                  <c:v>0.30423960438272002</c:v>
                </c:pt>
                <c:pt idx="6">
                  <c:v>0.30423960438272002</c:v>
                </c:pt>
                <c:pt idx="7">
                  <c:v>0.30423960438272002</c:v>
                </c:pt>
                <c:pt idx="8">
                  <c:v>0.30234721115648</c:v>
                </c:pt>
                <c:pt idx="9">
                  <c:v>0.29857588655615996</c:v>
                </c:pt>
                <c:pt idx="10">
                  <c:v>0.29304999103999996</c:v>
                </c:pt>
                <c:pt idx="11">
                  <c:v>0.28589388506623997</c:v>
                </c:pt>
                <c:pt idx="12">
                  <c:v>0.27723192909312</c:v>
                </c:pt>
                <c:pt idx="13">
                  <c:v>0.26718848357887992</c:v>
                </c:pt>
                <c:pt idx="14">
                  <c:v>0.25588790898175995</c:v>
                </c:pt>
                <c:pt idx="15">
                  <c:v>0.24345456575999994</c:v>
                </c:pt>
                <c:pt idx="16">
                  <c:v>0.23001281437183985</c:v>
                </c:pt>
                <c:pt idx="17">
                  <c:v>0.21568701527551987</c:v>
                </c:pt>
                <c:pt idx="18">
                  <c:v>0.20060152892927985</c:v>
                </c:pt>
                <c:pt idx="19">
                  <c:v>0.1848807157913599</c:v>
                </c:pt>
                <c:pt idx="20">
                  <c:v>0.16864893631999978</c:v>
                </c:pt>
                <c:pt idx="21">
                  <c:v>0.15203055097343982</c:v>
                </c:pt>
                <c:pt idx="22">
                  <c:v>0.13514992020991978</c:v>
                </c:pt>
                <c:pt idx="23">
                  <c:v>0.11813140448767978</c:v>
                </c:pt>
                <c:pt idx="24">
                  <c:v>0.10109936426495991</c:v>
                </c:pt>
                <c:pt idx="25">
                  <c:v>8.417815999999978E-2</c:v>
                </c:pt>
                <c:pt idx="26">
                  <c:v>6.7492152151039764E-2</c:v>
                </c:pt>
                <c:pt idx="27">
                  <c:v>5.1165701176319911E-2</c:v>
                </c:pt>
                <c:pt idx="28">
                  <c:v>3.5323167534079825E-2</c:v>
                </c:pt>
                <c:pt idx="29">
                  <c:v>2.0088911682559663E-2</c:v>
                </c:pt>
                <c:pt idx="30">
                  <c:v>5.587294079999694E-3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</c:ser>
        <c:ser>
          <c:idx val="8"/>
          <c:order val="7"/>
          <c:tx>
            <c:strRef>
              <c:f>'Mitsubishi EVO X COBB'!$F$59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COBB'!$G$59:$BT$59</c:f>
              <c:numCache>
                <c:formatCode>0.000</c:formatCode>
                <c:ptCount val="66"/>
                <c:pt idx="0">
                  <c:v>0.30525049078783995</c:v>
                </c:pt>
                <c:pt idx="1">
                  <c:v>0.30525049078783995</c:v>
                </c:pt>
                <c:pt idx="2">
                  <c:v>0.30525049078783995</c:v>
                </c:pt>
                <c:pt idx="3">
                  <c:v>0.30525049078783995</c:v>
                </c:pt>
                <c:pt idx="4">
                  <c:v>0.30525049078783995</c:v>
                </c:pt>
                <c:pt idx="5">
                  <c:v>0.30525049078783995</c:v>
                </c:pt>
                <c:pt idx="6">
                  <c:v>0.30525049078783995</c:v>
                </c:pt>
                <c:pt idx="7">
                  <c:v>0.30525049078783995</c:v>
                </c:pt>
                <c:pt idx="8">
                  <c:v>0.30339730963456002</c:v>
                </c:pt>
                <c:pt idx="9">
                  <c:v>0.29966990717952002</c:v>
                </c:pt>
                <c:pt idx="10">
                  <c:v>0.29419119487999995</c:v>
                </c:pt>
                <c:pt idx="11">
                  <c:v>0.28708408419327996</c:v>
                </c:pt>
                <c:pt idx="12">
                  <c:v>0.27847148657663995</c:v>
                </c:pt>
                <c:pt idx="13">
                  <c:v>0.2684763134873599</c:v>
                </c:pt>
                <c:pt idx="14">
                  <c:v>0.25722147638271997</c:v>
                </c:pt>
                <c:pt idx="15">
                  <c:v>0.24482988671999992</c:v>
                </c:pt>
                <c:pt idx="16">
                  <c:v>0.23142445595647981</c:v>
                </c:pt>
                <c:pt idx="17">
                  <c:v>0.21712809554943979</c:v>
                </c:pt>
                <c:pt idx="18">
                  <c:v>0.20206371695615988</c:v>
                </c:pt>
                <c:pt idx="19">
                  <c:v>0.18635423163391979</c:v>
                </c:pt>
                <c:pt idx="20">
                  <c:v>0.17012255103999979</c:v>
                </c:pt>
                <c:pt idx="21">
                  <c:v>0.15349158663167983</c:v>
                </c:pt>
                <c:pt idx="22">
                  <c:v>0.13658424986623974</c:v>
                </c:pt>
                <c:pt idx="23">
                  <c:v>0.11952345220095978</c:v>
                </c:pt>
                <c:pt idx="24">
                  <c:v>0.10243210509311979</c:v>
                </c:pt>
                <c:pt idx="25">
                  <c:v>8.5433119999999696E-2</c:v>
                </c:pt>
                <c:pt idx="26">
                  <c:v>6.8649408378879728E-2</c:v>
                </c:pt>
                <c:pt idx="27">
                  <c:v>5.2203881687039877E-2</c:v>
                </c:pt>
                <c:pt idx="28">
                  <c:v>3.621945138175986E-2</c:v>
                </c:pt>
                <c:pt idx="29">
                  <c:v>2.0819028920319838E-2</c:v>
                </c:pt>
                <c:pt idx="30">
                  <c:v>6.1255257599997504E-3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</c:ser>
        <c:axId val="169757312"/>
        <c:axId val="169771776"/>
      </c:scatterChart>
      <c:valAx>
        <c:axId val="169757312"/>
        <c:scaling>
          <c:orientation val="minMax"/>
          <c:max val="2"/>
        </c:scaling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</c:title>
        <c:numFmt formatCode="0.0" sourceLinked="0"/>
        <c:tickLblPos val="nextTo"/>
        <c:crossAx val="169771776"/>
        <c:crosses val="autoZero"/>
        <c:crossBetween val="midCat"/>
        <c:majorUnit val="0.2"/>
      </c:valAx>
      <c:valAx>
        <c:axId val="169771776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Adder (mS)</a:t>
                </a:r>
              </a:p>
            </c:rich>
          </c:tx>
        </c:title>
        <c:numFmt formatCode="0.000" sourceLinked="1"/>
        <c:tickLblPos val="nextTo"/>
        <c:crossAx val="16975731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ADDER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6735348201236096E-2"/>
          <c:y val="0.10729136307003677"/>
          <c:w val="0.78276376381095625"/>
          <c:h val="0.76517945114218422"/>
        </c:manualLayout>
      </c:layout>
      <c:scatterChart>
        <c:scatterStyle val="lineMarker"/>
        <c:ser>
          <c:idx val="0"/>
          <c:order val="0"/>
          <c:tx>
            <c:strRef>
              <c:f>'Generic ECU'!$F$52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ECU'!$G$52:$V$52</c:f>
              <c:numCache>
                <c:formatCode>0.000</c:formatCode>
                <c:ptCount val="16"/>
                <c:pt idx="0">
                  <c:v>0.25925732992</c:v>
                </c:pt>
                <c:pt idx="1">
                  <c:v>0.24695056696000001</c:v>
                </c:pt>
                <c:pt idx="2">
                  <c:v>0.23170957504</c:v>
                </c:pt>
                <c:pt idx="3">
                  <c:v>0.21400644807999997</c:v>
                </c:pt>
                <c:pt idx="4">
                  <c:v>0.19431327999999998</c:v>
                </c:pt>
                <c:pt idx="5">
                  <c:v>0.17310216472000001</c:v>
                </c:pt>
                <c:pt idx="6">
                  <c:v>0.15084519615999997</c:v>
                </c:pt>
                <c:pt idx="7">
                  <c:v>0.12801446823999998</c:v>
                </c:pt>
                <c:pt idx="8">
                  <c:v>0.10508207487999999</c:v>
                </c:pt>
                <c:pt idx="9">
                  <c:v>8.2520109999999952E-2</c:v>
                </c:pt>
                <c:pt idx="10">
                  <c:v>6.080066751999999E-2</c:v>
                </c:pt>
                <c:pt idx="11">
                  <c:v>4.0395841359999962E-2</c:v>
                </c:pt>
                <c:pt idx="12">
                  <c:v>2.1777725440000062E-2</c:v>
                </c:pt>
                <c:pt idx="13">
                  <c:v>5.418413679999956E-3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</c:ser>
        <c:ser>
          <c:idx val="1"/>
          <c:order val="1"/>
          <c:tx>
            <c:strRef>
              <c:f>'Generic ECU'!$F$53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ECU'!$G$53:$V$53</c:f>
              <c:numCache>
                <c:formatCode>0.000</c:formatCode>
                <c:ptCount val="16"/>
                <c:pt idx="0">
                  <c:v>0.27024923392</c:v>
                </c:pt>
                <c:pt idx="1">
                  <c:v>0.25478066896000001</c:v>
                </c:pt>
                <c:pt idx="2">
                  <c:v>0.23665842304000001</c:v>
                </c:pt>
                <c:pt idx="3">
                  <c:v>0.21637759408000001</c:v>
                </c:pt>
                <c:pt idx="4">
                  <c:v>0.19443327999999999</c:v>
                </c:pt>
                <c:pt idx="5">
                  <c:v>0.17132057872000003</c:v>
                </c:pt>
                <c:pt idx="6">
                  <c:v>0.14753458816000001</c:v>
                </c:pt>
                <c:pt idx="7">
                  <c:v>0.12357040624000004</c:v>
                </c:pt>
                <c:pt idx="8">
                  <c:v>9.9923130879999988E-2</c:v>
                </c:pt>
                <c:pt idx="9">
                  <c:v>7.7087860000000008E-2</c:v>
                </c:pt>
                <c:pt idx="10">
                  <c:v>5.5559691520000037E-2</c:v>
                </c:pt>
                <c:pt idx="11">
                  <c:v>3.5833723360000069E-2</c:v>
                </c:pt>
                <c:pt idx="12">
                  <c:v>1.8405053440000041E-2</c:v>
                </c:pt>
                <c:pt idx="13">
                  <c:v>3.7687796800001117E-3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</c:ser>
        <c:ser>
          <c:idx val="2"/>
          <c:order val="2"/>
          <c:tx>
            <c:strRef>
              <c:f>'Generic ECU'!$F$54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ECU'!$G$54:$V$54</c:f>
              <c:numCache>
                <c:formatCode>0.000</c:formatCode>
                <c:ptCount val="16"/>
                <c:pt idx="0">
                  <c:v>0.27402408128</c:v>
                </c:pt>
                <c:pt idx="1">
                  <c:v>0.26210780864</c:v>
                </c:pt>
                <c:pt idx="2">
                  <c:v>0.24668231935999996</c:v>
                </c:pt>
                <c:pt idx="3">
                  <c:v>0.22830707071999995</c:v>
                </c:pt>
                <c:pt idx="4">
                  <c:v>0.20754151999999995</c:v>
                </c:pt>
                <c:pt idx="5">
                  <c:v>0.18494512447999997</c:v>
                </c:pt>
                <c:pt idx="6">
                  <c:v>0.16107734143999997</c:v>
                </c:pt>
                <c:pt idx="7">
                  <c:v>0.13649762816000002</c:v>
                </c:pt>
                <c:pt idx="8">
                  <c:v>0.11176544191999999</c:v>
                </c:pt>
                <c:pt idx="9">
                  <c:v>8.7440239999999975E-2</c:v>
                </c:pt>
                <c:pt idx="10">
                  <c:v>6.4081479679999998E-2</c:v>
                </c:pt>
                <c:pt idx="11">
                  <c:v>4.2248618240000063E-2</c:v>
                </c:pt>
                <c:pt idx="12">
                  <c:v>2.2501112959999958E-2</c:v>
                </c:pt>
                <c:pt idx="13">
                  <c:v>5.3984211199999965E-3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</c:ser>
        <c:ser>
          <c:idx val="3"/>
          <c:order val="3"/>
          <c:tx>
            <c:strRef>
              <c:f>'Generic ECU'!$F$55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ECU'!$G$55:$V$55</c:f>
              <c:numCache>
                <c:formatCode>0.000</c:formatCode>
                <c:ptCount val="16"/>
                <c:pt idx="0">
                  <c:v>0.25364171112</c:v>
                </c:pt>
                <c:pt idx="1">
                  <c:v>0.25364171112</c:v>
                </c:pt>
                <c:pt idx="2">
                  <c:v>0.25323117888000002</c:v>
                </c:pt>
                <c:pt idx="3">
                  <c:v>0.24603161975999996</c:v>
                </c:pt>
                <c:pt idx="4">
                  <c:v>0.23298935999999992</c:v>
                </c:pt>
                <c:pt idx="5">
                  <c:v>0.21505072584000001</c:v>
                </c:pt>
                <c:pt idx="6">
                  <c:v>0.19316204351999999</c:v>
                </c:pt>
                <c:pt idx="7">
                  <c:v>0.16826963927999994</c:v>
                </c:pt>
                <c:pt idx="8">
                  <c:v>0.14131983935999998</c:v>
                </c:pt>
                <c:pt idx="9">
                  <c:v>0.11325896999999996</c:v>
                </c:pt>
                <c:pt idx="10">
                  <c:v>8.5033357439999957E-2</c:v>
                </c:pt>
                <c:pt idx="11">
                  <c:v>5.7589327919999822E-2</c:v>
                </c:pt>
                <c:pt idx="12">
                  <c:v>3.1873207680000015E-2</c:v>
                </c:pt>
                <c:pt idx="13">
                  <c:v>8.8313229599997767E-3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</c:ser>
        <c:ser>
          <c:idx val="4"/>
          <c:order val="4"/>
          <c:tx>
            <c:strRef>
              <c:f>'Generic ECU'!$F$56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ECU'!$G$56:$V$56</c:f>
              <c:numCache>
                <c:formatCode>0.000</c:formatCode>
                <c:ptCount val="16"/>
                <c:pt idx="0">
                  <c:v>0.31340702496</c:v>
                </c:pt>
                <c:pt idx="1">
                  <c:v>0.31340702496</c:v>
                </c:pt>
                <c:pt idx="2">
                  <c:v>0.30738247104000005</c:v>
                </c:pt>
                <c:pt idx="3">
                  <c:v>0.29462265407999999</c:v>
                </c:pt>
                <c:pt idx="4">
                  <c:v>0.27610608000000003</c:v>
                </c:pt>
                <c:pt idx="5">
                  <c:v>0.25281125471999999</c:v>
                </c:pt>
                <c:pt idx="6">
                  <c:v>0.22571668416000001</c:v>
                </c:pt>
                <c:pt idx="7">
                  <c:v>0.19580087423999998</c:v>
                </c:pt>
                <c:pt idx="8">
                  <c:v>0.16404233088000009</c:v>
                </c:pt>
                <c:pt idx="9">
                  <c:v>0.1314195600000001</c:v>
                </c:pt>
                <c:pt idx="10">
                  <c:v>9.8911067520000062E-2</c:v>
                </c:pt>
                <c:pt idx="11">
                  <c:v>6.7495359360000118E-2</c:v>
                </c:pt>
                <c:pt idx="12">
                  <c:v>3.8150941440000086E-2</c:v>
                </c:pt>
                <c:pt idx="13">
                  <c:v>1.1856319679999949E-2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</c:ser>
        <c:ser>
          <c:idx val="5"/>
          <c:order val="5"/>
          <c:tx>
            <c:strRef>
              <c:f>'Generic ECU'!$F$57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ECU'!$G$57:$V$57</c:f>
              <c:numCache>
                <c:formatCode>0.000</c:formatCode>
                <c:ptCount val="16"/>
                <c:pt idx="0">
                  <c:v>0.30431051840000001</c:v>
                </c:pt>
                <c:pt idx="1">
                  <c:v>0.30431051840000001</c:v>
                </c:pt>
                <c:pt idx="2">
                  <c:v>0.29879754559999999</c:v>
                </c:pt>
                <c:pt idx="3">
                  <c:v>0.28701655519999997</c:v>
                </c:pt>
                <c:pt idx="4">
                  <c:v>0.26982200000000001</c:v>
                </c:pt>
                <c:pt idx="5">
                  <c:v>0.24806833279999996</c:v>
                </c:pt>
                <c:pt idx="6">
                  <c:v>0.22261000639999995</c:v>
                </c:pt>
                <c:pt idx="7">
                  <c:v>0.1943014736</c:v>
                </c:pt>
                <c:pt idx="8">
                  <c:v>0.16399718720000001</c:v>
                </c:pt>
                <c:pt idx="9">
                  <c:v>0.13255160000000005</c:v>
                </c:pt>
                <c:pt idx="10">
                  <c:v>0.10081916480000008</c:v>
                </c:pt>
                <c:pt idx="11">
                  <c:v>6.9654334400000073E-2</c:v>
                </c:pt>
                <c:pt idx="12">
                  <c:v>3.9911561599999978E-2</c:v>
                </c:pt>
                <c:pt idx="13">
                  <c:v>1.2445299199999982E-2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</c:ser>
        <c:ser>
          <c:idx val="6"/>
          <c:order val="6"/>
          <c:tx>
            <c:strRef>
              <c:f>'Generic ECU'!$F$58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ECU'!$G$58:$V$58</c:f>
              <c:numCache>
                <c:formatCode>0.000</c:formatCode>
                <c:ptCount val="16"/>
                <c:pt idx="0">
                  <c:v>0.30433784744000003</c:v>
                </c:pt>
                <c:pt idx="1">
                  <c:v>0.30433784744000003</c:v>
                </c:pt>
                <c:pt idx="2">
                  <c:v>0.29968806656000002</c:v>
                </c:pt>
                <c:pt idx="3">
                  <c:v>0.28876057111999998</c:v>
                </c:pt>
                <c:pt idx="4">
                  <c:v>0.27237511999999997</c:v>
                </c:pt>
                <c:pt idx="5">
                  <c:v>0.25135147207999997</c:v>
                </c:pt>
                <c:pt idx="6">
                  <c:v>0.22650938624</c:v>
                </c:pt>
                <c:pt idx="7">
                  <c:v>0.19866862136000002</c:v>
                </c:pt>
                <c:pt idx="8">
                  <c:v>0.16864893632000005</c:v>
                </c:pt>
                <c:pt idx="9">
                  <c:v>0.13727009000000001</c:v>
                </c:pt>
                <c:pt idx="10">
                  <c:v>0.10535184127999997</c:v>
                </c:pt>
                <c:pt idx="11">
                  <c:v>7.3713949040000171E-2</c:v>
                </c:pt>
                <c:pt idx="12">
                  <c:v>4.3176172160000026E-2</c:v>
                </c:pt>
                <c:pt idx="13">
                  <c:v>1.455826952E-2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</c:ser>
        <c:ser>
          <c:idx val="8"/>
          <c:order val="7"/>
          <c:tx>
            <c:strRef>
              <c:f>'Generic ECU'!$F$59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ECU'!$G$59:$V$59</c:f>
              <c:numCache>
                <c:formatCode>0.000</c:formatCode>
                <c:ptCount val="16"/>
                <c:pt idx="0">
                  <c:v>0.30534423568000002</c:v>
                </c:pt>
                <c:pt idx="1">
                  <c:v>0.30534423568000002</c:v>
                </c:pt>
                <c:pt idx="2">
                  <c:v>0.30077074431999995</c:v>
                </c:pt>
                <c:pt idx="3">
                  <c:v>0.28993227663999999</c:v>
                </c:pt>
                <c:pt idx="4">
                  <c:v>0.27363903999999994</c:v>
                </c:pt>
                <c:pt idx="5">
                  <c:v>0.25270124175999997</c:v>
                </c:pt>
                <c:pt idx="6">
                  <c:v>0.22792908928</c:v>
                </c:pt>
                <c:pt idx="7">
                  <c:v>0.20013278992</c:v>
                </c:pt>
                <c:pt idx="8">
                  <c:v>0.17012255103999996</c:v>
                </c:pt>
                <c:pt idx="9">
                  <c:v>0.13870857999999997</c:v>
                </c:pt>
                <c:pt idx="10">
                  <c:v>0.10670108416000007</c:v>
                </c:pt>
                <c:pt idx="11">
                  <c:v>7.4910270880000074E-2</c:v>
                </c:pt>
                <c:pt idx="12">
                  <c:v>4.4146347520000073E-2</c:v>
                </c:pt>
                <c:pt idx="13">
                  <c:v>1.5219521440000106E-2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</c:ser>
        <c:axId val="192039552"/>
        <c:axId val="192107264"/>
      </c:scatterChart>
      <c:valAx>
        <c:axId val="192039552"/>
        <c:scaling>
          <c:orientation val="minMax"/>
          <c:max val="2"/>
        </c:scaling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</c:title>
        <c:numFmt formatCode="0.0" sourceLinked="0"/>
        <c:tickLblPos val="nextTo"/>
        <c:crossAx val="192107264"/>
        <c:crosses val="autoZero"/>
        <c:crossBetween val="midCat"/>
        <c:majorUnit val="0.2"/>
      </c:valAx>
      <c:valAx>
        <c:axId val="192107264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Adder (mS)</a:t>
                </a:r>
              </a:p>
            </c:rich>
          </c:tx>
        </c:title>
        <c:numFmt formatCode="0.000" sourceLinked="1"/>
        <c:tickLblPos val="nextTo"/>
        <c:crossAx val="19203955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MULTIPLIER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7448458568264007E-2"/>
          <c:y val="0.1072913630700368"/>
          <c:w val="0.77251276507752875"/>
          <c:h val="0.76807800252836556"/>
        </c:manualLayout>
      </c:layout>
      <c:scatterChart>
        <c:scatterStyle val="lineMarker"/>
        <c:ser>
          <c:idx val="0"/>
          <c:order val="0"/>
          <c:tx>
            <c:strRef>
              <c:f>'Generic ECU'!$F$63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ECU'!$G$63:$V$63</c:f>
              <c:numCache>
                <c:formatCode>0</c:formatCode>
                <c:ptCount val="16"/>
                <c:pt idx="0">
                  <c:v>240.27320627775998</c:v>
                </c:pt>
                <c:pt idx="1">
                  <c:v>210.31802434287999</c:v>
                </c:pt>
                <c:pt idx="2">
                  <c:v>185.50704627711997</c:v>
                </c:pt>
                <c:pt idx="3">
                  <c:v>165.31249430224</c:v>
                </c:pt>
                <c:pt idx="4">
                  <c:v>149.20659064</c:v>
                </c:pt>
                <c:pt idx="5">
                  <c:v>136.66155751215999</c:v>
                </c:pt>
                <c:pt idx="6">
                  <c:v>127.14961714047996</c:v>
                </c:pt>
                <c:pt idx="7">
                  <c:v>120.14299174671999</c:v>
                </c:pt>
                <c:pt idx="8">
                  <c:v>115.11390355264001</c:v>
                </c:pt>
                <c:pt idx="9">
                  <c:v>111.53457478000001</c:v>
                </c:pt>
                <c:pt idx="10">
                  <c:v>108.87722765056003</c:v>
                </c:pt>
                <c:pt idx="11">
                  <c:v>106.61408438607992</c:v>
                </c:pt>
                <c:pt idx="12">
                  <c:v>104.2173672083199</c:v>
                </c:pt>
                <c:pt idx="13">
                  <c:v>101.15929833903994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</c:ser>
        <c:ser>
          <c:idx val="1"/>
          <c:order val="1"/>
          <c:tx>
            <c:strRef>
              <c:f>'Generic ECU'!$F$64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ECU'!$G$64:$V$64</c:f>
              <c:numCache>
                <c:formatCode>0</c:formatCode>
                <c:ptCount val="16"/>
                <c:pt idx="0">
                  <c:v>244.53758040448</c:v>
                </c:pt>
                <c:pt idx="1">
                  <c:v>213.14192230623999</c:v>
                </c:pt>
                <c:pt idx="2">
                  <c:v>187.18560918975999</c:v>
                </c:pt>
                <c:pt idx="3">
                  <c:v>166.11082305951996</c:v>
                </c:pt>
                <c:pt idx="4">
                  <c:v>149.35974591999997</c:v>
                </c:pt>
                <c:pt idx="5">
                  <c:v>136.37455977567998</c:v>
                </c:pt>
                <c:pt idx="6">
                  <c:v>126.59744663103999</c:v>
                </c:pt>
                <c:pt idx="7">
                  <c:v>119.47058849055992</c:v>
                </c:pt>
                <c:pt idx="8">
                  <c:v>114.43616735871996</c:v>
                </c:pt>
                <c:pt idx="9">
                  <c:v>110.93636523999999</c:v>
                </c:pt>
                <c:pt idx="10">
                  <c:v>108.4133641388799</c:v>
                </c:pt>
                <c:pt idx="11">
                  <c:v>106.30934605983992</c:v>
                </c:pt>
                <c:pt idx="12">
                  <c:v>104.06649300735984</c:v>
                </c:pt>
                <c:pt idx="13">
                  <c:v>101.12698698592004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</c:ser>
        <c:ser>
          <c:idx val="2"/>
          <c:order val="2"/>
          <c:tx>
            <c:strRef>
              <c:f>'Generic ECU'!$F$65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ECU'!$G$65:$V$65</c:f>
              <c:numCache>
                <c:formatCode>0</c:formatCode>
                <c:ptCount val="16"/>
                <c:pt idx="0">
                  <c:v>249.16503112128001</c:v>
                </c:pt>
                <c:pt idx="1">
                  <c:v>217.23575970264</c:v>
                </c:pt>
                <c:pt idx="2">
                  <c:v>190.80724244735998</c:v>
                </c:pt>
                <c:pt idx="3">
                  <c:v>169.31336572872002</c:v>
                </c:pt>
                <c:pt idx="4">
                  <c:v>152.18801592000005</c:v>
                </c:pt>
                <c:pt idx="5">
                  <c:v>138.86507939448001</c:v>
                </c:pt>
                <c:pt idx="6">
                  <c:v>128.77844252544006</c:v>
                </c:pt>
                <c:pt idx="7">
                  <c:v>121.36199168616002</c:v>
                </c:pt>
                <c:pt idx="8">
                  <c:v>116.04961324992001</c:v>
                </c:pt>
                <c:pt idx="9">
                  <c:v>112.27519359000001</c:v>
                </c:pt>
                <c:pt idx="10">
                  <c:v>109.47261907967999</c:v>
                </c:pt>
                <c:pt idx="11">
                  <c:v>107.07577609224001</c:v>
                </c:pt>
                <c:pt idx="12">
                  <c:v>104.51855100095992</c:v>
                </c:pt>
                <c:pt idx="13">
                  <c:v>101.23483017912014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</c:ser>
        <c:ser>
          <c:idx val="3"/>
          <c:order val="3"/>
          <c:tx>
            <c:strRef>
              <c:f>'Generic ECU'!$F$66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ECU'!$G$66:$V$66</c:f>
              <c:numCache>
                <c:formatCode>0</c:formatCode>
                <c:ptCount val="16"/>
                <c:pt idx="0">
                  <c:v>224.49084484992002</c:v>
                </c:pt>
                <c:pt idx="1">
                  <c:v>204.96423401496003</c:v>
                </c:pt>
                <c:pt idx="2">
                  <c:v>187.65196279104003</c:v>
                </c:pt>
                <c:pt idx="3">
                  <c:v>172.40634390408002</c:v>
                </c:pt>
                <c:pt idx="4">
                  <c:v>159.07969008000003</c:v>
                </c:pt>
                <c:pt idx="5">
                  <c:v>147.52431404472003</c:v>
                </c:pt>
                <c:pt idx="6">
                  <c:v>137.59252852416006</c:v>
                </c:pt>
                <c:pt idx="7">
                  <c:v>129.13664624424004</c:v>
                </c:pt>
                <c:pt idx="8">
                  <c:v>122.00897993088006</c:v>
                </c:pt>
                <c:pt idx="9">
                  <c:v>116.06184231000003</c:v>
                </c:pt>
                <c:pt idx="10">
                  <c:v>111.14754610752004</c:v>
                </c:pt>
                <c:pt idx="11">
                  <c:v>107.11840404936001</c:v>
                </c:pt>
                <c:pt idx="12">
                  <c:v>103.82672886144002</c:v>
                </c:pt>
                <c:pt idx="13">
                  <c:v>101.12483326968001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</c:ser>
        <c:ser>
          <c:idx val="4"/>
          <c:order val="4"/>
          <c:tx>
            <c:strRef>
              <c:f>'Generic ECU'!$F$67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ECU'!$G$67:$V$67</c:f>
              <c:numCache>
                <c:formatCode>0</c:formatCode>
                <c:ptCount val="16"/>
                <c:pt idx="0">
                  <c:v>271.34803476223999</c:v>
                </c:pt>
                <c:pt idx="1">
                  <c:v>239.15055572311999</c:v>
                </c:pt>
                <c:pt idx="2">
                  <c:v>211.81070439487996</c:v>
                </c:pt>
                <c:pt idx="3">
                  <c:v>188.87448379975999</c:v>
                </c:pt>
                <c:pt idx="4">
                  <c:v>169.88789695999998</c:v>
                </c:pt>
                <c:pt idx="5">
                  <c:v>154.39694689784</c:v>
                </c:pt>
                <c:pt idx="6">
                  <c:v>141.94763663551998</c:v>
                </c:pt>
                <c:pt idx="7">
                  <c:v>132.08596919528</c:v>
                </c:pt>
                <c:pt idx="8">
                  <c:v>124.35794759936005</c:v>
                </c:pt>
                <c:pt idx="9">
                  <c:v>118.30957487000001</c:v>
                </c:pt>
                <c:pt idx="10">
                  <c:v>113.48685402944</c:v>
                </c:pt>
                <c:pt idx="11">
                  <c:v>109.43578809991999</c:v>
                </c:pt>
                <c:pt idx="12">
                  <c:v>105.70238010367996</c:v>
                </c:pt>
                <c:pt idx="13">
                  <c:v>101.83263306295999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</c:ser>
        <c:ser>
          <c:idx val="5"/>
          <c:order val="5"/>
          <c:tx>
            <c:strRef>
              <c:f>'Generic ECU'!$F$68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ECU'!$G$68:$V$68</c:f>
              <c:numCache>
                <c:formatCode>0</c:formatCode>
                <c:ptCount val="16"/>
                <c:pt idx="0">
                  <c:v>255.27843665280002</c:v>
                </c:pt>
                <c:pt idx="1">
                  <c:v>228.4191932004</c:v>
                </c:pt>
                <c:pt idx="2">
                  <c:v>205.19408036160002</c:v>
                </c:pt>
                <c:pt idx="3">
                  <c:v>185.29578290520004</c:v>
                </c:pt>
                <c:pt idx="4">
                  <c:v>168.41698560000006</c:v>
                </c:pt>
                <c:pt idx="5">
                  <c:v>154.25037321479999</c:v>
                </c:pt>
                <c:pt idx="6">
                  <c:v>142.48863051840004</c:v>
                </c:pt>
                <c:pt idx="7">
                  <c:v>132.82444227960002</c:v>
                </c:pt>
                <c:pt idx="8">
                  <c:v>124.95049326720005</c:v>
                </c:pt>
                <c:pt idx="9">
                  <c:v>118.55946825000004</c:v>
                </c:pt>
                <c:pt idx="10">
                  <c:v>113.34405199680003</c:v>
                </c:pt>
                <c:pt idx="11">
                  <c:v>108.99692927640001</c:v>
                </c:pt>
                <c:pt idx="12">
                  <c:v>105.21078485760006</c:v>
                </c:pt>
                <c:pt idx="13">
                  <c:v>101.67830350920008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</c:ser>
        <c:ser>
          <c:idx val="6"/>
          <c:order val="6"/>
          <c:tx>
            <c:strRef>
              <c:f>'Generic ECU'!$F$69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ECU'!$G$69:$V$69</c:f>
              <c:numCache>
                <c:formatCode>0</c:formatCode>
                <c:ptCount val="16"/>
                <c:pt idx="0">
                  <c:v>251.57058334592</c:v>
                </c:pt>
                <c:pt idx="1">
                  <c:v>226.42142373895999</c:v>
                </c:pt>
                <c:pt idx="2">
                  <c:v>204.48800429503999</c:v>
                </c:pt>
                <c:pt idx="3">
                  <c:v>185.51240646008</c:v>
                </c:pt>
                <c:pt idx="4">
                  <c:v>169.23671167999998</c:v>
                </c:pt>
                <c:pt idx="5">
                  <c:v>155.40300140071997</c:v>
                </c:pt>
                <c:pt idx="6">
                  <c:v>143.75335706816</c:v>
                </c:pt>
                <c:pt idx="7">
                  <c:v>134.02986012823999</c:v>
                </c:pt>
                <c:pt idx="8">
                  <c:v>125.97459202687998</c:v>
                </c:pt>
                <c:pt idx="9">
                  <c:v>119.32963420999999</c:v>
                </c:pt>
                <c:pt idx="10">
                  <c:v>113.83706812351994</c:v>
                </c:pt>
                <c:pt idx="11">
                  <c:v>109.23897521335999</c:v>
                </c:pt>
                <c:pt idx="12">
                  <c:v>105.27743692543993</c:v>
                </c:pt>
                <c:pt idx="13">
                  <c:v>101.69453470567998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</c:ser>
        <c:ser>
          <c:idx val="8"/>
          <c:order val="7"/>
          <c:tx>
            <c:strRef>
              <c:f>'Generic ECU'!$F$70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ECU'!$G$70:$V$70</c:f>
              <c:numCache>
                <c:formatCode>0</c:formatCode>
                <c:ptCount val="16"/>
                <c:pt idx="0">
                  <c:v>249.86535870208002</c:v>
                </c:pt>
                <c:pt idx="1">
                  <c:v>225.52362194104001</c:v>
                </c:pt>
                <c:pt idx="2">
                  <c:v>204.16771799296001</c:v>
                </c:pt>
                <c:pt idx="3">
                  <c:v>185.57152820391997</c:v>
                </c:pt>
                <c:pt idx="4">
                  <c:v>169.50893392</c:v>
                </c:pt>
                <c:pt idx="5">
                  <c:v>155.75381648727998</c:v>
                </c:pt>
                <c:pt idx="6">
                  <c:v>144.08005725184</c:v>
                </c:pt>
                <c:pt idx="7">
                  <c:v>134.26153755975997</c:v>
                </c:pt>
                <c:pt idx="8">
                  <c:v>126.07213875712</c:v>
                </c:pt>
                <c:pt idx="9">
                  <c:v>119.28574219000001</c:v>
                </c:pt>
                <c:pt idx="10">
                  <c:v>113.67622920447999</c:v>
                </c:pt>
                <c:pt idx="11">
                  <c:v>109.01748114664002</c:v>
                </c:pt>
                <c:pt idx="12">
                  <c:v>105.08337936256004</c:v>
                </c:pt>
                <c:pt idx="13">
                  <c:v>101.64780519832004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</c:ser>
        <c:axId val="90402816"/>
        <c:axId val="90404736"/>
      </c:scatterChart>
      <c:valAx>
        <c:axId val="90402816"/>
        <c:scaling>
          <c:orientation val="minMax"/>
          <c:max val="2"/>
        </c:scaling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</c:title>
        <c:numFmt formatCode="0.0" sourceLinked="0"/>
        <c:tickLblPos val="nextTo"/>
        <c:crossAx val="90404736"/>
        <c:crosses val="autoZero"/>
        <c:crossBetween val="midCat"/>
        <c:majorUnit val="0.2"/>
      </c:valAx>
      <c:valAx>
        <c:axId val="90404736"/>
        <c:scaling>
          <c:orientation val="minMax"/>
          <c:min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Multiplier (%)</a:t>
                </a:r>
              </a:p>
            </c:rich>
          </c:tx>
        </c:title>
        <c:numFmt formatCode="0" sourceLinked="1"/>
        <c:tickLblPos val="nextTo"/>
        <c:crossAx val="9040281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LINK!$G$14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LINK!$F$15:$F$22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LINK!$G$15:$G$22</c:f>
              <c:numCache>
                <c:formatCode>0</c:formatCode>
                <c:ptCount val="8"/>
                <c:pt idx="0">
                  <c:v>1216.424</c:v>
                </c:pt>
                <c:pt idx="1">
                  <c:v>1396.836</c:v>
                </c:pt>
                <c:pt idx="2">
                  <c:v>1508.3629999999998</c:v>
                </c:pt>
                <c:pt idx="3">
                  <c:v>1497.3</c:v>
                </c:pt>
                <c:pt idx="4">
                  <c:v>1589.9899999999998</c:v>
                </c:pt>
                <c:pt idx="5">
                  <c:v>1654.85</c:v>
                </c:pt>
                <c:pt idx="6">
                  <c:v>1715.2709999999997</c:v>
                </c:pt>
                <c:pt idx="7">
                  <c:v>1784.662</c:v>
                </c:pt>
              </c:numCache>
            </c:numRef>
          </c:yVal>
          <c:smooth val="1"/>
        </c:ser>
        <c:axId val="90813568"/>
        <c:axId val="90815488"/>
      </c:scatterChart>
      <c:valAx>
        <c:axId val="90813568"/>
        <c:scaling>
          <c:orientation val="minMax"/>
        </c:scaling>
        <c:axPos val="b"/>
        <c:majorGridlines/>
        <c:title>
          <c:tx>
            <c:strRef>
              <c:f>LINK!$F$14</c:f>
              <c:strCache>
                <c:ptCount val="1"/>
                <c:pt idx="0">
                  <c:v>bar</c:v>
                </c:pt>
              </c:strCache>
            </c:strRef>
          </c:tx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tickLblPos val="nextTo"/>
        <c:crossAx val="90815488"/>
        <c:crosses val="autoZero"/>
        <c:crossBetween val="midCat"/>
      </c:valAx>
      <c:valAx>
        <c:axId val="90815488"/>
        <c:scaling>
          <c:orientation val="minMax"/>
        </c:scaling>
        <c:axPos val="l"/>
        <c:majorGridlines/>
        <c:title>
          <c:tx>
            <c:strRef>
              <c:f>LINK!$H$15</c:f>
              <c:strCache>
                <c:ptCount val="1"/>
                <c:pt idx="0">
                  <c:v>cc/min  at 25°C</c:v>
                </c:pt>
              </c:strCache>
            </c:strRef>
          </c:tx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tickLblPos val="nextTo"/>
        <c:crossAx val="9081356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Latency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0160860833284455"/>
          <c:y val="0.10426697541759163"/>
          <c:w val="0.76627255374884984"/>
          <c:h val="0.77400091292936546"/>
        </c:manualLayout>
      </c:layout>
      <c:scatterChart>
        <c:scatterStyle val="smoothMarker"/>
        <c:ser>
          <c:idx val="0"/>
          <c:order val="0"/>
          <c:tx>
            <c:strRef>
              <c:f>LINK!$F$41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LINK!$G$41:$N$41</c:f>
              <c:numCache>
                <c:formatCode>0.000</c:formatCode>
                <c:ptCount val="8"/>
                <c:pt idx="0">
                  <c:v>2.7556300000000009</c:v>
                </c:pt>
                <c:pt idx="1">
                  <c:v>2.2668099999999995</c:v>
                </c:pt>
                <c:pt idx="2">
                  <c:v>1.8557100000000002</c:v>
                </c:pt>
                <c:pt idx="3">
                  <c:v>1.5144100000000007</c:v>
                </c:pt>
                <c:pt idx="4">
                  <c:v>1.2349899999999998</c:v>
                </c:pt>
                <c:pt idx="5">
                  <c:v>1.0095299999999998</c:v>
                </c:pt>
                <c:pt idx="6">
                  <c:v>0.83011000000000035</c:v>
                </c:pt>
                <c:pt idx="7">
                  <c:v>0.68880999999999926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LINK!$F$42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LINK!$G$42:$N$42</c:f>
              <c:numCache>
                <c:formatCode>0.000</c:formatCode>
                <c:ptCount val="8"/>
                <c:pt idx="0">
                  <c:v>2.9410499999999988</c:v>
                </c:pt>
                <c:pt idx="1">
                  <c:v>2.3743199999999991</c:v>
                </c:pt>
                <c:pt idx="2">
                  <c:v>1.9170699999999998</c:v>
                </c:pt>
                <c:pt idx="3">
                  <c:v>1.5552599999999996</c:v>
                </c:pt>
                <c:pt idx="4">
                  <c:v>1.2748500000000007</c:v>
                </c:pt>
                <c:pt idx="5">
                  <c:v>1.0617999999999999</c:v>
                </c:pt>
                <c:pt idx="6">
                  <c:v>0.9020699999999966</c:v>
                </c:pt>
                <c:pt idx="7">
                  <c:v>0.78162000000000198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LINK!$F$43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LINK!$G$43:$N$43</c:f>
              <c:numCache>
                <c:formatCode>0.000</c:formatCode>
                <c:ptCount val="8"/>
                <c:pt idx="0">
                  <c:v>3.3155999999999999</c:v>
                </c:pt>
                <c:pt idx="1">
                  <c:v>2.6523100000000017</c:v>
                </c:pt>
                <c:pt idx="2">
                  <c:v>2.1161400000000015</c:v>
                </c:pt>
                <c:pt idx="3">
                  <c:v>1.6915499999999994</c:v>
                </c:pt>
                <c:pt idx="4">
                  <c:v>1.3630000000000013</c:v>
                </c:pt>
                <c:pt idx="5">
                  <c:v>1.1149500000000039</c:v>
                </c:pt>
                <c:pt idx="6">
                  <c:v>0.93186000000000035</c:v>
                </c:pt>
                <c:pt idx="7">
                  <c:v>0.79819000000000173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LINK!$F$44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LINK!$G$44:$N$44</c:f>
              <c:numCache>
                <c:formatCode>0.000</c:formatCode>
                <c:ptCount val="8"/>
                <c:pt idx="0">
                  <c:v>3.3096000000000014</c:v>
                </c:pt>
                <c:pt idx="1">
                  <c:v>2.6565200000000013</c:v>
                </c:pt>
                <c:pt idx="2">
                  <c:v>2.1192600000000024</c:v>
                </c:pt>
                <c:pt idx="3">
                  <c:v>1.684680000000002</c:v>
                </c:pt>
                <c:pt idx="4">
                  <c:v>1.3396400000000028</c:v>
                </c:pt>
                <c:pt idx="5">
                  <c:v>1.0710000000000051</c:v>
                </c:pt>
                <c:pt idx="6">
                  <c:v>0.86562000000000161</c:v>
                </c:pt>
                <c:pt idx="7">
                  <c:v>0.71035999999999966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LINK!$F$45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LINK!$G$45:$N$45</c:f>
              <c:numCache>
                <c:formatCode>0.000</c:formatCode>
                <c:ptCount val="8"/>
                <c:pt idx="0">
                  <c:v>3.7830500000000011</c:v>
                </c:pt>
                <c:pt idx="1">
                  <c:v>2.9929300000000012</c:v>
                </c:pt>
                <c:pt idx="2">
                  <c:v>2.3519100000000019</c:v>
                </c:pt>
                <c:pt idx="3">
                  <c:v>1.8419299999999996</c:v>
                </c:pt>
                <c:pt idx="4">
                  <c:v>1.4449300000000029</c:v>
                </c:pt>
                <c:pt idx="5">
                  <c:v>1.142850000000001</c:v>
                </c:pt>
                <c:pt idx="6">
                  <c:v>0.91763000000000083</c:v>
                </c:pt>
                <c:pt idx="7">
                  <c:v>0.75121000000000215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LINK!$F$46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LINK!$G$46:$N$46</c:f>
              <c:numCache>
                <c:formatCode>0.000</c:formatCode>
                <c:ptCount val="8"/>
                <c:pt idx="0">
                  <c:v>4.5392599999999987</c:v>
                </c:pt>
                <c:pt idx="1">
                  <c:v>3.5207999999999995</c:v>
                </c:pt>
                <c:pt idx="2">
                  <c:v>2.7095199999999977</c:v>
                </c:pt>
                <c:pt idx="3">
                  <c:v>2.0781199999999966</c:v>
                </c:pt>
                <c:pt idx="4">
                  <c:v>1.5992999999999995</c:v>
                </c:pt>
                <c:pt idx="5">
                  <c:v>1.2457600000000042</c:v>
                </c:pt>
                <c:pt idx="6">
                  <c:v>0.99019999999999797</c:v>
                </c:pt>
                <c:pt idx="7">
                  <c:v>0.80531999999999826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LINK!$F$47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LINK!$G$47:$N$47</c:f>
              <c:numCache>
                <c:formatCode>0.000</c:formatCode>
                <c:ptCount val="8"/>
                <c:pt idx="0">
                  <c:v>5.7135999999999996</c:v>
                </c:pt>
                <c:pt idx="1">
                  <c:v>4.2832899999999974</c:v>
                </c:pt>
                <c:pt idx="2">
                  <c:v>3.1683999999999983</c:v>
                </c:pt>
                <c:pt idx="3">
                  <c:v>2.3254900000000021</c:v>
                </c:pt>
                <c:pt idx="4">
                  <c:v>1.7111200000000011</c:v>
                </c:pt>
                <c:pt idx="5">
                  <c:v>1.2818499999999986</c:v>
                </c:pt>
                <c:pt idx="6">
                  <c:v>0.9942400000000049</c:v>
                </c:pt>
                <c:pt idx="7">
                  <c:v>0.80485000000000184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LINK!$F$48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LINK!$G$48:$N$48</c:f>
              <c:numCache>
                <c:formatCode>0.000</c:formatCode>
                <c:ptCount val="8"/>
                <c:pt idx="0">
                  <c:v>7.8614200000000025</c:v>
                </c:pt>
                <c:pt idx="1">
                  <c:v>5.7968100000000042</c:v>
                </c:pt>
                <c:pt idx="2">
                  <c:v>4.187660000000001</c:v>
                </c:pt>
                <c:pt idx="3">
                  <c:v>2.9734300000000005</c:v>
                </c:pt>
                <c:pt idx="4">
                  <c:v>2.0935800000000029</c:v>
                </c:pt>
                <c:pt idx="5">
                  <c:v>1.4875700000000052</c:v>
                </c:pt>
                <c:pt idx="6">
                  <c:v>1.0948599999999971</c:v>
                </c:pt>
                <c:pt idx="7">
                  <c:v>0.85491000000001094</c:v>
                </c:pt>
              </c:numCache>
            </c:numRef>
          </c:yVal>
          <c:smooth val="1"/>
        </c:ser>
        <c:axId val="90832256"/>
        <c:axId val="90977792"/>
      </c:scatterChart>
      <c:valAx>
        <c:axId val="90832256"/>
        <c:scaling>
          <c:orientation val="minMax"/>
          <c:max val="16"/>
          <c:min val="8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</c:title>
        <c:numFmt formatCode="0.0" sourceLinked="1"/>
        <c:tickLblPos val="nextTo"/>
        <c:crossAx val="90977792"/>
        <c:crosses val="autoZero"/>
        <c:crossBetween val="midCat"/>
        <c:majorUnit val="1"/>
      </c:valAx>
      <c:valAx>
        <c:axId val="909777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</c:title>
        <c:numFmt formatCode="0.000" sourceLinked="1"/>
        <c:tickLblPos val="nextTo"/>
        <c:crossAx val="9083225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ADDER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6735348201236096E-2"/>
          <c:y val="0.1072913630700368"/>
          <c:w val="0.78276376381095625"/>
          <c:h val="0.77387510530072379"/>
        </c:manualLayout>
      </c:layout>
      <c:scatterChart>
        <c:scatterStyle val="smoothMarker"/>
        <c:ser>
          <c:idx val="0"/>
          <c:order val="0"/>
          <c:tx>
            <c:strRef>
              <c:f>LINK!$F$52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LINK!$G$52:$AL$52</c:f>
              <c:numCache>
                <c:formatCode>0.000</c:formatCode>
                <c:ptCount val="32"/>
                <c:pt idx="0">
                  <c:v>0.27413999999999999</c:v>
                </c:pt>
                <c:pt idx="1">
                  <c:v>0.26489349609375001</c:v>
                </c:pt>
                <c:pt idx="2">
                  <c:v>0.23966734374999998</c:v>
                </c:pt>
                <c:pt idx="3">
                  <c:v>0.20273033203125002</c:v>
                </c:pt>
                <c:pt idx="4">
                  <c:v>0.15835125</c:v>
                </c:pt>
                <c:pt idx="5">
                  <c:v>0.11079888671874999</c:v>
                </c:pt>
                <c:pt idx="6">
                  <c:v>6.4342031249999987E-2</c:v>
                </c:pt>
                <c:pt idx="7">
                  <c:v>2.3249472656249937E-2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LINK!$F$53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LINK!$G$53:$AL$53</c:f>
              <c:numCache>
                <c:formatCode>0.000</c:formatCode>
                <c:ptCount val="32"/>
                <c:pt idx="0">
                  <c:v>0.29476000000000002</c:v>
                </c:pt>
                <c:pt idx="1">
                  <c:v>0.27785019531249999</c:v>
                </c:pt>
                <c:pt idx="2">
                  <c:v>0.2460203125</c:v>
                </c:pt>
                <c:pt idx="3">
                  <c:v>0.20374714843750003</c:v>
                </c:pt>
                <c:pt idx="4">
                  <c:v>0.15550750000000002</c:v>
                </c:pt>
                <c:pt idx="5">
                  <c:v>0.10577816406250004</c:v>
                </c:pt>
                <c:pt idx="6">
                  <c:v>5.9035937500000024E-2</c:v>
                </c:pt>
                <c:pt idx="7">
                  <c:v>1.9757617187500021E-2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LINK!$F$54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LINK!$G$54:$AL$54</c:f>
              <c:numCache>
                <c:formatCode>0.000</c:formatCode>
                <c:ptCount val="32"/>
                <c:pt idx="0">
                  <c:v>0.28438999999999998</c:v>
                </c:pt>
                <c:pt idx="1">
                  <c:v>0.27913218749999996</c:v>
                </c:pt>
                <c:pt idx="2">
                  <c:v>0.25479874999999996</c:v>
                </c:pt>
                <c:pt idx="3">
                  <c:v>0.21644843749999998</c:v>
                </c:pt>
                <c:pt idx="4">
                  <c:v>0.16913999999999998</c:v>
                </c:pt>
                <c:pt idx="5">
                  <c:v>0.11793218749999998</c:v>
                </c:pt>
                <c:pt idx="6">
                  <c:v>6.7883750000000048E-2</c:v>
                </c:pt>
                <c:pt idx="7">
                  <c:v>2.4053437499999941E-2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LINK!$F$55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LINK!$G$55:$AL$55</c:f>
              <c:numCache>
                <c:formatCode>0.000</c:formatCode>
                <c:ptCount val="32"/>
                <c:pt idx="0">
                  <c:v>0.25434421875000002</c:v>
                </c:pt>
                <c:pt idx="1">
                  <c:v>0.25434421875000002</c:v>
                </c:pt>
                <c:pt idx="2">
                  <c:v>0.25434421875000002</c:v>
                </c:pt>
                <c:pt idx="3">
                  <c:v>0.23907298828124998</c:v>
                </c:pt>
                <c:pt idx="4">
                  <c:v>0.20083874999999995</c:v>
                </c:pt>
                <c:pt idx="5">
                  <c:v>0.14819841796874994</c:v>
                </c:pt>
                <c:pt idx="6">
                  <c:v>8.9708906249999942E-2</c:v>
                </c:pt>
                <c:pt idx="7">
                  <c:v>3.3927128906249937E-2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LINK!$F$56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LINK!$G$56:$AL$56</c:f>
              <c:numCache>
                <c:formatCode>0.000</c:formatCode>
                <c:ptCount val="32"/>
                <c:pt idx="0">
                  <c:v>0.31129781249999999</c:v>
                </c:pt>
                <c:pt idx="1">
                  <c:v>0.31129781249999999</c:v>
                </c:pt>
                <c:pt idx="2">
                  <c:v>0.31129781249999999</c:v>
                </c:pt>
                <c:pt idx="3">
                  <c:v>0.28445816406250002</c:v>
                </c:pt>
                <c:pt idx="4">
                  <c:v>0.23511000000000004</c:v>
                </c:pt>
                <c:pt idx="5">
                  <c:v>0.17210121093750008</c:v>
                </c:pt>
                <c:pt idx="6">
                  <c:v>0.1042796875</c:v>
                </c:pt>
                <c:pt idx="7">
                  <c:v>4.0493320312500136E-2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LINK!$F$57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LINK!$G$57:$AL$57</c:f>
              <c:numCache>
                <c:formatCode>0.000</c:formatCode>
                <c:ptCount val="32"/>
                <c:pt idx="0">
                  <c:v>0.30239093750000001</c:v>
                </c:pt>
                <c:pt idx="1">
                  <c:v>0.30239093750000001</c:v>
                </c:pt>
                <c:pt idx="2">
                  <c:v>0.30239093750000001</c:v>
                </c:pt>
                <c:pt idx="3">
                  <c:v>0.27758949218750001</c:v>
                </c:pt>
                <c:pt idx="4">
                  <c:v>0.23145499999999999</c:v>
                </c:pt>
                <c:pt idx="5">
                  <c:v>0.17171363281250002</c:v>
                </c:pt>
                <c:pt idx="6">
                  <c:v>0.10609156250000001</c:v>
                </c:pt>
                <c:pt idx="7">
                  <c:v>4.2314960937500035E-2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LINK!$F$58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LINK!$G$58:$AL$58</c:f>
              <c:numCache>
                <c:formatCode>0.000</c:formatCode>
                <c:ptCount val="32"/>
                <c:pt idx="0">
                  <c:v>0.30284890624999999</c:v>
                </c:pt>
                <c:pt idx="1">
                  <c:v>0.30284890624999999</c:v>
                </c:pt>
                <c:pt idx="2">
                  <c:v>0.30284890624999999</c:v>
                </c:pt>
                <c:pt idx="3">
                  <c:v>0.27981310546874999</c:v>
                </c:pt>
                <c:pt idx="4">
                  <c:v>0.23516375</c:v>
                </c:pt>
                <c:pt idx="5">
                  <c:v>0.17631330078125002</c:v>
                </c:pt>
                <c:pt idx="6">
                  <c:v>0.11067421875</c:v>
                </c:pt>
                <c:pt idx="7">
                  <c:v>4.5658964843750149E-2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</c:ser>
        <c:ser>
          <c:idx val="8"/>
          <c:order val="7"/>
          <c:tx>
            <c:strRef>
              <c:f>LINK!$F$59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LINK!$G$59:$AL$59</c:f>
              <c:numCache>
                <c:formatCode>0.000</c:formatCode>
                <c:ptCount val="32"/>
                <c:pt idx="0">
                  <c:v>0.30389125</c:v>
                </c:pt>
                <c:pt idx="1">
                  <c:v>0.30389125</c:v>
                </c:pt>
                <c:pt idx="2">
                  <c:v>0.30389125</c:v>
                </c:pt>
                <c:pt idx="3">
                  <c:v>0.28103882812500003</c:v>
                </c:pt>
                <c:pt idx="4">
                  <c:v>0.23656250000000001</c:v>
                </c:pt>
                <c:pt idx="5">
                  <c:v>0.17778835937500009</c:v>
                </c:pt>
                <c:pt idx="6">
                  <c:v>0.11204249999999999</c:v>
                </c:pt>
                <c:pt idx="7">
                  <c:v>4.665101562500007E-2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</c:ser>
        <c:axId val="90999808"/>
        <c:axId val="91010176"/>
      </c:scatterChart>
      <c:valAx>
        <c:axId val="90999808"/>
        <c:scaling>
          <c:orientation val="minMax"/>
          <c:max val="2"/>
        </c:scaling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</c:title>
        <c:numFmt formatCode="0.0" sourceLinked="0"/>
        <c:tickLblPos val="nextTo"/>
        <c:crossAx val="91010176"/>
        <c:crosses val="autoZero"/>
        <c:crossBetween val="midCat"/>
        <c:majorUnit val="0.2"/>
      </c:valAx>
      <c:valAx>
        <c:axId val="91010176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Adder (mS)</a:t>
                </a:r>
              </a:p>
            </c:rich>
          </c:tx>
        </c:title>
        <c:numFmt formatCode="0.000" sourceLinked="1"/>
        <c:tickLblPos val="nextTo"/>
        <c:crossAx val="9099980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'Nissan GTR EcuTek'!$G$14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'Nissan GTR EcuTek'!$F$15:$F$22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'Nissan GTR EcuTek'!$G$15:$G$22</c:f>
              <c:numCache>
                <c:formatCode>0</c:formatCode>
                <c:ptCount val="8"/>
                <c:pt idx="0">
                  <c:v>1058.2888800000001</c:v>
                </c:pt>
                <c:pt idx="1">
                  <c:v>1215.2473199999999</c:v>
                </c:pt>
                <c:pt idx="2">
                  <c:v>1312.2758099999999</c:v>
                </c:pt>
                <c:pt idx="3">
                  <c:v>1302.6510000000001</c:v>
                </c:pt>
                <c:pt idx="4">
                  <c:v>1383.2912999999999</c:v>
                </c:pt>
                <c:pt idx="5">
                  <c:v>1439.7194999999999</c:v>
                </c:pt>
                <c:pt idx="6">
                  <c:v>1492.2857699999997</c:v>
                </c:pt>
                <c:pt idx="7">
                  <c:v>1552.6559400000001</c:v>
                </c:pt>
              </c:numCache>
            </c:numRef>
          </c:yVal>
          <c:smooth val="1"/>
        </c:ser>
        <c:axId val="91509120"/>
        <c:axId val="91511040"/>
      </c:scatterChart>
      <c:valAx>
        <c:axId val="91509120"/>
        <c:scaling>
          <c:orientation val="minMax"/>
        </c:scaling>
        <c:axPos val="b"/>
        <c:majorGridlines/>
        <c:title>
          <c:tx>
            <c:strRef>
              <c:f>'Nissan GTR EcuTek'!$F$14</c:f>
              <c:strCache>
                <c:ptCount val="1"/>
                <c:pt idx="0">
                  <c:v>bar</c:v>
                </c:pt>
              </c:strCache>
            </c:strRef>
          </c:tx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tickLblPos val="nextTo"/>
        <c:crossAx val="91511040"/>
        <c:crosses val="autoZero"/>
        <c:crossBetween val="midCat"/>
      </c:valAx>
      <c:valAx>
        <c:axId val="91511040"/>
        <c:scaling>
          <c:orientation val="minMax"/>
        </c:scaling>
        <c:axPos val="l"/>
        <c:majorGridlines/>
        <c:title>
          <c:tx>
            <c:strRef>
              <c:f>'Nissan GTR EcuTek'!$H$15:$H$22</c:f>
              <c:strCache>
                <c:ptCount val="1"/>
                <c:pt idx="0">
                  <c:v>cc/min  at 25°C</c:v>
                </c:pt>
              </c:strCache>
            </c:strRef>
          </c:tx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tickLblPos val="nextTo"/>
        <c:crossAx val="9150912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Latency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952852547020595E-2"/>
          <c:y val="0.10426697541759163"/>
          <c:w val="0.77062447839182091"/>
          <c:h val="0.77400073627736365"/>
        </c:manualLayout>
      </c:layout>
      <c:scatterChart>
        <c:scatterStyle val="smoothMarker"/>
        <c:ser>
          <c:idx val="0"/>
          <c:order val="0"/>
          <c:tx>
            <c:strRef>
              <c:f>'Nissan GTR EcuTek'!$F$41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EcuTek'!$G$41:$N$41</c:f>
              <c:numCache>
                <c:formatCode>0.000</c:formatCode>
                <c:ptCount val="8"/>
                <c:pt idx="0">
                  <c:v>1.8557100000000002</c:v>
                </c:pt>
                <c:pt idx="1">
                  <c:v>1.2349899999999998</c:v>
                </c:pt>
                <c:pt idx="2">
                  <c:v>1.0095299999999998</c:v>
                </c:pt>
                <c:pt idx="3">
                  <c:v>0.83011000000000035</c:v>
                </c:pt>
                <c:pt idx="4">
                  <c:v>0.68880999999999926</c:v>
                </c:pt>
                <c:pt idx="5">
                  <c:v>0.57770999999999884</c:v>
                </c:pt>
                <c:pt idx="6">
                  <c:v>0.48889000000000049</c:v>
                </c:pt>
                <c:pt idx="7">
                  <c:v>0.4144300000000003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'Nissan GTR EcuTek'!$F$42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EcuTek'!$G$42:$N$42</c:f>
              <c:numCache>
                <c:formatCode>0.000</c:formatCode>
                <c:ptCount val="8"/>
                <c:pt idx="0">
                  <c:v>1.9170699999999998</c:v>
                </c:pt>
                <c:pt idx="1">
                  <c:v>1.2748500000000007</c:v>
                </c:pt>
                <c:pt idx="2">
                  <c:v>1.0617999999999999</c:v>
                </c:pt>
                <c:pt idx="3">
                  <c:v>0.9020699999999966</c:v>
                </c:pt>
                <c:pt idx="4">
                  <c:v>0.78162000000000198</c:v>
                </c:pt>
                <c:pt idx="5">
                  <c:v>0.68640999999999686</c:v>
                </c:pt>
                <c:pt idx="6">
                  <c:v>0.60240000000000116</c:v>
                </c:pt>
                <c:pt idx="7">
                  <c:v>0.51554999999999929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'Nissan GTR EcuTek'!$F$43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EcuTek'!$G$43:$N$43</c:f>
              <c:numCache>
                <c:formatCode>0.000</c:formatCode>
                <c:ptCount val="8"/>
                <c:pt idx="0">
                  <c:v>2.1161400000000015</c:v>
                </c:pt>
                <c:pt idx="1">
                  <c:v>1.3630000000000013</c:v>
                </c:pt>
                <c:pt idx="2">
                  <c:v>1.1149500000000039</c:v>
                </c:pt>
                <c:pt idx="3">
                  <c:v>0.93186000000000035</c:v>
                </c:pt>
                <c:pt idx="4">
                  <c:v>0.79819000000000173</c:v>
                </c:pt>
                <c:pt idx="5">
                  <c:v>0.69840000000000302</c:v>
                </c:pt>
                <c:pt idx="6">
                  <c:v>0.61694999999999922</c:v>
                </c:pt>
                <c:pt idx="7">
                  <c:v>0.53829999999999956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'Nissan GTR EcuTek'!$F$44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EcuTek'!$G$44:$N$44</c:f>
              <c:numCache>
                <c:formatCode>0.000</c:formatCode>
                <c:ptCount val="8"/>
                <c:pt idx="0">
                  <c:v>2.1192600000000024</c:v>
                </c:pt>
                <c:pt idx="1">
                  <c:v>1.3396400000000028</c:v>
                </c:pt>
                <c:pt idx="2">
                  <c:v>1.0710000000000051</c:v>
                </c:pt>
                <c:pt idx="3">
                  <c:v>0.86562000000000161</c:v>
                </c:pt>
                <c:pt idx="4">
                  <c:v>0.71035999999999966</c:v>
                </c:pt>
                <c:pt idx="5">
                  <c:v>0.59208000000000105</c:v>
                </c:pt>
                <c:pt idx="6">
                  <c:v>0.49764000000000586</c:v>
                </c:pt>
                <c:pt idx="7">
                  <c:v>0.41390000000000349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'Nissan GTR EcuTek'!$F$45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EcuTek'!$G$45:$N$45</c:f>
              <c:numCache>
                <c:formatCode>0.000</c:formatCode>
                <c:ptCount val="8"/>
                <c:pt idx="0">
                  <c:v>2.3519100000000019</c:v>
                </c:pt>
                <c:pt idx="1">
                  <c:v>1.4449300000000029</c:v>
                </c:pt>
                <c:pt idx="2">
                  <c:v>1.142850000000001</c:v>
                </c:pt>
                <c:pt idx="3">
                  <c:v>0.91763000000000083</c:v>
                </c:pt>
                <c:pt idx="4">
                  <c:v>0.75121000000000215</c:v>
                </c:pt>
                <c:pt idx="5">
                  <c:v>0.62553000000000303</c:v>
                </c:pt>
                <c:pt idx="6">
                  <c:v>0.52252999999999794</c:v>
                </c:pt>
                <c:pt idx="7">
                  <c:v>0.42414999999999914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'Nissan GTR EcuTek'!$F$46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EcuTek'!$G$46:$N$46</c:f>
              <c:numCache>
                <c:formatCode>0.000</c:formatCode>
                <c:ptCount val="8"/>
                <c:pt idx="0">
                  <c:v>2.7095199999999977</c:v>
                </c:pt>
                <c:pt idx="1">
                  <c:v>1.5992999999999995</c:v>
                </c:pt>
                <c:pt idx="2">
                  <c:v>1.2457600000000042</c:v>
                </c:pt>
                <c:pt idx="3">
                  <c:v>0.99019999999999797</c:v>
                </c:pt>
                <c:pt idx="4">
                  <c:v>0.80531999999999826</c:v>
                </c:pt>
                <c:pt idx="5">
                  <c:v>0.66382000000000474</c:v>
                </c:pt>
                <c:pt idx="6">
                  <c:v>0.53839999999999222</c:v>
                </c:pt>
                <c:pt idx="7">
                  <c:v>0.40175999999999945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'Nissan GTR EcuTek'!$F$47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EcuTek'!$G$47:$N$47</c:f>
              <c:numCache>
                <c:formatCode>0.000</c:formatCode>
                <c:ptCount val="8"/>
                <c:pt idx="0">
                  <c:v>3.1683999999999983</c:v>
                </c:pt>
                <c:pt idx="1">
                  <c:v>1.7111200000000011</c:v>
                </c:pt>
                <c:pt idx="2">
                  <c:v>1.2818499999999986</c:v>
                </c:pt>
                <c:pt idx="3">
                  <c:v>0.9942400000000049</c:v>
                </c:pt>
                <c:pt idx="4">
                  <c:v>0.80485000000000184</c:v>
                </c:pt>
                <c:pt idx="5">
                  <c:v>0.67023999999999972</c:v>
                </c:pt>
                <c:pt idx="6">
                  <c:v>0.54697000000000884</c:v>
                </c:pt>
                <c:pt idx="7">
                  <c:v>0.39160000000000394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'Nissan GTR EcuTek'!$F$48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EcuTek'!$G$48:$N$48</c:f>
              <c:numCache>
                <c:formatCode>0.000</c:formatCode>
                <c:ptCount val="8"/>
                <c:pt idx="0">
                  <c:v>4.187660000000001</c:v>
                </c:pt>
                <c:pt idx="1">
                  <c:v>2.0935800000000029</c:v>
                </c:pt>
                <c:pt idx="2">
                  <c:v>1.4875700000000052</c:v>
                </c:pt>
                <c:pt idx="3">
                  <c:v>1.0948599999999971</c:v>
                </c:pt>
                <c:pt idx="4">
                  <c:v>0.85491000000001094</c:v>
                </c:pt>
                <c:pt idx="5">
                  <c:v>0.70718000000000814</c:v>
                </c:pt>
                <c:pt idx="6">
                  <c:v>0.59112999999999261</c:v>
                </c:pt>
                <c:pt idx="7">
                  <c:v>0.44621999999999673</c:v>
                </c:pt>
              </c:numCache>
            </c:numRef>
          </c:yVal>
          <c:smooth val="1"/>
        </c:ser>
        <c:axId val="91536000"/>
        <c:axId val="91542272"/>
      </c:scatterChart>
      <c:valAx>
        <c:axId val="91536000"/>
        <c:scaling>
          <c:orientation val="minMax"/>
          <c:max val="16"/>
          <c:min val="8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</c:title>
        <c:numFmt formatCode="0.0" sourceLinked="1"/>
        <c:tickLblPos val="nextTo"/>
        <c:crossAx val="91542272"/>
        <c:crosses val="autoZero"/>
        <c:crossBetween val="midCat"/>
        <c:majorUnit val="1"/>
      </c:valAx>
      <c:valAx>
        <c:axId val="915422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</c:title>
        <c:numFmt formatCode="0.000" sourceLinked="1"/>
        <c:tickLblPos val="nextTo"/>
        <c:crossAx val="9153600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jpeg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jpeg"/><Relationship Id="rId1" Type="http://schemas.openxmlformats.org/officeDocument/2006/relationships/chart" Target="../charts/chart11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chart" Target="../charts/chart16.xml"/><Relationship Id="rId7" Type="http://schemas.openxmlformats.org/officeDocument/2006/relationships/image" Target="../media/image2.png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image" Target="../media/image1.jpeg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2" name="Picture 1" descr="ASNU Diamond Logo Medium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239875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10</xdr:row>
      <xdr:rowOff>100650</xdr:rowOff>
    </xdr:to>
    <xdr:pic>
      <xdr:nvPicPr>
        <xdr:cNvPr id="3" name="Picture 2" descr="dna logo final without tex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8700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32</xdr:col>
      <xdr:colOff>557645</xdr:colOff>
      <xdr:row>15</xdr:row>
      <xdr:rowOff>237675</xdr:rowOff>
    </xdr:to>
    <xdr:pic>
      <xdr:nvPicPr>
        <xdr:cNvPr id="4" name="Picture 3" descr="dna lettering on its own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39699" y="276225"/>
          <a:ext cx="3834246" cy="36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0</xdr:rowOff>
    </xdr:from>
    <xdr:to>
      <xdr:col>11</xdr:col>
      <xdr:colOff>0</xdr:colOff>
      <xdr:row>97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73</xdr:row>
      <xdr:rowOff>190499</xdr:rowOff>
    </xdr:from>
    <xdr:to>
      <xdr:col>22</xdr:col>
      <xdr:colOff>1</xdr:colOff>
      <xdr:row>97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98</xdr:row>
      <xdr:rowOff>0</xdr:rowOff>
    </xdr:from>
    <xdr:to>
      <xdr:col>11</xdr:col>
      <xdr:colOff>0</xdr:colOff>
      <xdr:row>120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22</xdr:col>
      <xdr:colOff>0</xdr:colOff>
      <xdr:row>120</xdr:row>
      <xdr:rowOff>190499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6" name="Picture 5" descr="ASNU Diamond Logo Medium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11</xdr:row>
      <xdr:rowOff>186375</xdr:rowOff>
    </xdr:to>
    <xdr:pic>
      <xdr:nvPicPr>
        <xdr:cNvPr id="7" name="Picture 6" descr="dna logo final without text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161475</xdr:rowOff>
    </xdr:to>
    <xdr:pic>
      <xdr:nvPicPr>
        <xdr:cNvPr id="8" name="Picture 7" descr="dna lettering on its own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1</xdr:rowOff>
    </xdr:from>
    <xdr:to>
      <xdr:col>11</xdr:col>
      <xdr:colOff>0</xdr:colOff>
      <xdr:row>97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74</xdr:row>
      <xdr:rowOff>0</xdr:rowOff>
    </xdr:from>
    <xdr:to>
      <xdr:col>22</xdr:col>
      <xdr:colOff>1</xdr:colOff>
      <xdr:row>97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98</xdr:row>
      <xdr:rowOff>1</xdr:rowOff>
    </xdr:from>
    <xdr:to>
      <xdr:col>11</xdr:col>
      <xdr:colOff>0</xdr:colOff>
      <xdr:row>121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5" name="Picture 4" descr="ASNU Diamond Logo Medium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11</xdr:row>
      <xdr:rowOff>186375</xdr:rowOff>
    </xdr:to>
    <xdr:pic>
      <xdr:nvPicPr>
        <xdr:cNvPr id="6" name="Picture 5" descr="dna logo final without text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161475</xdr:rowOff>
    </xdr:to>
    <xdr:pic>
      <xdr:nvPicPr>
        <xdr:cNvPr id="7" name="Picture 6" descr="dna lettering on its own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1</xdr:rowOff>
    </xdr:from>
    <xdr:to>
      <xdr:col>11</xdr:col>
      <xdr:colOff>0</xdr:colOff>
      <xdr:row>97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609599</xdr:colOff>
      <xdr:row>74</xdr:row>
      <xdr:rowOff>0</xdr:rowOff>
    </xdr:from>
    <xdr:to>
      <xdr:col>21</xdr:col>
      <xdr:colOff>609599</xdr:colOff>
      <xdr:row>97</xdr:row>
      <xdr:rowOff>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22</xdr:col>
      <xdr:colOff>0</xdr:colOff>
      <xdr:row>120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5" name="Picture 4" descr="ASNU Diamond Logo Medium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11</xdr:row>
      <xdr:rowOff>186375</xdr:rowOff>
    </xdr:to>
    <xdr:pic>
      <xdr:nvPicPr>
        <xdr:cNvPr id="6" name="Picture 5" descr="dna logo final without text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161475</xdr:rowOff>
    </xdr:to>
    <xdr:pic>
      <xdr:nvPicPr>
        <xdr:cNvPr id="7" name="Picture 6" descr="dna lettering on its own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1</xdr:rowOff>
    </xdr:from>
    <xdr:to>
      <xdr:col>11</xdr:col>
      <xdr:colOff>0</xdr:colOff>
      <xdr:row>97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3" name="Picture 2" descr="ASNU Diamond Logo Medium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11</xdr:row>
      <xdr:rowOff>186375</xdr:rowOff>
    </xdr:to>
    <xdr:pic>
      <xdr:nvPicPr>
        <xdr:cNvPr id="4" name="Picture 3" descr="dna logo final without tex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161475</xdr:rowOff>
    </xdr:to>
    <xdr:pic>
      <xdr:nvPicPr>
        <xdr:cNvPr id="5" name="Picture 4" descr="dna lettering on its own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74</xdr:row>
      <xdr:rowOff>0</xdr:rowOff>
    </xdr:from>
    <xdr:to>
      <xdr:col>22</xdr:col>
      <xdr:colOff>0</xdr:colOff>
      <xdr:row>97</xdr:row>
      <xdr:rowOff>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</xdr:colOff>
      <xdr:row>98</xdr:row>
      <xdr:rowOff>0</xdr:rowOff>
    </xdr:from>
    <xdr:to>
      <xdr:col>22</xdr:col>
      <xdr:colOff>1</xdr:colOff>
      <xdr:row>120</xdr:row>
      <xdr:rowOff>190499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1</xdr:rowOff>
    </xdr:from>
    <xdr:to>
      <xdr:col>11</xdr:col>
      <xdr:colOff>0</xdr:colOff>
      <xdr:row>97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74</xdr:row>
      <xdr:rowOff>0</xdr:rowOff>
    </xdr:from>
    <xdr:to>
      <xdr:col>22</xdr:col>
      <xdr:colOff>1</xdr:colOff>
      <xdr:row>97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22</xdr:col>
      <xdr:colOff>0</xdr:colOff>
      <xdr:row>120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74</xdr:row>
      <xdr:rowOff>0</xdr:rowOff>
    </xdr:from>
    <xdr:to>
      <xdr:col>33</xdr:col>
      <xdr:colOff>9526</xdr:colOff>
      <xdr:row>97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98</xdr:row>
      <xdr:rowOff>0</xdr:rowOff>
    </xdr:from>
    <xdr:to>
      <xdr:col>11</xdr:col>
      <xdr:colOff>0</xdr:colOff>
      <xdr:row>120</xdr:row>
      <xdr:rowOff>190499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7" name="Picture 6" descr="ASNU Diamond Logo Medium.jp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11</xdr:row>
      <xdr:rowOff>186375</xdr:rowOff>
    </xdr:to>
    <xdr:pic>
      <xdr:nvPicPr>
        <xdr:cNvPr id="8" name="Picture 7" descr="dna logo final without text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161475</xdr:rowOff>
    </xdr:to>
    <xdr:pic>
      <xdr:nvPicPr>
        <xdr:cNvPr id="9" name="Picture 8" descr="dna lettering on its own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1</xdr:rowOff>
    </xdr:from>
    <xdr:to>
      <xdr:col>11</xdr:col>
      <xdr:colOff>0</xdr:colOff>
      <xdr:row>97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74</xdr:row>
      <xdr:rowOff>0</xdr:rowOff>
    </xdr:from>
    <xdr:to>
      <xdr:col>22</xdr:col>
      <xdr:colOff>1</xdr:colOff>
      <xdr:row>97</xdr:row>
      <xdr:rowOff>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98</xdr:row>
      <xdr:rowOff>1</xdr:rowOff>
    </xdr:from>
    <xdr:to>
      <xdr:col>11</xdr:col>
      <xdr:colOff>0</xdr:colOff>
      <xdr:row>121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5" name="Picture 4" descr="ASNU Diamond Logo Medium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12</xdr:row>
      <xdr:rowOff>14925</xdr:rowOff>
    </xdr:to>
    <xdr:pic>
      <xdr:nvPicPr>
        <xdr:cNvPr id="6" name="Picture 5" descr="dna logo final without text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190050</xdr:rowOff>
    </xdr:to>
    <xdr:pic>
      <xdr:nvPicPr>
        <xdr:cNvPr id="7" name="Picture 6" descr="dna lettering on its own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nu/Design/Injector%20Data/Processed/Asnu%201400%20Injector%20Data%20-%20Processe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Versions"/>
      <sheetName val="Injectors - ECU's"/>
      <sheetName val="Instructions"/>
      <sheetName val="Test Info"/>
      <sheetName val="Latency (offset) Data"/>
      <sheetName val="Short Pulse Data"/>
      <sheetName val="Latency (offset) Data XL"/>
      <sheetName val="Short Pulse Data XL"/>
      <sheetName val="Summary Data"/>
      <sheetName val="Constants"/>
      <sheetName val="Help"/>
      <sheetName val="Generic ECU"/>
      <sheetName val="LINK"/>
      <sheetName val="Nissan GTR EcuTek"/>
      <sheetName val="Nissan GTR COBB"/>
      <sheetName val="Subaru COBB"/>
      <sheetName val="Mitsubishi EVO X COBB"/>
    </sheetNames>
    <sheetDataSet>
      <sheetData sheetId="0">
        <row r="4">
          <cell r="C4" t="str">
            <v>19.02.28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9">
          <cell r="C9">
            <v>6</v>
          </cell>
        </row>
        <row r="10">
          <cell r="C10">
            <v>5.5</v>
          </cell>
        </row>
        <row r="11">
          <cell r="C11">
            <v>5</v>
          </cell>
        </row>
        <row r="12">
          <cell r="C12">
            <v>4.5</v>
          </cell>
        </row>
        <row r="13">
          <cell r="C13">
            <v>4</v>
          </cell>
        </row>
        <row r="14">
          <cell r="C14">
            <v>3.5</v>
          </cell>
        </row>
        <row r="15">
          <cell r="C15">
            <v>3</v>
          </cell>
        </row>
        <row r="16">
          <cell r="C16">
            <v>2.5</v>
          </cell>
        </row>
        <row r="35">
          <cell r="D35">
            <v>16</v>
          </cell>
          <cell r="F35">
            <v>14</v>
          </cell>
          <cell r="H35">
            <v>12</v>
          </cell>
          <cell r="J35">
            <v>10</v>
          </cell>
          <cell r="K35">
            <v>8</v>
          </cell>
        </row>
        <row r="36">
          <cell r="V36">
            <v>-1.009E-2</v>
          </cell>
          <cell r="W36">
            <v>0.43962000000000001</v>
          </cell>
          <cell r="X36">
            <v>-6.49824</v>
          </cell>
          <cell r="Y36">
            <v>33.203980000000001</v>
          </cell>
        </row>
        <row r="37">
          <cell r="V37">
            <v>-7.2399999999999999E-3</v>
          </cell>
          <cell r="W37">
            <v>0.30975000000000003</v>
          </cell>
          <cell r="X37">
            <v>-4.5375800000000002</v>
          </cell>
          <cell r="Y37">
            <v>23.35192</v>
          </cell>
        </row>
        <row r="38">
          <cell r="V38">
            <v>-4.5500000000000002E-3</v>
          </cell>
          <cell r="W38">
            <v>0.19914000000000001</v>
          </cell>
          <cell r="X38">
            <v>-3.0294300000000001</v>
          </cell>
          <cell r="Y38">
            <v>16.529599999999999</v>
          </cell>
        </row>
        <row r="39">
          <cell r="V39">
            <v>-3.0100000000000001E-3</v>
          </cell>
          <cell r="W39">
            <v>0.13775999999999999</v>
          </cell>
          <cell r="X39">
            <v>-2.1987299999999999</v>
          </cell>
          <cell r="Y39">
            <v>12.666230000000001</v>
          </cell>
        </row>
        <row r="40">
          <cell r="V40">
            <v>-2.1900000000000001E-3</v>
          </cell>
          <cell r="W40">
            <v>0.10390000000000001</v>
          </cell>
          <cell r="X40">
            <v>-1.7256499999999999</v>
          </cell>
          <cell r="Y40">
            <v>10.396140000000001</v>
          </cell>
        </row>
        <row r="41">
          <cell r="V41">
            <v>-2.5899999999999999E-3</v>
          </cell>
          <cell r="W41">
            <v>0.11795</v>
          </cell>
          <cell r="X41">
            <v>-1.86771</v>
          </cell>
          <cell r="Y41">
            <v>10.835100000000001</v>
          </cell>
        </row>
        <row r="42">
          <cell r="V42">
            <v>-2.3400000000000001E-3</v>
          </cell>
          <cell r="W42">
            <v>0.10388</v>
          </cell>
          <cell r="X42">
            <v>-1.61999</v>
          </cell>
          <cell r="Y42">
            <v>9.4267500000000002</v>
          </cell>
        </row>
        <row r="43">
          <cell r="V43">
            <v>-1.32E-3</v>
          </cell>
          <cell r="W43">
            <v>6.658E-2</v>
          </cell>
          <cell r="X43">
            <v>-1.18672</v>
          </cell>
          <cell r="Y43">
            <v>7.7641900000000001</v>
          </cell>
        </row>
        <row r="63">
          <cell r="D63">
            <v>1551.88</v>
          </cell>
        </row>
        <row r="64">
          <cell r="D64">
            <v>1491.54</v>
          </cell>
        </row>
        <row r="65">
          <cell r="D65">
            <v>1439</v>
          </cell>
        </row>
        <row r="66">
          <cell r="D66">
            <v>1382.6</v>
          </cell>
        </row>
        <row r="67">
          <cell r="D67">
            <v>1302</v>
          </cell>
        </row>
        <row r="68">
          <cell r="D68">
            <v>1311.62</v>
          </cell>
        </row>
        <row r="69">
          <cell r="D69">
            <v>1214.6400000000001</v>
          </cell>
        </row>
        <row r="70">
          <cell r="D70">
            <v>1057.76</v>
          </cell>
        </row>
        <row r="112">
          <cell r="V112">
            <v>0.62516000000000005</v>
          </cell>
          <cell r="W112">
            <v>-1.39527</v>
          </cell>
          <cell r="X112">
            <v>0.50363000000000002</v>
          </cell>
          <cell r="Y112">
            <v>0.25541999999999998</v>
          </cell>
        </row>
        <row r="113">
          <cell r="V113">
            <v>0.63253000000000004</v>
          </cell>
          <cell r="W113">
            <v>-1.40323</v>
          </cell>
          <cell r="X113">
            <v>0.50495000000000001</v>
          </cell>
          <cell r="Y113">
            <v>0.25442999999999999</v>
          </cell>
        </row>
        <row r="114">
          <cell r="V114">
            <v>0.6593</v>
          </cell>
          <cell r="W114">
            <v>-1.4243699999999999</v>
          </cell>
          <cell r="X114">
            <v>0.49608999999999998</v>
          </cell>
          <cell r="Y114">
            <v>0.25708999999999999</v>
          </cell>
        </row>
        <row r="115">
          <cell r="V115">
            <v>0.75502000000000002</v>
          </cell>
          <cell r="W115">
            <v>-1.5696699999999999</v>
          </cell>
          <cell r="X115">
            <v>0.54218</v>
          </cell>
          <cell r="Y115">
            <v>0.26206000000000002</v>
          </cell>
        </row>
        <row r="116">
          <cell r="V116">
            <v>0.73019000000000001</v>
          </cell>
          <cell r="W116">
            <v>-1.5562800000000001</v>
          </cell>
          <cell r="X116">
            <v>0.63373000000000002</v>
          </cell>
          <cell r="Y116">
            <v>0.18176999999999999</v>
          </cell>
        </row>
        <row r="117">
          <cell r="V117">
            <v>0.43168000000000001</v>
          </cell>
          <cell r="W117">
            <v>-0.77229999999999999</v>
          </cell>
          <cell r="X117">
            <v>4.7730000000000002E-2</v>
          </cell>
          <cell r="Y117">
            <v>0.28438999999999998</v>
          </cell>
        </row>
        <row r="118">
          <cell r="V118">
            <v>0.38202000000000003</v>
          </cell>
          <cell r="W118">
            <v>-0.62070000000000003</v>
          </cell>
          <cell r="X118">
            <v>-6.3659999999999994E-2</v>
          </cell>
          <cell r="Y118">
            <v>0.29476000000000002</v>
          </cell>
        </row>
        <row r="119">
          <cell r="V119">
            <v>0.36426999999999998</v>
          </cell>
          <cell r="W119">
            <v>-0.64795000000000003</v>
          </cell>
          <cell r="X119">
            <v>1.33E-3</v>
          </cell>
          <cell r="Y119">
            <v>0.27413999999999999</v>
          </cell>
        </row>
        <row r="134">
          <cell r="C134">
            <v>2</v>
          </cell>
        </row>
        <row r="135">
          <cell r="C135">
            <v>1</v>
          </cell>
        </row>
        <row r="136">
          <cell r="C136">
            <v>0.94</v>
          </cell>
        </row>
        <row r="137">
          <cell r="C137">
            <v>0.88</v>
          </cell>
        </row>
        <row r="138">
          <cell r="C138">
            <v>0.82</v>
          </cell>
        </row>
        <row r="139">
          <cell r="C139">
            <v>0.76</v>
          </cell>
        </row>
        <row r="140">
          <cell r="C140">
            <v>0.7</v>
          </cell>
        </row>
        <row r="141">
          <cell r="C141">
            <v>0.64</v>
          </cell>
        </row>
        <row r="142">
          <cell r="C142">
            <v>0.57999999999999996</v>
          </cell>
        </row>
        <row r="143">
          <cell r="C143">
            <v>0.52</v>
          </cell>
        </row>
        <row r="144">
          <cell r="C144">
            <v>0.46</v>
          </cell>
        </row>
        <row r="145">
          <cell r="C145">
            <v>0.4</v>
          </cell>
        </row>
        <row r="146">
          <cell r="C146">
            <v>0.34</v>
          </cell>
        </row>
        <row r="147">
          <cell r="C147">
            <v>0.28000000000000003</v>
          </cell>
        </row>
        <row r="148">
          <cell r="C148">
            <v>0.22</v>
          </cell>
        </row>
        <row r="149">
          <cell r="C149">
            <v>0.16</v>
          </cell>
        </row>
        <row r="156">
          <cell r="V156">
            <v>-174.47426999999999</v>
          </cell>
          <cell r="W156">
            <v>529.85202000000004</v>
          </cell>
          <cell r="X156">
            <v>-587.98679000000004</v>
          </cell>
          <cell r="Y156">
            <v>331.09368000000001</v>
          </cell>
        </row>
        <row r="157">
          <cell r="V157">
            <v>-199.01123000000001</v>
          </cell>
          <cell r="W157">
            <v>577.97798999999998</v>
          </cell>
          <cell r="X157">
            <v>-617.05227000000002</v>
          </cell>
          <cell r="Y157">
            <v>336.31786</v>
          </cell>
        </row>
        <row r="158">
          <cell r="V158">
            <v>-237.12594999999999</v>
          </cell>
          <cell r="W158">
            <v>661.24348999999995</v>
          </cell>
          <cell r="X158">
            <v>-673.03242999999998</v>
          </cell>
          <cell r="Y158">
            <v>347.00706000000002</v>
          </cell>
        </row>
        <row r="159">
          <cell r="V159">
            <v>-350.30631</v>
          </cell>
          <cell r="W159">
            <v>905.87267999999995</v>
          </cell>
          <cell r="X159">
            <v>-842.60281999999995</v>
          </cell>
          <cell r="Y159">
            <v>384.40899999999999</v>
          </cell>
        </row>
        <row r="160">
          <cell r="V160">
            <v>-113.95623000000001</v>
          </cell>
          <cell r="W160">
            <v>382.75828000000001</v>
          </cell>
          <cell r="X160">
            <v>-458.44763999999998</v>
          </cell>
          <cell r="Y160">
            <v>288.51062000000002</v>
          </cell>
        </row>
        <row r="161">
          <cell r="V161">
            <v>-436.81607000000002</v>
          </cell>
          <cell r="W161">
            <v>1052.29224</v>
          </cell>
          <cell r="X161">
            <v>-884.32525999999996</v>
          </cell>
          <cell r="Y161">
            <v>365.50758999999999</v>
          </cell>
        </row>
        <row r="162">
          <cell r="V162">
            <v>-430.41512</v>
          </cell>
          <cell r="W162">
            <v>1039.53856</v>
          </cell>
          <cell r="X162">
            <v>-871.28429000000006</v>
          </cell>
          <cell r="Y162">
            <v>359.09386000000001</v>
          </cell>
        </row>
        <row r="163">
          <cell r="V163">
            <v>-407.23594000000003</v>
          </cell>
          <cell r="W163">
            <v>983.24847999999997</v>
          </cell>
          <cell r="X163">
            <v>-828.41728999999998</v>
          </cell>
          <cell r="Y163">
            <v>349.31684999999999</v>
          </cell>
        </row>
      </sheetData>
      <sheetData sheetId="9">
        <row r="6">
          <cell r="B6" t="str">
            <v>bar</v>
          </cell>
        </row>
      </sheetData>
      <sheetData sheetId="10"/>
      <sheetData sheetId="11"/>
      <sheetData sheetId="12"/>
      <sheetData sheetId="13">
        <row r="40">
          <cell r="G40">
            <v>8</v>
          </cell>
          <cell r="H40">
            <v>10</v>
          </cell>
          <cell r="I40">
            <v>11</v>
          </cell>
          <cell r="J40">
            <v>12</v>
          </cell>
          <cell r="K40">
            <v>13</v>
          </cell>
          <cell r="L40">
            <v>14</v>
          </cell>
          <cell r="M40">
            <v>15</v>
          </cell>
          <cell r="N40">
            <v>16</v>
          </cell>
        </row>
        <row r="41">
          <cell r="F41">
            <v>2.5</v>
          </cell>
          <cell r="G41">
            <v>1.8560000000000001</v>
          </cell>
          <cell r="H41">
            <v>1.2350000000000001</v>
          </cell>
          <cell r="I41">
            <v>1.01</v>
          </cell>
          <cell r="J41">
            <v>0.83</v>
          </cell>
          <cell r="K41">
            <v>0.68899999999999995</v>
          </cell>
          <cell r="L41">
            <v>0.57799999999999996</v>
          </cell>
          <cell r="M41">
            <v>0.48899999999999999</v>
          </cell>
          <cell r="N41">
            <v>0.41399999999999998</v>
          </cell>
        </row>
        <row r="42">
          <cell r="F42">
            <v>3</v>
          </cell>
          <cell r="G42">
            <v>1.917</v>
          </cell>
          <cell r="H42">
            <v>1.2749999999999999</v>
          </cell>
          <cell r="I42">
            <v>1.0620000000000001</v>
          </cell>
          <cell r="J42">
            <v>0.90200000000000002</v>
          </cell>
          <cell r="K42">
            <v>0.78200000000000003</v>
          </cell>
          <cell r="L42">
            <v>0.68600000000000005</v>
          </cell>
          <cell r="M42">
            <v>0.60199999999999998</v>
          </cell>
          <cell r="N42">
            <v>0.51600000000000001</v>
          </cell>
        </row>
        <row r="43">
          <cell r="F43">
            <v>3.5</v>
          </cell>
          <cell r="G43">
            <v>2.1160000000000001</v>
          </cell>
          <cell r="H43">
            <v>1.363</v>
          </cell>
          <cell r="I43">
            <v>1.115</v>
          </cell>
          <cell r="J43">
            <v>0.93200000000000005</v>
          </cell>
          <cell r="K43">
            <v>0.79800000000000004</v>
          </cell>
          <cell r="L43">
            <v>0.69799999999999995</v>
          </cell>
          <cell r="M43">
            <v>0.61699999999999999</v>
          </cell>
          <cell r="N43">
            <v>0.53800000000000003</v>
          </cell>
        </row>
        <row r="44">
          <cell r="F44">
            <v>4</v>
          </cell>
          <cell r="G44">
            <v>2.1190000000000002</v>
          </cell>
          <cell r="H44">
            <v>1.34</v>
          </cell>
          <cell r="I44">
            <v>1.071</v>
          </cell>
          <cell r="J44">
            <v>0.86599999999999999</v>
          </cell>
          <cell r="K44">
            <v>0.71</v>
          </cell>
          <cell r="L44">
            <v>0.59199999999999997</v>
          </cell>
          <cell r="M44">
            <v>0.498</v>
          </cell>
          <cell r="N44">
            <v>0.41399999999999998</v>
          </cell>
        </row>
        <row r="45">
          <cell r="F45">
            <v>4.5</v>
          </cell>
          <cell r="G45">
            <v>2.3519999999999999</v>
          </cell>
          <cell r="H45">
            <v>1.4450000000000001</v>
          </cell>
          <cell r="I45">
            <v>1.143</v>
          </cell>
          <cell r="J45">
            <v>0.91800000000000004</v>
          </cell>
          <cell r="K45">
            <v>0.751</v>
          </cell>
          <cell r="L45">
            <v>0.626</v>
          </cell>
          <cell r="M45">
            <v>0.52300000000000002</v>
          </cell>
          <cell r="N45">
            <v>0.42399999999999999</v>
          </cell>
        </row>
        <row r="46">
          <cell r="F46">
            <v>5</v>
          </cell>
          <cell r="G46">
            <v>2.71</v>
          </cell>
          <cell r="H46">
            <v>1.599</v>
          </cell>
          <cell r="I46">
            <v>1.246</v>
          </cell>
          <cell r="J46">
            <v>0.99</v>
          </cell>
          <cell r="K46">
            <v>0.80500000000000005</v>
          </cell>
          <cell r="L46">
            <v>0.66400000000000003</v>
          </cell>
          <cell r="M46">
            <v>0.53800000000000003</v>
          </cell>
          <cell r="N46">
            <v>0.40200000000000002</v>
          </cell>
        </row>
        <row r="47">
          <cell r="F47">
            <v>5.5</v>
          </cell>
          <cell r="G47">
            <v>3.1680000000000001</v>
          </cell>
          <cell r="H47">
            <v>1.7110000000000001</v>
          </cell>
          <cell r="I47">
            <v>1.282</v>
          </cell>
          <cell r="J47">
            <v>0.99399999999999999</v>
          </cell>
          <cell r="K47">
            <v>0.80500000000000005</v>
          </cell>
          <cell r="L47">
            <v>0.67</v>
          </cell>
          <cell r="M47">
            <v>0.54700000000000004</v>
          </cell>
          <cell r="N47">
            <v>0.39200000000000002</v>
          </cell>
        </row>
        <row r="48">
          <cell r="F48">
            <v>6</v>
          </cell>
          <cell r="G48">
            <v>4.1879999999999997</v>
          </cell>
          <cell r="H48">
            <v>2.0939999999999999</v>
          </cell>
          <cell r="I48">
            <v>1.488</v>
          </cell>
          <cell r="J48">
            <v>1.095</v>
          </cell>
          <cell r="K48">
            <v>0.85499999999999998</v>
          </cell>
          <cell r="L48">
            <v>0.70699999999999996</v>
          </cell>
          <cell r="M48">
            <v>0.59099999999999997</v>
          </cell>
          <cell r="N48">
            <v>0.44600000000000001</v>
          </cell>
        </row>
        <row r="62">
          <cell r="G62">
            <v>0.16</v>
          </cell>
          <cell r="H62">
            <v>0.22</v>
          </cell>
          <cell r="I62">
            <v>0.28000000000000003</v>
          </cell>
          <cell r="J62">
            <v>0.34</v>
          </cell>
          <cell r="K62">
            <v>0.4</v>
          </cell>
          <cell r="L62">
            <v>0.46</v>
          </cell>
          <cell r="M62">
            <v>0.52</v>
          </cell>
          <cell r="N62">
            <v>0.57999999999999996</v>
          </cell>
          <cell r="O62">
            <v>0.64</v>
          </cell>
          <cell r="P62">
            <v>0.7</v>
          </cell>
          <cell r="Q62">
            <v>0.76</v>
          </cell>
          <cell r="R62">
            <v>0.82</v>
          </cell>
          <cell r="S62">
            <v>0.88</v>
          </cell>
          <cell r="T62">
            <v>0.94</v>
          </cell>
          <cell r="U62">
            <v>1</v>
          </cell>
          <cell r="V62">
            <v>2</v>
          </cell>
        </row>
        <row r="63">
          <cell r="F63">
            <v>2.5</v>
          </cell>
          <cell r="G63">
            <v>240</v>
          </cell>
          <cell r="H63">
            <v>210</v>
          </cell>
          <cell r="I63">
            <v>186</v>
          </cell>
          <cell r="J63">
            <v>165</v>
          </cell>
          <cell r="K63">
            <v>149</v>
          </cell>
          <cell r="L63">
            <v>137</v>
          </cell>
          <cell r="M63">
            <v>127</v>
          </cell>
          <cell r="N63">
            <v>120</v>
          </cell>
          <cell r="O63">
            <v>115</v>
          </cell>
          <cell r="P63">
            <v>112</v>
          </cell>
          <cell r="Q63">
            <v>109</v>
          </cell>
          <cell r="R63">
            <v>107</v>
          </cell>
          <cell r="S63">
            <v>104</v>
          </cell>
          <cell r="T63">
            <v>101</v>
          </cell>
          <cell r="U63">
            <v>100</v>
          </cell>
          <cell r="V63">
            <v>100</v>
          </cell>
        </row>
        <row r="64">
          <cell r="F64">
            <v>3</v>
          </cell>
          <cell r="G64">
            <v>245</v>
          </cell>
          <cell r="H64">
            <v>213</v>
          </cell>
          <cell r="I64">
            <v>187</v>
          </cell>
          <cell r="J64">
            <v>166</v>
          </cell>
          <cell r="K64">
            <v>149</v>
          </cell>
          <cell r="L64">
            <v>136</v>
          </cell>
          <cell r="M64">
            <v>127</v>
          </cell>
          <cell r="N64">
            <v>119</v>
          </cell>
          <cell r="O64">
            <v>114</v>
          </cell>
          <cell r="P64">
            <v>111</v>
          </cell>
          <cell r="Q64">
            <v>108</v>
          </cell>
          <cell r="R64">
            <v>106</v>
          </cell>
          <cell r="S64">
            <v>104</v>
          </cell>
          <cell r="T64">
            <v>101</v>
          </cell>
          <cell r="U64">
            <v>100</v>
          </cell>
          <cell r="V64">
            <v>100</v>
          </cell>
        </row>
        <row r="65">
          <cell r="F65">
            <v>3.5</v>
          </cell>
          <cell r="G65">
            <v>249</v>
          </cell>
          <cell r="H65">
            <v>217</v>
          </cell>
          <cell r="I65">
            <v>191</v>
          </cell>
          <cell r="J65">
            <v>169</v>
          </cell>
          <cell r="K65">
            <v>152</v>
          </cell>
          <cell r="L65">
            <v>139</v>
          </cell>
          <cell r="M65">
            <v>129</v>
          </cell>
          <cell r="N65">
            <v>121</v>
          </cell>
          <cell r="O65">
            <v>116</v>
          </cell>
          <cell r="P65">
            <v>112</v>
          </cell>
          <cell r="Q65">
            <v>109</v>
          </cell>
          <cell r="R65">
            <v>107</v>
          </cell>
          <cell r="S65">
            <v>105</v>
          </cell>
          <cell r="T65">
            <v>101</v>
          </cell>
          <cell r="U65">
            <v>100</v>
          </cell>
          <cell r="V65">
            <v>100</v>
          </cell>
        </row>
        <row r="66">
          <cell r="F66">
            <v>4</v>
          </cell>
          <cell r="G66">
            <v>224</v>
          </cell>
          <cell r="H66">
            <v>205</v>
          </cell>
          <cell r="I66">
            <v>188</v>
          </cell>
          <cell r="J66">
            <v>172</v>
          </cell>
          <cell r="K66">
            <v>159</v>
          </cell>
          <cell r="L66">
            <v>148</v>
          </cell>
          <cell r="M66">
            <v>138</v>
          </cell>
          <cell r="N66">
            <v>129</v>
          </cell>
          <cell r="O66">
            <v>122</v>
          </cell>
          <cell r="P66">
            <v>116</v>
          </cell>
          <cell r="Q66">
            <v>111</v>
          </cell>
          <cell r="R66">
            <v>107</v>
          </cell>
          <cell r="S66">
            <v>104</v>
          </cell>
          <cell r="T66">
            <v>101</v>
          </cell>
          <cell r="U66">
            <v>100</v>
          </cell>
          <cell r="V66">
            <v>100</v>
          </cell>
        </row>
        <row r="67">
          <cell r="F67">
            <v>4.5</v>
          </cell>
          <cell r="G67">
            <v>271</v>
          </cell>
          <cell r="H67">
            <v>239</v>
          </cell>
          <cell r="I67">
            <v>212</v>
          </cell>
          <cell r="J67">
            <v>189</v>
          </cell>
          <cell r="K67">
            <v>170</v>
          </cell>
          <cell r="L67">
            <v>154</v>
          </cell>
          <cell r="M67">
            <v>142</v>
          </cell>
          <cell r="N67">
            <v>132</v>
          </cell>
          <cell r="O67">
            <v>124</v>
          </cell>
          <cell r="P67">
            <v>118</v>
          </cell>
          <cell r="Q67">
            <v>113</v>
          </cell>
          <cell r="R67">
            <v>109</v>
          </cell>
          <cell r="S67">
            <v>106</v>
          </cell>
          <cell r="T67">
            <v>102</v>
          </cell>
          <cell r="U67">
            <v>100</v>
          </cell>
          <cell r="V67">
            <v>100</v>
          </cell>
        </row>
        <row r="68">
          <cell r="F68">
            <v>5</v>
          </cell>
          <cell r="G68">
            <v>255</v>
          </cell>
          <cell r="H68">
            <v>228</v>
          </cell>
          <cell r="I68">
            <v>205</v>
          </cell>
          <cell r="J68">
            <v>185</v>
          </cell>
          <cell r="K68">
            <v>168</v>
          </cell>
          <cell r="L68">
            <v>154</v>
          </cell>
          <cell r="M68">
            <v>142</v>
          </cell>
          <cell r="N68">
            <v>133</v>
          </cell>
          <cell r="O68">
            <v>125</v>
          </cell>
          <cell r="P68">
            <v>119</v>
          </cell>
          <cell r="Q68">
            <v>113</v>
          </cell>
          <cell r="R68">
            <v>109</v>
          </cell>
          <cell r="S68">
            <v>105</v>
          </cell>
          <cell r="T68">
            <v>102</v>
          </cell>
          <cell r="U68">
            <v>100</v>
          </cell>
          <cell r="V68">
            <v>100</v>
          </cell>
        </row>
        <row r="69">
          <cell r="F69">
            <v>5.5</v>
          </cell>
          <cell r="G69">
            <v>252</v>
          </cell>
          <cell r="H69">
            <v>226</v>
          </cell>
          <cell r="I69">
            <v>204</v>
          </cell>
          <cell r="J69">
            <v>186</v>
          </cell>
          <cell r="K69">
            <v>169</v>
          </cell>
          <cell r="L69">
            <v>155</v>
          </cell>
          <cell r="M69">
            <v>144</v>
          </cell>
          <cell r="N69">
            <v>134</v>
          </cell>
          <cell r="O69">
            <v>126</v>
          </cell>
          <cell r="P69">
            <v>119</v>
          </cell>
          <cell r="Q69">
            <v>114</v>
          </cell>
          <cell r="R69">
            <v>109</v>
          </cell>
          <cell r="S69">
            <v>105</v>
          </cell>
          <cell r="T69">
            <v>102</v>
          </cell>
          <cell r="U69">
            <v>100</v>
          </cell>
          <cell r="V69">
            <v>100</v>
          </cell>
        </row>
        <row r="70">
          <cell r="F70">
            <v>6</v>
          </cell>
          <cell r="G70">
            <v>250</v>
          </cell>
          <cell r="H70">
            <v>226</v>
          </cell>
          <cell r="I70">
            <v>204</v>
          </cell>
          <cell r="J70">
            <v>186</v>
          </cell>
          <cell r="K70">
            <v>170</v>
          </cell>
          <cell r="L70">
            <v>156</v>
          </cell>
          <cell r="M70">
            <v>144</v>
          </cell>
          <cell r="N70">
            <v>134</v>
          </cell>
          <cell r="O70">
            <v>126</v>
          </cell>
          <cell r="P70">
            <v>119</v>
          </cell>
          <cell r="Q70">
            <v>114</v>
          </cell>
          <cell r="R70">
            <v>109</v>
          </cell>
          <cell r="S70">
            <v>105</v>
          </cell>
          <cell r="T70">
            <v>102</v>
          </cell>
          <cell r="U70">
            <v>100</v>
          </cell>
          <cell r="V70">
            <v>100</v>
          </cell>
        </row>
      </sheetData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snu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J39"/>
  <sheetViews>
    <sheetView showGridLines="0" tabSelected="1" workbookViewId="0">
      <selection sqref="A1:T1"/>
    </sheetView>
  </sheetViews>
  <sheetFormatPr defaultRowHeight="15"/>
  <cols>
    <col min="1" max="2" width="9.140625" style="7" customWidth="1"/>
    <col min="3" max="3" width="13.140625" style="7" customWidth="1"/>
    <col min="4" max="26" width="9.140625" style="7"/>
    <col min="27" max="29" width="9.140625" hidden="1" customWidth="1"/>
    <col min="30" max="30" width="13.42578125" hidden="1" customWidth="1"/>
    <col min="31" max="31" width="20.85546875" hidden="1" customWidth="1"/>
    <col min="32" max="32" width="9.140625" hidden="1" customWidth="1"/>
    <col min="33" max="34" width="9.140625" customWidth="1"/>
    <col min="35" max="36" width="9.140625" style="7" customWidth="1"/>
    <col min="37" max="16384" width="9.140625" style="7"/>
  </cols>
  <sheetData>
    <row r="1" spans="1:36" s="5" customFormat="1" ht="27" thickBot="1">
      <c r="A1" s="157" t="str">
        <f ca="1">MID(CELL("filename",A1),FIND("]",CELL("filename",A1))+1,255)</f>
        <v>Help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9"/>
      <c r="U1" s="1"/>
      <c r="V1" s="1"/>
      <c r="W1" s="1"/>
      <c r="X1" s="1"/>
      <c r="Y1" s="1"/>
      <c r="Z1" s="1"/>
      <c r="AA1" s="2"/>
      <c r="AB1" s="2"/>
      <c r="AC1" s="3"/>
      <c r="AD1" s="2"/>
      <c r="AE1" s="2"/>
      <c r="AF1" s="2"/>
      <c r="AG1" s="2"/>
      <c r="AH1" s="2"/>
      <c r="AI1" s="1"/>
      <c r="AJ1" s="4"/>
    </row>
    <row r="2" spans="1:36">
      <c r="A2" s="6" t="s">
        <v>0</v>
      </c>
    </row>
    <row r="3" spans="1:36" ht="15.75" thickBot="1">
      <c r="A3" s="8" t="s">
        <v>1</v>
      </c>
      <c r="B3" s="7" t="str">
        <f>[1]Versions!C4</f>
        <v>19.02.28</v>
      </c>
      <c r="AA3" s="9" t="s">
        <v>2</v>
      </c>
    </row>
    <row r="4" spans="1:36" ht="15.75" thickBot="1">
      <c r="AA4" s="10" t="s">
        <v>3</v>
      </c>
      <c r="AB4" s="11"/>
      <c r="AC4" s="12"/>
      <c r="AD4" s="13" t="s">
        <v>4</v>
      </c>
      <c r="AE4" s="13" t="s">
        <v>5</v>
      </c>
      <c r="AF4" s="14"/>
      <c r="AG4" s="7"/>
      <c r="AH4" s="7"/>
    </row>
    <row r="5" spans="1:36" ht="19.5" thickBot="1">
      <c r="B5" s="15" t="s">
        <v>6</v>
      </c>
      <c r="AA5" s="16"/>
      <c r="AB5" s="17"/>
      <c r="AC5" s="18" t="s">
        <v>7</v>
      </c>
      <c r="AD5" s="19">
        <v>1</v>
      </c>
      <c r="AE5" s="19">
        <v>1.1499999999999999</v>
      </c>
      <c r="AG5" s="7"/>
      <c r="AH5" s="7"/>
    </row>
    <row r="6" spans="1:36" ht="19.5" thickBot="1">
      <c r="B6" s="15"/>
      <c r="AA6" s="16"/>
      <c r="AB6" s="17"/>
      <c r="AC6" s="18" t="s">
        <v>8</v>
      </c>
      <c r="AD6" s="20">
        <v>0.78400000000000003</v>
      </c>
      <c r="AE6" s="20">
        <v>0.74</v>
      </c>
      <c r="AG6" s="7"/>
      <c r="AH6" s="7"/>
    </row>
    <row r="7" spans="1:36" ht="19.5" thickBot="1">
      <c r="B7" s="15" t="s">
        <v>9</v>
      </c>
      <c r="AA7" s="16"/>
      <c r="AB7" s="17"/>
      <c r="AC7" s="18" t="s">
        <v>10</v>
      </c>
      <c r="AD7" s="20"/>
      <c r="AE7" s="20">
        <v>14.7</v>
      </c>
      <c r="AG7" s="7"/>
      <c r="AH7" s="7"/>
    </row>
    <row r="8" spans="1:36" ht="19.5" thickBot="1">
      <c r="B8" s="21" t="s">
        <v>11</v>
      </c>
      <c r="AA8" s="16"/>
      <c r="AB8" s="17"/>
      <c r="AC8" s="18" t="s">
        <v>12</v>
      </c>
      <c r="AD8" s="20"/>
      <c r="AE8" s="20">
        <v>1.1000000000000001</v>
      </c>
      <c r="AF8" t="s">
        <v>13</v>
      </c>
    </row>
    <row r="9" spans="1:36" ht="19.5" thickBot="1">
      <c r="B9" s="15"/>
    </row>
    <row r="10" spans="1:36" ht="19.5" thickBot="1">
      <c r="B10" s="15" t="s">
        <v>14</v>
      </c>
      <c r="AA10" s="201" t="s">
        <v>78</v>
      </c>
      <c r="AB10" s="202"/>
    </row>
    <row r="11" spans="1:36" ht="19.5" thickBot="1">
      <c r="B11" s="15"/>
      <c r="AA11" s="203" t="s">
        <v>32</v>
      </c>
      <c r="AB11" s="204">
        <v>1</v>
      </c>
    </row>
    <row r="12" spans="1:36" ht="19.5" thickBot="1">
      <c r="B12" s="15" t="s">
        <v>15</v>
      </c>
      <c r="AA12" s="203" t="s">
        <v>33</v>
      </c>
      <c r="AB12" s="204">
        <v>14.5038</v>
      </c>
    </row>
    <row r="13" spans="1:36" ht="19.5" thickBot="1">
      <c r="B13" s="15"/>
      <c r="C13" s="7" t="s">
        <v>16</v>
      </c>
      <c r="AA13" s="203" t="s">
        <v>34</v>
      </c>
      <c r="AB13" s="204">
        <v>100</v>
      </c>
    </row>
    <row r="14" spans="1:36" ht="18.75">
      <c r="B14" s="15"/>
    </row>
    <row r="15" spans="1:36" ht="18.75">
      <c r="B15" s="15"/>
    </row>
    <row r="16" spans="1:36" ht="18.75">
      <c r="B16" s="15" t="s">
        <v>17</v>
      </c>
    </row>
    <row r="17" spans="1:34" ht="18.75">
      <c r="B17" s="15"/>
    </row>
    <row r="18" spans="1:34" ht="18.75">
      <c r="B18" s="15" t="s">
        <v>18</v>
      </c>
      <c r="N18" s="15" t="s">
        <v>19</v>
      </c>
      <c r="R18" s="22" t="s">
        <v>20</v>
      </c>
    </row>
    <row r="19" spans="1:34" s="23" customFormat="1">
      <c r="B19" s="24"/>
      <c r="C19" s="23" t="s">
        <v>21</v>
      </c>
      <c r="AA19" s="25"/>
      <c r="AB19" s="25"/>
      <c r="AC19" s="25"/>
      <c r="AD19" s="25"/>
      <c r="AE19" s="25"/>
      <c r="AF19" s="25"/>
      <c r="AG19" s="25"/>
      <c r="AH19" s="25"/>
    </row>
    <row r="20" spans="1:34" s="23" customFormat="1" ht="15.75" thickBot="1">
      <c r="B20" s="24"/>
      <c r="AA20" s="25"/>
      <c r="AB20" s="25"/>
      <c r="AC20" s="25"/>
      <c r="AD20" s="25"/>
      <c r="AE20" s="25"/>
      <c r="AF20" s="25"/>
      <c r="AG20" s="25"/>
      <c r="AH20" s="25"/>
    </row>
    <row r="21" spans="1:34" s="26" customFormat="1" ht="15" customHeight="1" thickBot="1">
      <c r="A21" s="160" t="s">
        <v>22</v>
      </c>
      <c r="B21" s="161"/>
      <c r="C21" s="161"/>
      <c r="D21" s="161"/>
      <c r="E21" s="161"/>
      <c r="F21" s="161"/>
      <c r="G21" s="161"/>
      <c r="H21" s="161"/>
      <c r="I21" s="161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2"/>
      <c r="AA21" s="27"/>
      <c r="AB21" s="27"/>
      <c r="AC21" s="27"/>
      <c r="AD21" s="27"/>
      <c r="AE21" s="27"/>
      <c r="AF21" s="27"/>
      <c r="AG21" s="27"/>
      <c r="AH21" s="27"/>
    </row>
    <row r="22" spans="1:34" ht="18.75">
      <c r="B22" s="15"/>
    </row>
    <row r="23" spans="1:34" ht="18.75">
      <c r="B23" s="15" t="s">
        <v>23</v>
      </c>
    </row>
    <row r="24" spans="1:34" ht="18.75">
      <c r="B24" s="15"/>
    </row>
    <row r="25" spans="1:34" ht="18.75">
      <c r="B25" s="15" t="s">
        <v>24</v>
      </c>
    </row>
    <row r="26" spans="1:34" ht="18.75">
      <c r="B26" s="15" t="s">
        <v>25</v>
      </c>
    </row>
    <row r="28" spans="1:34" ht="18.75">
      <c r="B28" s="28" t="s">
        <v>26</v>
      </c>
    </row>
    <row r="29" spans="1:34" ht="19.5" thickBot="1">
      <c r="B29" s="28"/>
    </row>
    <row r="30" spans="1:34" ht="15.75" thickBot="1">
      <c r="G30" s="29" t="s">
        <v>27</v>
      </c>
      <c r="H30" s="30">
        <v>0.74</v>
      </c>
    </row>
    <row r="31" spans="1:34" ht="15.75" thickBot="1"/>
    <row r="32" spans="1:34" ht="15.75" thickBot="1">
      <c r="H32" s="31">
        <v>1000</v>
      </c>
      <c r="I32" s="7" t="s">
        <v>28</v>
      </c>
      <c r="J32" s="32" t="s">
        <v>29</v>
      </c>
      <c r="K32" s="33">
        <f>(H30*H32)/60</f>
        <v>12.333333333333334</v>
      </c>
      <c r="L32" s="7" t="s">
        <v>30</v>
      </c>
      <c r="M32" s="32" t="s">
        <v>29</v>
      </c>
      <c r="N32" s="34">
        <f>K32*0.00220462*3600</f>
        <v>97.885128000000009</v>
      </c>
      <c r="O32" s="7" t="s">
        <v>31</v>
      </c>
    </row>
    <row r="33" spans="2:15" ht="15.75" thickBot="1"/>
    <row r="34" spans="2:15" ht="15.75" thickBot="1">
      <c r="H34" s="35">
        <v>3</v>
      </c>
      <c r="I34" s="7" t="s">
        <v>32</v>
      </c>
      <c r="J34" s="32" t="s">
        <v>29</v>
      </c>
      <c r="K34" s="34">
        <f>H34*14.5037738</f>
        <v>43.5113214</v>
      </c>
      <c r="L34" s="7" t="s">
        <v>33</v>
      </c>
      <c r="M34" s="32" t="s">
        <v>29</v>
      </c>
      <c r="N34" s="36">
        <f>H34*100</f>
        <v>300</v>
      </c>
      <c r="O34" s="7" t="s">
        <v>34</v>
      </c>
    </row>
    <row r="35" spans="2:15">
      <c r="B35" s="37"/>
      <c r="G35" s="37"/>
    </row>
    <row r="36" spans="2:15">
      <c r="B36" s="37"/>
    </row>
    <row r="37" spans="2:15">
      <c r="B37" s="37"/>
    </row>
    <row r="38" spans="2:15">
      <c r="B38" s="37"/>
    </row>
    <row r="39" spans="2:15">
      <c r="B39" s="37"/>
    </row>
  </sheetData>
  <sheetProtection password="C163" sheet="1" objects="1" scenarios="1"/>
  <mergeCells count="2">
    <mergeCell ref="A1:T1"/>
    <mergeCell ref="A21:T21"/>
  </mergeCells>
  <hyperlinks>
    <hyperlink ref="R18" r:id="rId1"/>
  </hyperlinks>
  <pageMargins left="0.70866141732283472" right="0.70866141732283472" top="0.74803149606299213" bottom="0.74803149606299213" header="0.31496062992125984" footer="0.31496062992125984"/>
  <pageSetup paperSize="9" scale="55" orientation="landscape" horizontalDpi="30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R74"/>
  <sheetViews>
    <sheetView showGridLines="0" workbookViewId="0">
      <selection sqref="A1:T1"/>
    </sheetView>
  </sheetViews>
  <sheetFormatPr defaultRowHeight="1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8" width="9.140625" style="7"/>
    <col min="19" max="19" width="9.28515625" style="7" bestFit="1" customWidth="1"/>
    <col min="20" max="24" width="9.140625" style="7"/>
    <col min="25" max="78" width="9.140625" style="7" customWidth="1"/>
    <col min="79" max="96" width="9.140625" style="7" hidden="1" customWidth="1"/>
    <col min="97" max="16384" width="9.140625" style="7"/>
  </cols>
  <sheetData>
    <row r="1" spans="1:82" ht="27" thickBot="1">
      <c r="A1" s="157" t="str">
        <f ca="1">MID(CELL("filename",A1),FIND("]",CELL("filename",A1))+1,255)</f>
        <v>Generic ECU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9"/>
      <c r="U1" s="38"/>
      <c r="V1" s="38"/>
      <c r="W1" s="38"/>
      <c r="X1" s="38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39"/>
      <c r="BX1" s="39"/>
      <c r="BY1" s="39"/>
      <c r="BZ1" s="39"/>
      <c r="CA1" s="38"/>
      <c r="CB1" s="38"/>
      <c r="CC1" s="38"/>
      <c r="CD1" s="39"/>
    </row>
    <row r="2" spans="1:82" ht="15.75" thickBot="1">
      <c r="A2" s="6" t="s">
        <v>0</v>
      </c>
      <c r="J2" s="197" t="s">
        <v>35</v>
      </c>
      <c r="K2" s="198"/>
      <c r="L2" s="198"/>
      <c r="M2" s="198"/>
      <c r="N2" s="198"/>
      <c r="O2" s="198"/>
      <c r="P2" s="198"/>
      <c r="Q2" s="198"/>
      <c r="R2" s="199"/>
      <c r="S2" s="40">
        <f>'[1]Summary Data'!$D$69</f>
        <v>1214.6400000000001</v>
      </c>
      <c r="T2" s="41" t="s">
        <v>28</v>
      </c>
    </row>
    <row r="3" spans="1:82">
      <c r="A3" s="8" t="s">
        <v>1</v>
      </c>
      <c r="B3" s="7" t="str">
        <f>[1]Versions!C4</f>
        <v>19.02.28</v>
      </c>
    </row>
    <row r="4" spans="1:82" ht="15.75" thickBot="1"/>
    <row r="5" spans="1:82" ht="15.75" thickBot="1">
      <c r="B5" s="175" t="s">
        <v>36</v>
      </c>
      <c r="C5" s="176"/>
      <c r="D5" s="177"/>
      <c r="E5" s="42" t="s">
        <v>32</v>
      </c>
      <c r="F5" s="43" t="s">
        <v>37</v>
      </c>
      <c r="P5" s="200" t="s">
        <v>38</v>
      </c>
      <c r="Q5" s="200"/>
      <c r="R5" s="200"/>
      <c r="S5" s="200"/>
      <c r="T5" s="44">
        <v>1</v>
      </c>
    </row>
    <row r="6" spans="1:82" ht="15.75" thickBot="1"/>
    <row r="7" spans="1:82" ht="15.75" thickBot="1">
      <c r="B7" s="175" t="s">
        <v>39</v>
      </c>
      <c r="C7" s="176"/>
      <c r="D7" s="177"/>
    </row>
    <row r="8" spans="1:82" ht="15.75" thickBot="1">
      <c r="B8" s="45">
        <f>MIN(G51:V51)</f>
        <v>0.16</v>
      </c>
      <c r="C8" s="46" t="s">
        <v>40</v>
      </c>
    </row>
    <row r="9" spans="1:82" ht="15.75" thickBot="1"/>
    <row r="10" spans="1:82" ht="15.75" thickBot="1">
      <c r="B10" s="175" t="s">
        <v>41</v>
      </c>
      <c r="C10" s="176"/>
      <c r="D10" s="176"/>
      <c r="E10" s="176"/>
      <c r="F10" s="176"/>
      <c r="G10" s="176"/>
      <c r="H10" s="177"/>
    </row>
    <row r="11" spans="1:82" ht="15.75" thickBot="1">
      <c r="B11" s="45">
        <f>MAX(G51:V51)</f>
        <v>2</v>
      </c>
      <c r="C11" s="46" t="s">
        <v>40</v>
      </c>
    </row>
    <row r="12" spans="1:82" ht="15.75" thickBot="1">
      <c r="I12" s="43"/>
      <c r="P12" s="23"/>
    </row>
    <row r="13" spans="1:82" ht="15.75" thickBot="1">
      <c r="B13" s="175" t="s">
        <v>42</v>
      </c>
      <c r="C13" s="176"/>
      <c r="D13" s="176"/>
      <c r="E13" s="176"/>
      <c r="F13" s="176"/>
      <c r="G13" s="177"/>
      <c r="H13" s="43"/>
      <c r="I13" s="43"/>
    </row>
    <row r="14" spans="1:82" ht="15.75" thickBot="1">
      <c r="B14" s="163" t="s">
        <v>43</v>
      </c>
      <c r="C14" s="164"/>
      <c r="D14" s="164"/>
      <c r="E14" s="165"/>
      <c r="F14" s="47" t="str">
        <f>$E$5</f>
        <v>bar</v>
      </c>
      <c r="G14" s="48" t="s">
        <v>44</v>
      </c>
    </row>
    <row r="15" spans="1:82" ht="15.75" customHeight="1" thickBot="1">
      <c r="B15" s="166"/>
      <c r="C15" s="167"/>
      <c r="D15" s="167"/>
      <c r="E15" s="168"/>
      <c r="F15" s="49">
        <f>'[1]Summary Data'!$C$16*VLOOKUP($E$5,PressureFactors,2,FALSE)</f>
        <v>2.5</v>
      </c>
      <c r="G15" s="50">
        <f>'[1]Summary Data'!$D$70*IF('[1]Summary Data'!$D$69&gt;1250,1,Help!$AE$5)*$T$5</f>
        <v>1216.424</v>
      </c>
      <c r="H15" s="172" t="s">
        <v>45</v>
      </c>
      <c r="I15" s="37"/>
      <c r="K15" s="37"/>
    </row>
    <row r="16" spans="1:82" ht="15.75" thickBot="1">
      <c r="B16" s="166"/>
      <c r="C16" s="167"/>
      <c r="D16" s="167"/>
      <c r="E16" s="168"/>
      <c r="F16" s="51">
        <f>'[1]Summary Data'!$C$15*VLOOKUP($E$5,PressureFactors,2,FALSE)</f>
        <v>3</v>
      </c>
      <c r="G16" s="52">
        <f>'[1]Summary Data'!$D$69*IF('[1]Summary Data'!$D$69&gt;1250,1,Help!$AE$5)*$T$5</f>
        <v>1396.836</v>
      </c>
      <c r="H16" s="173"/>
      <c r="I16" s="53" t="s">
        <v>46</v>
      </c>
    </row>
    <row r="17" spans="2:17">
      <c r="B17" s="166"/>
      <c r="C17" s="167"/>
      <c r="D17" s="167"/>
      <c r="E17" s="168"/>
      <c r="F17" s="54">
        <f>'[1]Summary Data'!$C$14*VLOOKUP($E$5,PressureFactors,2,FALSE)</f>
        <v>3.5</v>
      </c>
      <c r="G17" s="55">
        <f>'[1]Summary Data'!$D$68*IF('[1]Summary Data'!$D$69&gt;1250,1,Help!$AE$5)*$T$5</f>
        <v>1508.3629999999998</v>
      </c>
      <c r="H17" s="173"/>
    </row>
    <row r="18" spans="2:17">
      <c r="B18" s="166"/>
      <c r="C18" s="167"/>
      <c r="D18" s="167"/>
      <c r="E18" s="168"/>
      <c r="F18" s="56">
        <f>'[1]Summary Data'!$C$13*VLOOKUP($E$5,PressureFactors,2,FALSE)</f>
        <v>4</v>
      </c>
      <c r="G18" s="57">
        <f>'[1]Summary Data'!$D$67*IF('[1]Summary Data'!$D$69&gt;1250,1,Help!$AE$5)*$T$5</f>
        <v>1497.3</v>
      </c>
      <c r="H18" s="173"/>
    </row>
    <row r="19" spans="2:17">
      <c r="B19" s="166"/>
      <c r="C19" s="167"/>
      <c r="D19" s="167"/>
      <c r="E19" s="168"/>
      <c r="F19" s="56">
        <f>'[1]Summary Data'!$C$12*VLOOKUP($E$5,PressureFactors,2,FALSE)</f>
        <v>4.5</v>
      </c>
      <c r="G19" s="57">
        <f>'[1]Summary Data'!$D$66*IF('[1]Summary Data'!$D$69&gt;1250,1,Help!$AE$5)*$T$5</f>
        <v>1589.9899999999998</v>
      </c>
      <c r="H19" s="173"/>
    </row>
    <row r="20" spans="2:17">
      <c r="B20" s="166"/>
      <c r="C20" s="167"/>
      <c r="D20" s="167"/>
      <c r="E20" s="168"/>
      <c r="F20" s="56">
        <f>'[1]Summary Data'!$C$11*VLOOKUP($E$5,PressureFactors,2,FALSE)</f>
        <v>5</v>
      </c>
      <c r="G20" s="57">
        <f>'[1]Summary Data'!$D$65*IF('[1]Summary Data'!$D$69&gt;1250,1,Help!$AE$5)*$T$5</f>
        <v>1654.85</v>
      </c>
      <c r="H20" s="173"/>
    </row>
    <row r="21" spans="2:17">
      <c r="B21" s="166"/>
      <c r="C21" s="167"/>
      <c r="D21" s="167"/>
      <c r="E21" s="168"/>
      <c r="F21" s="56">
        <f>'[1]Summary Data'!$C$10*VLOOKUP($E$5,PressureFactors,2,FALSE)</f>
        <v>5.5</v>
      </c>
      <c r="G21" s="57">
        <f>'[1]Summary Data'!$D$64*IF('[1]Summary Data'!$D$69&gt;1250,1,Help!$AE$5)*$T$5</f>
        <v>1715.2709999999997</v>
      </c>
      <c r="H21" s="173"/>
    </row>
    <row r="22" spans="2:17" ht="15.75" thickBot="1">
      <c r="B22" s="169"/>
      <c r="C22" s="170"/>
      <c r="D22" s="170"/>
      <c r="E22" s="171"/>
      <c r="F22" s="58">
        <f>'[1]Summary Data'!$C$9*VLOOKUP($E$5,PressureFactors,2,FALSE)</f>
        <v>6</v>
      </c>
      <c r="G22" s="59">
        <f>'[1]Summary Data'!$D$63*IF('[1]Summary Data'!$D$69&gt;1250,1,Help!$AE$5)*$T$5</f>
        <v>1784.662</v>
      </c>
      <c r="H22" s="174"/>
    </row>
    <row r="23" spans="2:17" ht="15.75" thickBot="1"/>
    <row r="24" spans="2:17" ht="15.75" thickBot="1">
      <c r="B24" s="175" t="s">
        <v>47</v>
      </c>
      <c r="C24" s="176"/>
      <c r="D24" s="176"/>
      <c r="E24" s="176"/>
      <c r="F24" s="177"/>
      <c r="G24" s="178" t="s">
        <v>48</v>
      </c>
      <c r="H24" s="179"/>
      <c r="I24" s="179"/>
      <c r="J24" s="179"/>
      <c r="K24" s="179"/>
      <c r="L24" s="179"/>
      <c r="M24" s="179"/>
      <c r="N24" s="180"/>
    </row>
    <row r="25" spans="2:17" ht="15.75" thickBot="1">
      <c r="B25" s="192" t="s">
        <v>49</v>
      </c>
      <c r="C25" s="193"/>
      <c r="D25" s="193"/>
      <c r="E25" s="193"/>
      <c r="F25" s="194"/>
      <c r="G25" s="60">
        <v>-40</v>
      </c>
      <c r="H25" s="61">
        <v>-30</v>
      </c>
      <c r="I25" s="61">
        <v>-20</v>
      </c>
      <c r="J25" s="62">
        <v>-10</v>
      </c>
      <c r="K25" s="63">
        <f>'[1]Summary Data'!G31</f>
        <v>0</v>
      </c>
      <c r="L25" s="64">
        <v>10</v>
      </c>
      <c r="M25" s="61">
        <v>20</v>
      </c>
      <c r="N25" s="65">
        <v>30</v>
      </c>
      <c r="O25" s="37"/>
    </row>
    <row r="26" spans="2:17" ht="15.75" thickBot="1">
      <c r="B26" s="195"/>
      <c r="C26" s="196"/>
      <c r="D26" s="196"/>
      <c r="E26" s="196"/>
      <c r="F26" s="196"/>
      <c r="G26" s="66">
        <f t="shared" ref="G26:J26" si="0">IF(G25=0,100,100*SQRT(1/(1+(G25*0.01))))</f>
        <v>129.09944487358055</v>
      </c>
      <c r="H26" s="67">
        <f t="shared" si="0"/>
        <v>119.52286093343936</v>
      </c>
      <c r="I26" s="67">
        <f t="shared" si="0"/>
        <v>111.80339887498948</v>
      </c>
      <c r="J26" s="68">
        <f t="shared" si="0"/>
        <v>105.40925533894598</v>
      </c>
      <c r="K26" s="69">
        <f>IF(K25=0,100,100*SQRT(1/(1+(K25*0.01))))</f>
        <v>100</v>
      </c>
      <c r="L26" s="70">
        <f t="shared" ref="L26:N26" si="1">IF(L25=0,100,100*SQRT(1/(1+(L25*0.01))))</f>
        <v>95.346258924559237</v>
      </c>
      <c r="M26" s="67">
        <f t="shared" si="1"/>
        <v>91.287092917527687</v>
      </c>
      <c r="N26" s="71">
        <f t="shared" si="1"/>
        <v>87.705801930702918</v>
      </c>
      <c r="O26" s="72" t="s">
        <v>50</v>
      </c>
      <c r="P26" s="37"/>
      <c r="Q26" s="73"/>
    </row>
    <row r="27" spans="2:17" ht="15.75" thickBot="1">
      <c r="K27" s="74" t="s">
        <v>51</v>
      </c>
    </row>
    <row r="28" spans="2:17" ht="15.75" thickBot="1">
      <c r="B28" s="175" t="s">
        <v>52</v>
      </c>
      <c r="C28" s="176"/>
      <c r="D28" s="176"/>
      <c r="E28" s="176"/>
      <c r="F28" s="177"/>
      <c r="G28" s="75">
        <f>'[1]Summary Data'!$C$15*VLOOKUP($E$5,PressureFactors,2,FALSE)</f>
        <v>3</v>
      </c>
      <c r="H28" s="53" t="s">
        <v>46</v>
      </c>
      <c r="I28" s="43"/>
    </row>
    <row r="29" spans="2:17" ht="15.75" thickBot="1">
      <c r="B29" s="163" t="s">
        <v>53</v>
      </c>
      <c r="C29" s="164"/>
      <c r="D29" s="164"/>
      <c r="E29" s="165"/>
      <c r="F29" s="47" t="str">
        <f>$E$5</f>
        <v>bar</v>
      </c>
      <c r="G29" s="76" t="s">
        <v>54</v>
      </c>
    </row>
    <row r="30" spans="2:17" ht="15.75" customHeight="1">
      <c r="B30" s="166"/>
      <c r="C30" s="167"/>
      <c r="D30" s="167"/>
      <c r="E30" s="168"/>
      <c r="F30" s="77">
        <f t="shared" ref="F30:F37" si="2">F15</f>
        <v>2.5</v>
      </c>
      <c r="G30" s="78">
        <f>SQRT(1+(($G$28-F30)/F30))</f>
        <v>1.0954451150103321</v>
      </c>
      <c r="H30" s="37"/>
      <c r="I30" s="37"/>
      <c r="K30" s="37"/>
    </row>
    <row r="31" spans="2:17">
      <c r="B31" s="166"/>
      <c r="C31" s="167"/>
      <c r="D31" s="167"/>
      <c r="E31" s="168"/>
      <c r="F31" s="79">
        <f t="shared" si="2"/>
        <v>3</v>
      </c>
      <c r="G31" s="80">
        <f t="shared" ref="G31:G37" si="3">SQRT(1+(($G$28-F31)/F31))</f>
        <v>1</v>
      </c>
      <c r="H31" s="43"/>
      <c r="I31" s="43"/>
    </row>
    <row r="32" spans="2:17">
      <c r="B32" s="166"/>
      <c r="C32" s="167"/>
      <c r="D32" s="167"/>
      <c r="E32" s="168"/>
      <c r="F32" s="81">
        <f t="shared" si="2"/>
        <v>3.5</v>
      </c>
      <c r="G32" s="80">
        <f t="shared" si="3"/>
        <v>0.92582009977255153</v>
      </c>
    </row>
    <row r="33" spans="2:40">
      <c r="B33" s="166"/>
      <c r="C33" s="167"/>
      <c r="D33" s="167"/>
      <c r="E33" s="168"/>
      <c r="F33" s="79">
        <f t="shared" si="2"/>
        <v>4</v>
      </c>
      <c r="G33" s="80">
        <f t="shared" si="3"/>
        <v>0.8660254037844386</v>
      </c>
    </row>
    <row r="34" spans="2:40">
      <c r="B34" s="166"/>
      <c r="C34" s="167"/>
      <c r="D34" s="167"/>
      <c r="E34" s="168"/>
      <c r="F34" s="79">
        <f t="shared" si="2"/>
        <v>4.5</v>
      </c>
      <c r="G34" s="80">
        <f t="shared" si="3"/>
        <v>0.81649658092772603</v>
      </c>
    </row>
    <row r="35" spans="2:40">
      <c r="B35" s="166"/>
      <c r="C35" s="167"/>
      <c r="D35" s="167"/>
      <c r="E35" s="168"/>
      <c r="F35" s="79">
        <f t="shared" si="2"/>
        <v>5</v>
      </c>
      <c r="G35" s="80">
        <f t="shared" si="3"/>
        <v>0.7745966692414834</v>
      </c>
    </row>
    <row r="36" spans="2:40">
      <c r="B36" s="166"/>
      <c r="C36" s="167"/>
      <c r="D36" s="167"/>
      <c r="E36" s="168"/>
      <c r="F36" s="79">
        <f t="shared" si="2"/>
        <v>5.5</v>
      </c>
      <c r="G36" s="80">
        <f t="shared" si="3"/>
        <v>0.7385489458759964</v>
      </c>
    </row>
    <row r="37" spans="2:40" ht="15.75" thickBot="1">
      <c r="B37" s="169"/>
      <c r="C37" s="170"/>
      <c r="D37" s="170"/>
      <c r="E37" s="171"/>
      <c r="F37" s="82">
        <f t="shared" si="2"/>
        <v>6</v>
      </c>
      <c r="G37" s="83">
        <f t="shared" si="3"/>
        <v>0.70710678118654757</v>
      </c>
    </row>
    <row r="38" spans="2:40" ht="15.75" thickBot="1"/>
    <row r="39" spans="2:40" ht="15.75" thickBot="1">
      <c r="B39" s="175" t="s">
        <v>55</v>
      </c>
      <c r="C39" s="176"/>
      <c r="D39" s="176"/>
      <c r="E39" s="176"/>
      <c r="F39" s="177"/>
      <c r="G39" s="178" t="s">
        <v>56</v>
      </c>
      <c r="H39" s="179"/>
      <c r="I39" s="179"/>
      <c r="J39" s="179"/>
      <c r="K39" s="179"/>
      <c r="L39" s="179"/>
      <c r="M39" s="179"/>
      <c r="N39" s="180"/>
      <c r="Q39" s="175" t="s">
        <v>55</v>
      </c>
      <c r="R39" s="176"/>
      <c r="S39" s="176"/>
      <c r="T39" s="176"/>
      <c r="U39" s="177"/>
      <c r="V39" s="178" t="s">
        <v>57</v>
      </c>
      <c r="W39" s="179"/>
      <c r="X39" s="179"/>
      <c r="Y39" s="179"/>
      <c r="Z39" s="179"/>
      <c r="AA39" s="179"/>
      <c r="AB39" s="179"/>
      <c r="AC39" s="179"/>
      <c r="AD39" s="179"/>
      <c r="AE39" s="179"/>
      <c r="AF39" s="179"/>
      <c r="AG39" s="179"/>
      <c r="AH39" s="179"/>
      <c r="AI39" s="179"/>
      <c r="AJ39" s="179"/>
      <c r="AK39" s="179"/>
      <c r="AL39" s="180"/>
    </row>
    <row r="40" spans="2:40" ht="15.75" customHeight="1" thickBot="1">
      <c r="B40" s="183" t="s">
        <v>58</v>
      </c>
      <c r="C40" s="184"/>
      <c r="D40" s="184"/>
      <c r="E40" s="185"/>
      <c r="F40" s="47" t="str">
        <f>$E$5</f>
        <v>bar</v>
      </c>
      <c r="G40" s="84">
        <v>8</v>
      </c>
      <c r="H40" s="85">
        <v>10</v>
      </c>
      <c r="I40" s="85">
        <v>11</v>
      </c>
      <c r="J40" s="85">
        <v>12</v>
      </c>
      <c r="K40" s="85">
        <v>13</v>
      </c>
      <c r="L40" s="85">
        <v>14</v>
      </c>
      <c r="M40" s="85">
        <v>15</v>
      </c>
      <c r="N40" s="86">
        <v>16</v>
      </c>
      <c r="Q40" s="183" t="s">
        <v>58</v>
      </c>
      <c r="R40" s="184"/>
      <c r="S40" s="184"/>
      <c r="T40" s="185"/>
      <c r="U40" s="47" t="str">
        <f>$E$5</f>
        <v>bar</v>
      </c>
      <c r="V40" s="84">
        <v>8</v>
      </c>
      <c r="W40" s="85">
        <v>8.5</v>
      </c>
      <c r="X40" s="85">
        <v>9</v>
      </c>
      <c r="Y40" s="85">
        <v>9.5</v>
      </c>
      <c r="Z40" s="85">
        <v>10</v>
      </c>
      <c r="AA40" s="85">
        <v>10.5</v>
      </c>
      <c r="AB40" s="85">
        <v>11</v>
      </c>
      <c r="AC40" s="85">
        <v>11.5</v>
      </c>
      <c r="AD40" s="85">
        <v>12</v>
      </c>
      <c r="AE40" s="85">
        <v>12.5</v>
      </c>
      <c r="AF40" s="85">
        <v>13</v>
      </c>
      <c r="AG40" s="85">
        <v>13.5</v>
      </c>
      <c r="AH40" s="85">
        <v>14</v>
      </c>
      <c r="AI40" s="85">
        <v>14.5</v>
      </c>
      <c r="AJ40" s="85">
        <v>15</v>
      </c>
      <c r="AK40" s="85">
        <v>15.5</v>
      </c>
      <c r="AL40" s="86">
        <v>16</v>
      </c>
    </row>
    <row r="41" spans="2:40" ht="15.75" customHeight="1" thickBot="1">
      <c r="B41" s="186"/>
      <c r="C41" s="187"/>
      <c r="D41" s="187"/>
      <c r="E41" s="188"/>
      <c r="F41" s="49">
        <f t="shared" ref="F41:F48" si="4">F15</f>
        <v>2.5</v>
      </c>
      <c r="G41" s="87">
        <f>('[1]Summary Data'!$V43*POWER(G$40,3))+('[1]Summary Data'!$W43*POWER(G$40,2))+('[1]Summary Data'!$X43*G$40)+'[1]Summary Data'!$Y43</f>
        <v>1.8557100000000002</v>
      </c>
      <c r="H41" s="88">
        <f>('[1]Summary Data'!$V43*POWER(H$40,3))+('[1]Summary Data'!$W43*POWER(H$40,2))+('[1]Summary Data'!$X43*H$40)+'[1]Summary Data'!$Y43</f>
        <v>1.2349899999999998</v>
      </c>
      <c r="I41" s="88">
        <f>('[1]Summary Data'!$V43*POWER(I$40,3))+('[1]Summary Data'!$W43*POWER(I$40,2))+('[1]Summary Data'!$X43*I$40)+'[1]Summary Data'!$Y43</f>
        <v>1.0095299999999998</v>
      </c>
      <c r="J41" s="88">
        <f>('[1]Summary Data'!$V43*POWER(J$40,3))+('[1]Summary Data'!$W43*POWER(J$40,2))+('[1]Summary Data'!$X43*J$40)+'[1]Summary Data'!$Y43</f>
        <v>0.83011000000000035</v>
      </c>
      <c r="K41" s="88">
        <f>('[1]Summary Data'!$V43*POWER(K$40,3))+('[1]Summary Data'!$W43*POWER(K$40,2))+('[1]Summary Data'!$X43*K$40)+'[1]Summary Data'!$Y43</f>
        <v>0.68880999999999926</v>
      </c>
      <c r="L41" s="88">
        <f>('[1]Summary Data'!$V43*POWER(L$40,3))+('[1]Summary Data'!$W43*POWER(L$40,2))+('[1]Summary Data'!$X43*L$40)+'[1]Summary Data'!$Y43</f>
        <v>0.57770999999999884</v>
      </c>
      <c r="M41" s="88">
        <f>('[1]Summary Data'!$V43*POWER(M$40,3))+('[1]Summary Data'!$W43*POWER(M$40,2))+('[1]Summary Data'!$X43*M$40)+'[1]Summary Data'!$Y43</f>
        <v>0.48889000000000049</v>
      </c>
      <c r="N41" s="89">
        <f>('[1]Summary Data'!$V43*POWER(N$40,3))+('[1]Summary Data'!$W43*POWER(N$40,2))+('[1]Summary Data'!$X43*N$40)+'[1]Summary Data'!$Y43</f>
        <v>0.4144300000000003</v>
      </c>
      <c r="O41" s="172" t="s">
        <v>40</v>
      </c>
      <c r="Q41" s="186"/>
      <c r="R41" s="187"/>
      <c r="S41" s="187"/>
      <c r="T41" s="188"/>
      <c r="U41" s="49">
        <f>F41</f>
        <v>2.5</v>
      </c>
      <c r="V41" s="87">
        <f>('[1]Summary Data'!$V43*POWER(V$40,3))+('[1]Summary Data'!$W43*POWER(V$40,2))+('[1]Summary Data'!$X43*V$40)+'[1]Summary Data'!$Y43</f>
        <v>1.8557100000000002</v>
      </c>
      <c r="W41" s="88">
        <f>('[1]Summary Data'!$V43*POWER(W$40,3))+('[1]Summary Data'!$W43*POWER(W$40,2))+('[1]Summary Data'!$X43*W$40)+'[1]Summary Data'!$Y43</f>
        <v>1.6768299999999998</v>
      </c>
      <c r="X41" s="88">
        <f>('[1]Summary Data'!$V43*POWER(X$40,3))+('[1]Summary Data'!$W43*POWER(X$40,2))+('[1]Summary Data'!$X43*X$40)+'[1]Summary Data'!$Y43</f>
        <v>1.5144100000000007</v>
      </c>
      <c r="Y41" s="88">
        <f>('[1]Summary Data'!$V43*POWER(Y$40,3))+('[1]Summary Data'!$W43*POWER(Y$40,2))+('[1]Summary Data'!$X43*Y$40)+'[1]Summary Data'!$Y43</f>
        <v>1.3674600000000003</v>
      </c>
      <c r="Z41" s="88">
        <f>('[1]Summary Data'!$V43*POWER(Z$40,3))+('[1]Summary Data'!$W43*POWER(Z$40,2))+('[1]Summary Data'!$X43*Z$40)+'[1]Summary Data'!$Y43</f>
        <v>1.2349899999999998</v>
      </c>
      <c r="AA41" s="88">
        <f>('[1]Summary Data'!$V43*POWER(AA$40,3))+('[1]Summary Data'!$W43*POWER(AA$40,2))+('[1]Summary Data'!$X43*AA$40)+'[1]Summary Data'!$Y43</f>
        <v>1.1160100000000011</v>
      </c>
      <c r="AB41" s="88">
        <f>('[1]Summary Data'!$V43*POWER(AB$40,3))+('[1]Summary Data'!$W43*POWER(AB$40,2))+('[1]Summary Data'!$X43*AB$40)+'[1]Summary Data'!$Y43</f>
        <v>1.0095299999999998</v>
      </c>
      <c r="AC41" s="88">
        <f>('[1]Summary Data'!$V43*POWER(AC$40,3))+('[1]Summary Data'!$W43*POWER(AC$40,2))+('[1]Summary Data'!$X43*AC$40)+'[1]Summary Data'!$Y43</f>
        <v>0.91456000000000071</v>
      </c>
      <c r="AD41" s="90">
        <f>('[1]Summary Data'!$V43*POWER(AD$40,3))+('[1]Summary Data'!$W43*POWER(AD$40,2))+('[1]Summary Data'!$X43*AD$40)+'[1]Summary Data'!$Y43</f>
        <v>0.83011000000000035</v>
      </c>
      <c r="AE41" s="88">
        <f>('[1]Summary Data'!$V43*POWER(AE$40,3))+('[1]Summary Data'!$W43*POWER(AE$40,2))+('[1]Summary Data'!$X43*AE$40)+'[1]Summary Data'!$Y43</f>
        <v>0.75518999999999981</v>
      </c>
      <c r="AF41" s="88">
        <f>('[1]Summary Data'!$V43*POWER(AF$40,3))+('[1]Summary Data'!$W43*POWER(AF$40,2))+('[1]Summary Data'!$X43*AF$40)+'[1]Summary Data'!$Y43</f>
        <v>0.68880999999999926</v>
      </c>
      <c r="AG41" s="88">
        <f>('[1]Summary Data'!$V43*POWER(AG$40,3))+('[1]Summary Data'!$W43*POWER(AG$40,2))+('[1]Summary Data'!$X43*AG$40)+'[1]Summary Data'!$Y43</f>
        <v>0.62997999999999887</v>
      </c>
      <c r="AH41" s="88">
        <f>('[1]Summary Data'!$V43*POWER(AH$40,3))+('[1]Summary Data'!$W43*POWER(AH$40,2))+('[1]Summary Data'!$X43*AH$40)+'[1]Summary Data'!$Y43</f>
        <v>0.57770999999999884</v>
      </c>
      <c r="AI41" s="88">
        <f>('[1]Summary Data'!$V43*POWER(AI$40,3))+('[1]Summary Data'!$W43*POWER(AI$40,2))+('[1]Summary Data'!$X43*AI$40)+'[1]Summary Data'!$Y43</f>
        <v>0.53101000000000287</v>
      </c>
      <c r="AJ41" s="88">
        <f>('[1]Summary Data'!$V43*POWER(AJ$40,3))+('[1]Summary Data'!$W43*POWER(AJ$40,2))+('[1]Summary Data'!$X43*AJ$40)+'[1]Summary Data'!$Y43</f>
        <v>0.48889000000000049</v>
      </c>
      <c r="AK41" s="88">
        <f>('[1]Summary Data'!$V43*POWER(AK$40,3))+('[1]Summary Data'!$W43*POWER(AK$40,2))+('[1]Summary Data'!$X43*AK$40)+'[1]Summary Data'!$Y43</f>
        <v>0.45036000000000076</v>
      </c>
      <c r="AL41" s="91">
        <f>('[1]Summary Data'!$V43*POWER(AL$40,3))+('[1]Summary Data'!$W43*POWER(AL$40,2))+('[1]Summary Data'!$X43*AL$40)+'[1]Summary Data'!$Y43</f>
        <v>0.4144300000000003</v>
      </c>
      <c r="AM41" s="172" t="s">
        <v>40</v>
      </c>
    </row>
    <row r="42" spans="2:40" ht="15.75" thickBot="1">
      <c r="B42" s="186"/>
      <c r="C42" s="187"/>
      <c r="D42" s="187"/>
      <c r="E42" s="188"/>
      <c r="F42" s="51">
        <f t="shared" si="4"/>
        <v>3</v>
      </c>
      <c r="G42" s="92">
        <f>('[1]Summary Data'!$V42*POWER(G$40,3))+('[1]Summary Data'!$W42*POWER(G$40,2))+('[1]Summary Data'!$X42*G$40)+'[1]Summary Data'!$Y42</f>
        <v>1.9170699999999998</v>
      </c>
      <c r="H42" s="93">
        <f>('[1]Summary Data'!$V42*POWER(H$40,3))+('[1]Summary Data'!$W42*POWER(H$40,2))+('[1]Summary Data'!$X42*H$40)+'[1]Summary Data'!$Y42</f>
        <v>1.2748500000000007</v>
      </c>
      <c r="I42" s="93">
        <f>('[1]Summary Data'!$V42*POWER(I$40,3))+('[1]Summary Data'!$W42*POWER(I$40,2))+('[1]Summary Data'!$X42*I$40)+'[1]Summary Data'!$Y42</f>
        <v>1.0617999999999999</v>
      </c>
      <c r="J42" s="93">
        <f>('[1]Summary Data'!$V42*POWER(J$40,3))+('[1]Summary Data'!$W42*POWER(J$40,2))+('[1]Summary Data'!$X42*J$40)+'[1]Summary Data'!$Y42</f>
        <v>0.9020699999999966</v>
      </c>
      <c r="K42" s="93">
        <f>('[1]Summary Data'!$V42*POWER(K$40,3))+('[1]Summary Data'!$W42*POWER(K$40,2))+('[1]Summary Data'!$X42*K$40)+'[1]Summary Data'!$Y42</f>
        <v>0.78162000000000198</v>
      </c>
      <c r="L42" s="93">
        <f>('[1]Summary Data'!$V42*POWER(L$40,3))+('[1]Summary Data'!$W42*POWER(L$40,2))+('[1]Summary Data'!$X42*L$40)+'[1]Summary Data'!$Y42</f>
        <v>0.68640999999999686</v>
      </c>
      <c r="M42" s="93">
        <f>('[1]Summary Data'!$V42*POWER(M$40,3))+('[1]Summary Data'!$W42*POWER(M$40,2))+('[1]Summary Data'!$X42*M$40)+'[1]Summary Data'!$Y42</f>
        <v>0.60240000000000116</v>
      </c>
      <c r="N42" s="94">
        <f>('[1]Summary Data'!$V42*POWER(N$40,3))+('[1]Summary Data'!$W42*POWER(N$40,2))+('[1]Summary Data'!$X42*N$40)+'[1]Summary Data'!$Y42</f>
        <v>0.51554999999999929</v>
      </c>
      <c r="O42" s="173"/>
      <c r="P42" s="53"/>
      <c r="Q42" s="186"/>
      <c r="R42" s="187"/>
      <c r="S42" s="187"/>
      <c r="T42" s="188"/>
      <c r="U42" s="51">
        <f t="shared" ref="U42:U48" si="5">F42</f>
        <v>3</v>
      </c>
      <c r="V42" s="92">
        <f>('[1]Summary Data'!$V42*POWER(V$40,3))+('[1]Summary Data'!$W42*POWER(V$40,2))+('[1]Summary Data'!$X42*V$40)+'[1]Summary Data'!$Y42</f>
        <v>1.9170699999999998</v>
      </c>
      <c r="W42" s="93">
        <f>('[1]Summary Data'!$V42*POWER(W$40,3))+('[1]Summary Data'!$W42*POWER(W$40,2))+('[1]Summary Data'!$X42*W$40)+'[1]Summary Data'!$Y42</f>
        <v>1.7251124999999989</v>
      </c>
      <c r="X42" s="93">
        <f>('[1]Summary Data'!$V42*POWER(X$40,3))+('[1]Summary Data'!$W42*POWER(X$40,2))+('[1]Summary Data'!$X42*X$40)+'[1]Summary Data'!$Y42</f>
        <v>1.5552599999999996</v>
      </c>
      <c r="Y42" s="93">
        <f>('[1]Summary Data'!$V42*POWER(Y$40,3))+('[1]Summary Data'!$W42*POWER(Y$40,2))+('[1]Summary Data'!$X42*Y$40)+'[1]Summary Data'!$Y42</f>
        <v>1.4057575</v>
      </c>
      <c r="Z42" s="93">
        <f>('[1]Summary Data'!$V42*POWER(Z$40,3))+('[1]Summary Data'!$W42*POWER(Z$40,2))+('[1]Summary Data'!$X42*Z$40)+'[1]Summary Data'!$Y42</f>
        <v>1.2748500000000007</v>
      </c>
      <c r="AA42" s="93">
        <f>('[1]Summary Data'!$V42*POWER(AA$40,3))+('[1]Summary Data'!$W42*POWER(AA$40,2))+('[1]Summary Data'!$X42*AA$40)+'[1]Summary Data'!$Y42</f>
        <v>1.1607824999999981</v>
      </c>
      <c r="AB42" s="93">
        <f>('[1]Summary Data'!$V42*POWER(AB$40,3))+('[1]Summary Data'!$W42*POWER(AB$40,2))+('[1]Summary Data'!$X42*AB$40)+'[1]Summary Data'!$Y42</f>
        <v>1.0617999999999999</v>
      </c>
      <c r="AC42" s="93">
        <f>('[1]Summary Data'!$V42*POWER(AC$40,3))+('[1]Summary Data'!$W42*POWER(AC$40,2))+('[1]Summary Data'!$X42*AC$40)+'[1]Summary Data'!$Y42</f>
        <v>0.97614749999999795</v>
      </c>
      <c r="AD42" s="95">
        <f>('[1]Summary Data'!$V42*POWER(AD$40,3))+('[1]Summary Data'!$W42*POWER(AD$40,2))+('[1]Summary Data'!$X42*AD$40)+'[1]Summary Data'!$Y42</f>
        <v>0.9020699999999966</v>
      </c>
      <c r="AE42" s="93">
        <f>('[1]Summary Data'!$V42*POWER(AE$40,3))+('[1]Summary Data'!$W42*POWER(AE$40,2))+('[1]Summary Data'!$X42*AE$40)+'[1]Summary Data'!$Y42</f>
        <v>0.83781250000000007</v>
      </c>
      <c r="AF42" s="93">
        <f>('[1]Summary Data'!$V42*POWER(AF$40,3))+('[1]Summary Data'!$W42*POWER(AF$40,2))+('[1]Summary Data'!$X42*AF$40)+'[1]Summary Data'!$Y42</f>
        <v>0.78162000000000198</v>
      </c>
      <c r="AG42" s="93">
        <f>('[1]Summary Data'!$V42*POWER(AG$40,3))+('[1]Summary Data'!$W42*POWER(AG$40,2))+('[1]Summary Data'!$X42*AG$40)+'[1]Summary Data'!$Y42</f>
        <v>0.73173749999999949</v>
      </c>
      <c r="AH42" s="93">
        <f>('[1]Summary Data'!$V42*POWER(AH$40,3))+('[1]Summary Data'!$W42*POWER(AH$40,2))+('[1]Summary Data'!$X42*AH$40)+'[1]Summary Data'!$Y42</f>
        <v>0.68640999999999686</v>
      </c>
      <c r="AI42" s="93">
        <f>('[1]Summary Data'!$V42*POWER(AI$40,3))+('[1]Summary Data'!$W42*POWER(AI$40,2))+('[1]Summary Data'!$X42*AI$40)+'[1]Summary Data'!$Y42</f>
        <v>0.64388249999999658</v>
      </c>
      <c r="AJ42" s="93">
        <f>('[1]Summary Data'!$V42*POWER(AJ$40,3))+('[1]Summary Data'!$W42*POWER(AJ$40,2))+('[1]Summary Data'!$X42*AJ$40)+'[1]Summary Data'!$Y42</f>
        <v>0.60240000000000116</v>
      </c>
      <c r="AK42" s="93">
        <f>('[1]Summary Data'!$V42*POWER(AK$40,3))+('[1]Summary Data'!$W42*POWER(AK$40,2))+('[1]Summary Data'!$X42*AK$40)+'[1]Summary Data'!$Y42</f>
        <v>0.56020749999999886</v>
      </c>
      <c r="AL42" s="96">
        <f>('[1]Summary Data'!$V42*POWER(AL$40,3))+('[1]Summary Data'!$W42*POWER(AL$40,2))+('[1]Summary Data'!$X42*AL$40)+'[1]Summary Data'!$Y42</f>
        <v>0.51554999999999929</v>
      </c>
      <c r="AM42" s="173"/>
      <c r="AN42" s="53" t="s">
        <v>46</v>
      </c>
    </row>
    <row r="43" spans="2:40">
      <c r="B43" s="186"/>
      <c r="C43" s="187"/>
      <c r="D43" s="187"/>
      <c r="E43" s="188"/>
      <c r="F43" s="54">
        <f t="shared" si="4"/>
        <v>3.5</v>
      </c>
      <c r="G43" s="97">
        <f>('[1]Summary Data'!$V41*POWER(G$40,3))+('[1]Summary Data'!$W41*POWER(G$40,2))+('[1]Summary Data'!$X41*G$40)+'[1]Summary Data'!$Y41</f>
        <v>2.1161400000000015</v>
      </c>
      <c r="H43" s="98">
        <f>('[1]Summary Data'!$V41*POWER(H$40,3))+('[1]Summary Data'!$W41*POWER(H$40,2))+('[1]Summary Data'!$X41*H$40)+'[1]Summary Data'!$Y41</f>
        <v>1.3630000000000013</v>
      </c>
      <c r="I43" s="98">
        <f>('[1]Summary Data'!$V41*POWER(I$40,3))+('[1]Summary Data'!$W41*POWER(I$40,2))+('[1]Summary Data'!$X41*I$40)+'[1]Summary Data'!$Y41</f>
        <v>1.1149500000000039</v>
      </c>
      <c r="J43" s="98">
        <f>('[1]Summary Data'!$V41*POWER(J$40,3))+('[1]Summary Data'!$W41*POWER(J$40,2))+('[1]Summary Data'!$X41*J$40)+'[1]Summary Data'!$Y41</f>
        <v>0.93186000000000035</v>
      </c>
      <c r="K43" s="98">
        <f>('[1]Summary Data'!$V41*POWER(K$40,3))+('[1]Summary Data'!$W41*POWER(K$40,2))+('[1]Summary Data'!$X41*K$40)+'[1]Summary Data'!$Y41</f>
        <v>0.79819000000000173</v>
      </c>
      <c r="L43" s="98">
        <f>('[1]Summary Data'!$V41*POWER(L$40,3))+('[1]Summary Data'!$W41*POWER(L$40,2))+('[1]Summary Data'!$X41*L$40)+'[1]Summary Data'!$Y41</f>
        <v>0.69840000000000302</v>
      </c>
      <c r="M43" s="98">
        <f>('[1]Summary Data'!$V41*POWER(M$40,3))+('[1]Summary Data'!$W41*POWER(M$40,2))+('[1]Summary Data'!$X41*M$40)+'[1]Summary Data'!$Y41</f>
        <v>0.61694999999999922</v>
      </c>
      <c r="N43" s="99">
        <f>('[1]Summary Data'!$V41*POWER(N$40,3))+('[1]Summary Data'!$W41*POWER(N$40,2))+('[1]Summary Data'!$X41*N$40)+'[1]Summary Data'!$Y41</f>
        <v>0.53829999999999956</v>
      </c>
      <c r="O43" s="173"/>
      <c r="Q43" s="186"/>
      <c r="R43" s="187"/>
      <c r="S43" s="187"/>
      <c r="T43" s="188"/>
      <c r="U43" s="54">
        <f t="shared" si="5"/>
        <v>3.5</v>
      </c>
      <c r="V43" s="97">
        <f>('[1]Summary Data'!$V41*POWER(V$40,3))+('[1]Summary Data'!$W41*POWER(V$40,2))+('[1]Summary Data'!$X41*V$40)+'[1]Summary Data'!$Y41</f>
        <v>2.1161400000000015</v>
      </c>
      <c r="W43" s="98">
        <f>('[1]Summary Data'!$V41*POWER(W$40,3))+('[1]Summary Data'!$W41*POWER(W$40,2))+('[1]Summary Data'!$X41*W$40)+'[1]Summary Data'!$Y41</f>
        <v>1.890868750000001</v>
      </c>
      <c r="X43" s="98">
        <f>('[1]Summary Data'!$V41*POWER(X$40,3))+('[1]Summary Data'!$W41*POWER(X$40,2))+('[1]Summary Data'!$X41*X$40)+'[1]Summary Data'!$Y41</f>
        <v>1.6915499999999994</v>
      </c>
      <c r="Y43" s="98">
        <f>('[1]Summary Data'!$V41*POWER(Y$40,3))+('[1]Summary Data'!$W41*POWER(Y$40,2))+('[1]Summary Data'!$X41*Y$40)+'[1]Summary Data'!$Y41</f>
        <v>1.516241250000002</v>
      </c>
      <c r="Z43" s="98">
        <f>('[1]Summary Data'!$V41*POWER(Z$40,3))+('[1]Summary Data'!$W41*POWER(Z$40,2))+('[1]Summary Data'!$X41*Z$40)+'[1]Summary Data'!$Y41</f>
        <v>1.3630000000000013</v>
      </c>
      <c r="AA43" s="98">
        <f>('[1]Summary Data'!$V41*POWER(AA$40,3))+('[1]Summary Data'!$W41*POWER(AA$40,2))+('[1]Summary Data'!$X41*AA$40)+'[1]Summary Data'!$Y41</f>
        <v>1.2298837499999991</v>
      </c>
      <c r="AB43" s="98">
        <f>('[1]Summary Data'!$V41*POWER(AB$40,3))+('[1]Summary Data'!$W41*POWER(AB$40,2))+('[1]Summary Data'!$X41*AB$40)+'[1]Summary Data'!$Y41</f>
        <v>1.1149500000000039</v>
      </c>
      <c r="AC43" s="98">
        <f>('[1]Summary Data'!$V41*POWER(AC$40,3))+('[1]Summary Data'!$W41*POWER(AC$40,2))+('[1]Summary Data'!$X41*AC$40)+'[1]Summary Data'!$Y41</f>
        <v>1.0162562500000014</v>
      </c>
      <c r="AD43" s="100">
        <f>('[1]Summary Data'!$V41*POWER(AD$40,3))+('[1]Summary Data'!$W41*POWER(AD$40,2))+('[1]Summary Data'!$X41*AD$40)+'[1]Summary Data'!$Y41</f>
        <v>0.93186000000000035</v>
      </c>
      <c r="AE43" s="98">
        <f>('[1]Summary Data'!$V41*POWER(AE$40,3))+('[1]Summary Data'!$W41*POWER(AE$40,2))+('[1]Summary Data'!$X41*AE$40)+'[1]Summary Data'!$Y41</f>
        <v>0.8598187500000023</v>
      </c>
      <c r="AF43" s="98">
        <f>('[1]Summary Data'!$V41*POWER(AF$40,3))+('[1]Summary Data'!$W41*POWER(AF$40,2))+('[1]Summary Data'!$X41*AF$40)+'[1]Summary Data'!$Y41</f>
        <v>0.79819000000000173</v>
      </c>
      <c r="AG43" s="98">
        <f>('[1]Summary Data'!$V41*POWER(AG$40,3))+('[1]Summary Data'!$W41*POWER(AG$40,2))+('[1]Summary Data'!$X41*AG$40)+'[1]Summary Data'!$Y41</f>
        <v>0.74503125000000026</v>
      </c>
      <c r="AH43" s="98">
        <f>('[1]Summary Data'!$V41*POWER(AH$40,3))+('[1]Summary Data'!$W41*POWER(AH$40,2))+('[1]Summary Data'!$X41*AH$40)+'[1]Summary Data'!$Y41</f>
        <v>0.69840000000000302</v>
      </c>
      <c r="AI43" s="98">
        <f>('[1]Summary Data'!$V41*POWER(AI$40,3))+('[1]Summary Data'!$W41*POWER(AI$40,2))+('[1]Summary Data'!$X41*AI$40)+'[1]Summary Data'!$Y41</f>
        <v>0.65635375000000096</v>
      </c>
      <c r="AJ43" s="98">
        <f>('[1]Summary Data'!$V41*POWER(AJ$40,3))+('[1]Summary Data'!$W41*POWER(AJ$40,2))+('[1]Summary Data'!$X41*AJ$40)+'[1]Summary Data'!$Y41</f>
        <v>0.61694999999999922</v>
      </c>
      <c r="AK43" s="98">
        <f>('[1]Summary Data'!$V41*POWER(AK$40,3))+('[1]Summary Data'!$W41*POWER(AK$40,2))+('[1]Summary Data'!$X41*AK$40)+'[1]Summary Data'!$Y41</f>
        <v>0.57824624999999941</v>
      </c>
      <c r="AL43" s="101">
        <f>('[1]Summary Data'!$V41*POWER(AL$40,3))+('[1]Summary Data'!$W41*POWER(AL$40,2))+('[1]Summary Data'!$X41*AL$40)+'[1]Summary Data'!$Y41</f>
        <v>0.53829999999999956</v>
      </c>
      <c r="AM43" s="173"/>
    </row>
    <row r="44" spans="2:40">
      <c r="B44" s="186"/>
      <c r="C44" s="187"/>
      <c r="D44" s="187"/>
      <c r="E44" s="188"/>
      <c r="F44" s="56">
        <f t="shared" si="4"/>
        <v>4</v>
      </c>
      <c r="G44" s="97">
        <f>('[1]Summary Data'!$V40*POWER(G$40,3))+('[1]Summary Data'!$W40*POWER(G$40,2))+('[1]Summary Data'!$X40*G$40)+'[1]Summary Data'!$Y40</f>
        <v>2.1192600000000024</v>
      </c>
      <c r="H44" s="98">
        <f>('[1]Summary Data'!$V40*POWER(H$40,3))+('[1]Summary Data'!$W40*POWER(H$40,2))+('[1]Summary Data'!$X40*H$40)+'[1]Summary Data'!$Y40</f>
        <v>1.3396400000000028</v>
      </c>
      <c r="I44" s="98">
        <f>('[1]Summary Data'!$V40*POWER(I$40,3))+('[1]Summary Data'!$W40*POWER(I$40,2))+('[1]Summary Data'!$X40*I$40)+'[1]Summary Data'!$Y40</f>
        <v>1.0710000000000051</v>
      </c>
      <c r="J44" s="98">
        <f>('[1]Summary Data'!$V40*POWER(J$40,3))+('[1]Summary Data'!$W40*POWER(J$40,2))+('[1]Summary Data'!$X40*J$40)+'[1]Summary Data'!$Y40</f>
        <v>0.86562000000000161</v>
      </c>
      <c r="K44" s="98">
        <f>('[1]Summary Data'!$V40*POWER(K$40,3))+('[1]Summary Data'!$W40*POWER(K$40,2))+('[1]Summary Data'!$X40*K$40)+'[1]Summary Data'!$Y40</f>
        <v>0.71035999999999966</v>
      </c>
      <c r="L44" s="98">
        <f>('[1]Summary Data'!$V40*POWER(L$40,3))+('[1]Summary Data'!$W40*POWER(L$40,2))+('[1]Summary Data'!$X40*L$40)+'[1]Summary Data'!$Y40</f>
        <v>0.59208000000000105</v>
      </c>
      <c r="M44" s="98">
        <f>('[1]Summary Data'!$V40*POWER(M$40,3))+('[1]Summary Data'!$W40*POWER(M$40,2))+('[1]Summary Data'!$X40*M$40)+'[1]Summary Data'!$Y40</f>
        <v>0.49764000000000586</v>
      </c>
      <c r="N44" s="99">
        <f>('[1]Summary Data'!$V40*POWER(N$40,3))+('[1]Summary Data'!$W40*POWER(N$40,2))+('[1]Summary Data'!$X40*N$40)+'[1]Summary Data'!$Y40</f>
        <v>0.41390000000000349</v>
      </c>
      <c r="O44" s="173"/>
      <c r="Q44" s="186"/>
      <c r="R44" s="187"/>
      <c r="S44" s="187"/>
      <c r="T44" s="188"/>
      <c r="U44" s="56">
        <f t="shared" si="5"/>
        <v>4</v>
      </c>
      <c r="V44" s="97">
        <f>('[1]Summary Data'!$V40*POWER(V$40,3))+('[1]Summary Data'!$W40*POWER(V$40,2))+('[1]Summary Data'!$X40*V$40)+'[1]Summary Data'!$Y40</f>
        <v>2.1192600000000024</v>
      </c>
      <c r="W44" s="98">
        <f>('[1]Summary Data'!$V40*POWER(W$40,3))+('[1]Summary Data'!$W40*POWER(W$40,2))+('[1]Summary Data'!$X40*W$40)+'[1]Summary Data'!$Y40</f>
        <v>1.8899562500000009</v>
      </c>
      <c r="X44" s="98">
        <f>('[1]Summary Data'!$V40*POWER(X$40,3))+('[1]Summary Data'!$W40*POWER(X$40,2))+('[1]Summary Data'!$X40*X$40)+'[1]Summary Data'!$Y40</f>
        <v>1.684680000000002</v>
      </c>
      <c r="Y44" s="98">
        <f>('[1]Summary Data'!$V40*POWER(Y$40,3))+('[1]Summary Data'!$W40*POWER(Y$40,2))+('[1]Summary Data'!$X40*Y$40)+'[1]Summary Data'!$Y40</f>
        <v>1.5017887500000029</v>
      </c>
      <c r="Z44" s="98">
        <f>('[1]Summary Data'!$V40*POWER(Z$40,3))+('[1]Summary Data'!$W40*POWER(Z$40,2))+('[1]Summary Data'!$X40*Z$40)+'[1]Summary Data'!$Y40</f>
        <v>1.3396400000000028</v>
      </c>
      <c r="AA44" s="98">
        <f>('[1]Summary Data'!$V40*POWER(AA$40,3))+('[1]Summary Data'!$W40*POWER(AA$40,2))+('[1]Summary Data'!$X40*AA$40)+'[1]Summary Data'!$Y40</f>
        <v>1.1965912500000027</v>
      </c>
      <c r="AB44" s="98">
        <f>('[1]Summary Data'!$V40*POWER(AB$40,3))+('[1]Summary Data'!$W40*POWER(AB$40,2))+('[1]Summary Data'!$X40*AB$40)+'[1]Summary Data'!$Y40</f>
        <v>1.0710000000000051</v>
      </c>
      <c r="AC44" s="98">
        <f>('[1]Summary Data'!$V40*POWER(AC$40,3))+('[1]Summary Data'!$W40*POWER(AC$40,2))+('[1]Summary Data'!$X40*AC$40)+'[1]Summary Data'!$Y40</f>
        <v>0.96122375000000382</v>
      </c>
      <c r="AD44" s="100">
        <f>('[1]Summary Data'!$V40*POWER(AD$40,3))+('[1]Summary Data'!$W40*POWER(AD$40,2))+('[1]Summary Data'!$X40*AD$40)+'[1]Summary Data'!$Y40</f>
        <v>0.86562000000000161</v>
      </c>
      <c r="AE44" s="98">
        <f>('[1]Summary Data'!$V40*POWER(AE$40,3))+('[1]Summary Data'!$W40*POWER(AE$40,2))+('[1]Summary Data'!$X40*AE$40)+'[1]Summary Data'!$Y40</f>
        <v>0.78254625000000111</v>
      </c>
      <c r="AF44" s="98">
        <f>('[1]Summary Data'!$V40*POWER(AF$40,3))+('[1]Summary Data'!$W40*POWER(AF$40,2))+('[1]Summary Data'!$X40*AF$40)+'[1]Summary Data'!$Y40</f>
        <v>0.71035999999999966</v>
      </c>
      <c r="AG44" s="98">
        <f>('[1]Summary Data'!$V40*POWER(AG$40,3))+('[1]Summary Data'!$W40*POWER(AG$40,2))+('[1]Summary Data'!$X40*AG$40)+'[1]Summary Data'!$Y40</f>
        <v>0.64741875000000171</v>
      </c>
      <c r="AH44" s="98">
        <f>('[1]Summary Data'!$V40*POWER(AH$40,3))+('[1]Summary Data'!$W40*POWER(AH$40,2))+('[1]Summary Data'!$X40*AH$40)+'[1]Summary Data'!$Y40</f>
        <v>0.59208000000000105</v>
      </c>
      <c r="AI44" s="98">
        <f>('[1]Summary Data'!$V40*POWER(AI$40,3))+('[1]Summary Data'!$W40*POWER(AI$40,2))+('[1]Summary Data'!$X40*AI$40)+'[1]Summary Data'!$Y40</f>
        <v>0.54270125000000213</v>
      </c>
      <c r="AJ44" s="98">
        <f>('[1]Summary Data'!$V40*POWER(AJ$40,3))+('[1]Summary Data'!$W40*POWER(AJ$40,2))+('[1]Summary Data'!$X40*AJ$40)+'[1]Summary Data'!$Y40</f>
        <v>0.49764000000000586</v>
      </c>
      <c r="AK44" s="98">
        <f>('[1]Summary Data'!$V40*POWER(AK$40,3))+('[1]Summary Data'!$W40*POWER(AK$40,2))+('[1]Summary Data'!$X40*AK$40)+'[1]Summary Data'!$Y40</f>
        <v>0.45525375000000601</v>
      </c>
      <c r="AL44" s="101">
        <f>('[1]Summary Data'!$V40*POWER(AL$40,3))+('[1]Summary Data'!$W40*POWER(AL$40,2))+('[1]Summary Data'!$X40*AL$40)+'[1]Summary Data'!$Y40</f>
        <v>0.41390000000000349</v>
      </c>
      <c r="AM44" s="173"/>
    </row>
    <row r="45" spans="2:40">
      <c r="B45" s="186"/>
      <c r="C45" s="187"/>
      <c r="D45" s="187"/>
      <c r="E45" s="188"/>
      <c r="F45" s="56">
        <f t="shared" si="4"/>
        <v>4.5</v>
      </c>
      <c r="G45" s="97">
        <f>('[1]Summary Data'!$V39*POWER(G$40,3))+('[1]Summary Data'!$W39*POWER(G$40,2))+('[1]Summary Data'!$X39*G$40)+'[1]Summary Data'!$Y39</f>
        <v>2.3519100000000019</v>
      </c>
      <c r="H45" s="98">
        <f>('[1]Summary Data'!$V39*POWER(H$40,3))+('[1]Summary Data'!$W39*POWER(H$40,2))+('[1]Summary Data'!$X39*H$40)+'[1]Summary Data'!$Y39</f>
        <v>1.4449300000000029</v>
      </c>
      <c r="I45" s="98">
        <f>('[1]Summary Data'!$V39*POWER(I$40,3))+('[1]Summary Data'!$W39*POWER(I$40,2))+('[1]Summary Data'!$X39*I$40)+'[1]Summary Data'!$Y39</f>
        <v>1.142850000000001</v>
      </c>
      <c r="J45" s="98">
        <f>('[1]Summary Data'!$V39*POWER(J$40,3))+('[1]Summary Data'!$W39*POWER(J$40,2))+('[1]Summary Data'!$X39*J$40)+'[1]Summary Data'!$Y39</f>
        <v>0.91763000000000083</v>
      </c>
      <c r="K45" s="98">
        <f>('[1]Summary Data'!$V39*POWER(K$40,3))+('[1]Summary Data'!$W39*POWER(K$40,2))+('[1]Summary Data'!$X39*K$40)+'[1]Summary Data'!$Y39</f>
        <v>0.75121000000000215</v>
      </c>
      <c r="L45" s="98">
        <f>('[1]Summary Data'!$V39*POWER(L$40,3))+('[1]Summary Data'!$W39*POWER(L$40,2))+('[1]Summary Data'!$X39*L$40)+'[1]Summary Data'!$Y39</f>
        <v>0.62553000000000303</v>
      </c>
      <c r="M45" s="98">
        <f>('[1]Summary Data'!$V39*POWER(M$40,3))+('[1]Summary Data'!$W39*POWER(M$40,2))+('[1]Summary Data'!$X39*M$40)+'[1]Summary Data'!$Y39</f>
        <v>0.52252999999999794</v>
      </c>
      <c r="N45" s="99">
        <f>('[1]Summary Data'!$V39*POWER(N$40,3))+('[1]Summary Data'!$W39*POWER(N$40,2))+('[1]Summary Data'!$X39*N$40)+'[1]Summary Data'!$Y39</f>
        <v>0.42414999999999914</v>
      </c>
      <c r="O45" s="173"/>
      <c r="Q45" s="186"/>
      <c r="R45" s="187"/>
      <c r="S45" s="187"/>
      <c r="T45" s="188"/>
      <c r="U45" s="56">
        <f t="shared" si="5"/>
        <v>4.5</v>
      </c>
      <c r="V45" s="97">
        <f>('[1]Summary Data'!$V39*POWER(V$40,3))+('[1]Summary Data'!$W39*POWER(V$40,2))+('[1]Summary Data'!$X39*V$40)+'[1]Summary Data'!$Y39</f>
        <v>2.3519100000000019</v>
      </c>
      <c r="W45" s="98">
        <f>('[1]Summary Data'!$V39*POWER(W$40,3))+('[1]Summary Data'!$W39*POWER(W$40,2))+('[1]Summary Data'!$X39*W$40)+'[1]Summary Data'!$Y39</f>
        <v>2.0816687500000022</v>
      </c>
      <c r="X45" s="98">
        <f>('[1]Summary Data'!$V39*POWER(X$40,3))+('[1]Summary Data'!$W39*POWER(X$40,2))+('[1]Summary Data'!$X39*X$40)+'[1]Summary Data'!$Y39</f>
        <v>1.8419299999999996</v>
      </c>
      <c r="Y45" s="98">
        <f>('[1]Summary Data'!$V39*POWER(Y$40,3))+('[1]Summary Data'!$W39*POWER(Y$40,2))+('[1]Summary Data'!$X39*Y$40)+'[1]Summary Data'!$Y39</f>
        <v>1.6304362500000007</v>
      </c>
      <c r="Z45" s="98">
        <f>('[1]Summary Data'!$V39*POWER(Z$40,3))+('[1]Summary Data'!$W39*POWER(Z$40,2))+('[1]Summary Data'!$X39*Z$40)+'[1]Summary Data'!$Y39</f>
        <v>1.4449300000000029</v>
      </c>
      <c r="AA45" s="98">
        <f>('[1]Summary Data'!$V39*POWER(AA$40,3))+('[1]Summary Data'!$W39*POWER(AA$40,2))+('[1]Summary Data'!$X39*AA$40)+'[1]Summary Data'!$Y39</f>
        <v>1.2831537499999985</v>
      </c>
      <c r="AB45" s="98">
        <f>('[1]Summary Data'!$V39*POWER(AB$40,3))+('[1]Summary Data'!$W39*POWER(AB$40,2))+('[1]Summary Data'!$X39*AB$40)+'[1]Summary Data'!$Y39</f>
        <v>1.142850000000001</v>
      </c>
      <c r="AC45" s="98">
        <f>('[1]Summary Data'!$V39*POWER(AC$40,3))+('[1]Summary Data'!$W39*POWER(AC$40,2))+('[1]Summary Data'!$X39*AC$40)+'[1]Summary Data'!$Y39</f>
        <v>1.0217612500000026</v>
      </c>
      <c r="AD45" s="100">
        <f>('[1]Summary Data'!$V39*POWER(AD$40,3))+('[1]Summary Data'!$W39*POWER(AD$40,2))+('[1]Summary Data'!$X39*AD$40)+'[1]Summary Data'!$Y39</f>
        <v>0.91763000000000083</v>
      </c>
      <c r="AE45" s="98">
        <f>('[1]Summary Data'!$V39*POWER(AE$40,3))+('[1]Summary Data'!$W39*POWER(AE$40,2))+('[1]Summary Data'!$X39*AE$40)+'[1]Summary Data'!$Y39</f>
        <v>0.82819875000000032</v>
      </c>
      <c r="AF45" s="98">
        <f>('[1]Summary Data'!$V39*POWER(AF$40,3))+('[1]Summary Data'!$W39*POWER(AF$40,2))+('[1]Summary Data'!$X39*AF$40)+'[1]Summary Data'!$Y39</f>
        <v>0.75121000000000215</v>
      </c>
      <c r="AG45" s="98">
        <f>('[1]Summary Data'!$V39*POWER(AG$40,3))+('[1]Summary Data'!$W39*POWER(AG$40,2))+('[1]Summary Data'!$X39*AG$40)+'[1]Summary Data'!$Y39</f>
        <v>0.68440625000000033</v>
      </c>
      <c r="AH45" s="98">
        <f>('[1]Summary Data'!$V39*POWER(AH$40,3))+('[1]Summary Data'!$W39*POWER(AH$40,2))+('[1]Summary Data'!$X39*AH$40)+'[1]Summary Data'!$Y39</f>
        <v>0.62553000000000303</v>
      </c>
      <c r="AI45" s="98">
        <f>('[1]Summary Data'!$V39*POWER(AI$40,3))+('[1]Summary Data'!$W39*POWER(AI$40,2))+('[1]Summary Data'!$X39*AI$40)+'[1]Summary Data'!$Y39</f>
        <v>0.57232375000000069</v>
      </c>
      <c r="AJ45" s="98">
        <f>('[1]Summary Data'!$V39*POWER(AJ$40,3))+('[1]Summary Data'!$W39*POWER(AJ$40,2))+('[1]Summary Data'!$X39*AJ$40)+'[1]Summary Data'!$Y39</f>
        <v>0.52252999999999794</v>
      </c>
      <c r="AK45" s="98">
        <f>('[1]Summary Data'!$V39*POWER(AK$40,3))+('[1]Summary Data'!$W39*POWER(AK$40,2))+('[1]Summary Data'!$X39*AK$40)+'[1]Summary Data'!$Y39</f>
        <v>0.47389125000000298</v>
      </c>
      <c r="AL45" s="101">
        <f>('[1]Summary Data'!$V39*POWER(AL$40,3))+('[1]Summary Data'!$W39*POWER(AL$40,2))+('[1]Summary Data'!$X39*AL$40)+'[1]Summary Data'!$Y39</f>
        <v>0.42414999999999914</v>
      </c>
      <c r="AM45" s="173"/>
    </row>
    <row r="46" spans="2:40">
      <c r="B46" s="186"/>
      <c r="C46" s="187"/>
      <c r="D46" s="187"/>
      <c r="E46" s="188"/>
      <c r="F46" s="56">
        <f t="shared" si="4"/>
        <v>5</v>
      </c>
      <c r="G46" s="97">
        <f>('[1]Summary Data'!$V38*POWER(G$40,3))+('[1]Summary Data'!$W38*POWER(G$40,2))+('[1]Summary Data'!$X38*G$40)+'[1]Summary Data'!$Y38</f>
        <v>2.7095199999999977</v>
      </c>
      <c r="H46" s="98">
        <f>('[1]Summary Data'!$V38*POWER(H$40,3))+('[1]Summary Data'!$W38*POWER(H$40,2))+('[1]Summary Data'!$X38*H$40)+'[1]Summary Data'!$Y38</f>
        <v>1.5992999999999995</v>
      </c>
      <c r="I46" s="98">
        <f>('[1]Summary Data'!$V38*POWER(I$40,3))+('[1]Summary Data'!$W38*POWER(I$40,2))+('[1]Summary Data'!$X38*I$40)+'[1]Summary Data'!$Y38</f>
        <v>1.2457600000000042</v>
      </c>
      <c r="J46" s="98">
        <f>('[1]Summary Data'!$V38*POWER(J$40,3))+('[1]Summary Data'!$W38*POWER(J$40,2))+('[1]Summary Data'!$X38*J$40)+'[1]Summary Data'!$Y38</f>
        <v>0.99019999999999797</v>
      </c>
      <c r="K46" s="98">
        <f>('[1]Summary Data'!$V38*POWER(K$40,3))+('[1]Summary Data'!$W38*POWER(K$40,2))+('[1]Summary Data'!$X38*K$40)+'[1]Summary Data'!$Y38</f>
        <v>0.80531999999999826</v>
      </c>
      <c r="L46" s="98">
        <f>('[1]Summary Data'!$V38*POWER(L$40,3))+('[1]Summary Data'!$W38*POWER(L$40,2))+('[1]Summary Data'!$X38*L$40)+'[1]Summary Data'!$Y38</f>
        <v>0.66382000000000474</v>
      </c>
      <c r="M46" s="98">
        <f>('[1]Summary Data'!$V38*POWER(M$40,3))+('[1]Summary Data'!$W38*POWER(M$40,2))+('[1]Summary Data'!$X38*M$40)+'[1]Summary Data'!$Y38</f>
        <v>0.53839999999999222</v>
      </c>
      <c r="N46" s="99">
        <f>('[1]Summary Data'!$V38*POWER(N$40,3))+('[1]Summary Data'!$W38*POWER(N$40,2))+('[1]Summary Data'!$X38*N$40)+'[1]Summary Data'!$Y38</f>
        <v>0.40175999999999945</v>
      </c>
      <c r="O46" s="173"/>
      <c r="Q46" s="186"/>
      <c r="R46" s="187"/>
      <c r="S46" s="187"/>
      <c r="T46" s="188"/>
      <c r="U46" s="56">
        <f t="shared" si="5"/>
        <v>5</v>
      </c>
      <c r="V46" s="97">
        <f>('[1]Summary Data'!$V38*POWER(V$40,3))+('[1]Summary Data'!$W38*POWER(V$40,2))+('[1]Summary Data'!$X38*V$40)+'[1]Summary Data'!$Y38</f>
        <v>2.7095199999999977</v>
      </c>
      <c r="W46" s="98">
        <f>('[1]Summary Data'!$V38*POWER(W$40,3))+('[1]Summary Data'!$W38*POWER(W$40,2))+('[1]Summary Data'!$X38*W$40)+'[1]Summary Data'!$Y38</f>
        <v>2.37304125</v>
      </c>
      <c r="X46" s="98">
        <f>('[1]Summary Data'!$V38*POWER(X$40,3))+('[1]Summary Data'!$W38*POWER(X$40,2))+('[1]Summary Data'!$X38*X$40)+'[1]Summary Data'!$Y38</f>
        <v>2.0781199999999966</v>
      </c>
      <c r="Y46" s="98">
        <f>('[1]Summary Data'!$V38*POWER(Y$40,3))+('[1]Summary Data'!$W38*POWER(Y$40,2))+('[1]Summary Data'!$X38*Y$40)+'[1]Summary Data'!$Y38</f>
        <v>1.8213437500000005</v>
      </c>
      <c r="Z46" s="98">
        <f>('[1]Summary Data'!$V38*POWER(Z$40,3))+('[1]Summary Data'!$W38*POWER(Z$40,2))+('[1]Summary Data'!$X38*Z$40)+'[1]Summary Data'!$Y38</f>
        <v>1.5992999999999995</v>
      </c>
      <c r="AA46" s="98">
        <f>('[1]Summary Data'!$V38*POWER(AA$40,3))+('[1]Summary Data'!$W38*POWER(AA$40,2))+('[1]Summary Data'!$X38*AA$40)+'[1]Summary Data'!$Y38</f>
        <v>1.4085762499999959</v>
      </c>
      <c r="AB46" s="98">
        <f>('[1]Summary Data'!$V38*POWER(AB$40,3))+('[1]Summary Data'!$W38*POWER(AB$40,2))+('[1]Summary Data'!$X38*AB$40)+'[1]Summary Data'!$Y38</f>
        <v>1.2457600000000042</v>
      </c>
      <c r="AC46" s="98">
        <f>('[1]Summary Data'!$V38*POWER(AC$40,3))+('[1]Summary Data'!$W38*POWER(AC$40,2))+('[1]Summary Data'!$X38*AC$40)+'[1]Summary Data'!$Y38</f>
        <v>1.10743875</v>
      </c>
      <c r="AD46" s="100">
        <f>('[1]Summary Data'!$V38*POWER(AD$40,3))+('[1]Summary Data'!$W38*POWER(AD$40,2))+('[1]Summary Data'!$X38*AD$40)+'[1]Summary Data'!$Y38</f>
        <v>0.99019999999999797</v>
      </c>
      <c r="AE46" s="98">
        <f>('[1]Summary Data'!$V38*POWER(AE$40,3))+('[1]Summary Data'!$W38*POWER(AE$40,2))+('[1]Summary Data'!$X38*AE$40)+'[1]Summary Data'!$Y38</f>
        <v>0.89063125000000198</v>
      </c>
      <c r="AF46" s="98">
        <f>('[1]Summary Data'!$V38*POWER(AF$40,3))+('[1]Summary Data'!$W38*POWER(AF$40,2))+('[1]Summary Data'!$X38*AF$40)+'[1]Summary Data'!$Y38</f>
        <v>0.80531999999999826</v>
      </c>
      <c r="AG46" s="98">
        <f>('[1]Summary Data'!$V38*POWER(AG$40,3))+('[1]Summary Data'!$W38*POWER(AG$40,2))+('[1]Summary Data'!$X38*AG$40)+'[1]Summary Data'!$Y38</f>
        <v>0.73085374999999786</v>
      </c>
      <c r="AH46" s="98">
        <f>('[1]Summary Data'!$V38*POWER(AH$40,3))+('[1]Summary Data'!$W38*POWER(AH$40,2))+('[1]Summary Data'!$X38*AH$40)+'[1]Summary Data'!$Y38</f>
        <v>0.66382000000000474</v>
      </c>
      <c r="AI46" s="98">
        <f>('[1]Summary Data'!$V38*POWER(AI$40,3))+('[1]Summary Data'!$W38*POWER(AI$40,2))+('[1]Summary Data'!$X38*AI$40)+'[1]Summary Data'!$Y38</f>
        <v>0.60080624999999799</v>
      </c>
      <c r="AJ46" s="98">
        <f>('[1]Summary Data'!$V38*POWER(AJ$40,3))+('[1]Summary Data'!$W38*POWER(AJ$40,2))+('[1]Summary Data'!$X38*AJ$40)+'[1]Summary Data'!$Y38</f>
        <v>0.53839999999999222</v>
      </c>
      <c r="AK46" s="98">
        <f>('[1]Summary Data'!$V38*POWER(AK$40,3))+('[1]Summary Data'!$W38*POWER(AK$40,2))+('[1]Summary Data'!$X38*AK$40)+'[1]Summary Data'!$Y38</f>
        <v>0.4731887500000056</v>
      </c>
      <c r="AL46" s="101">
        <f>('[1]Summary Data'!$V38*POWER(AL$40,3))+('[1]Summary Data'!$W38*POWER(AL$40,2))+('[1]Summary Data'!$X38*AL$40)+'[1]Summary Data'!$Y38</f>
        <v>0.40175999999999945</v>
      </c>
      <c r="AM46" s="173"/>
    </row>
    <row r="47" spans="2:40">
      <c r="B47" s="186"/>
      <c r="C47" s="187"/>
      <c r="D47" s="187"/>
      <c r="E47" s="188"/>
      <c r="F47" s="56">
        <f t="shared" si="4"/>
        <v>5.5</v>
      </c>
      <c r="G47" s="97">
        <f>('[1]Summary Data'!$V37*POWER(G$40,3))+('[1]Summary Data'!$W37*POWER(G$40,2))+('[1]Summary Data'!$X37*G$40)+'[1]Summary Data'!$Y37</f>
        <v>3.1683999999999983</v>
      </c>
      <c r="H47" s="98">
        <f>('[1]Summary Data'!$V37*POWER(H$40,3))+('[1]Summary Data'!$W37*POWER(H$40,2))+('[1]Summary Data'!$X37*H$40)+'[1]Summary Data'!$Y37</f>
        <v>1.7111200000000011</v>
      </c>
      <c r="I47" s="98">
        <f>('[1]Summary Data'!$V37*POWER(I$40,3))+('[1]Summary Data'!$W37*POWER(I$40,2))+('[1]Summary Data'!$X37*I$40)+'[1]Summary Data'!$Y37</f>
        <v>1.2818499999999986</v>
      </c>
      <c r="J47" s="98">
        <f>('[1]Summary Data'!$V37*POWER(J$40,3))+('[1]Summary Data'!$W37*POWER(J$40,2))+('[1]Summary Data'!$X37*J$40)+'[1]Summary Data'!$Y37</f>
        <v>0.9942400000000049</v>
      </c>
      <c r="K47" s="98">
        <f>('[1]Summary Data'!$V37*POWER(K$40,3))+('[1]Summary Data'!$W37*POWER(K$40,2))+('[1]Summary Data'!$X37*K$40)+'[1]Summary Data'!$Y37</f>
        <v>0.80485000000000184</v>
      </c>
      <c r="L47" s="98">
        <f>('[1]Summary Data'!$V37*POWER(L$40,3))+('[1]Summary Data'!$W37*POWER(L$40,2))+('[1]Summary Data'!$X37*L$40)+'[1]Summary Data'!$Y37</f>
        <v>0.67023999999999972</v>
      </c>
      <c r="M47" s="98">
        <f>('[1]Summary Data'!$V37*POWER(M$40,3))+('[1]Summary Data'!$W37*POWER(M$40,2))+('[1]Summary Data'!$X37*M$40)+'[1]Summary Data'!$Y37</f>
        <v>0.54697000000000884</v>
      </c>
      <c r="N47" s="99">
        <f>('[1]Summary Data'!$V37*POWER(N$40,3))+('[1]Summary Data'!$W37*POWER(N$40,2))+('[1]Summary Data'!$X37*N$40)+'[1]Summary Data'!$Y37</f>
        <v>0.39160000000000394</v>
      </c>
      <c r="O47" s="173"/>
      <c r="Q47" s="186"/>
      <c r="R47" s="187"/>
      <c r="S47" s="187"/>
      <c r="T47" s="188"/>
      <c r="U47" s="56">
        <f t="shared" si="5"/>
        <v>5.5</v>
      </c>
      <c r="V47" s="97">
        <f>('[1]Summary Data'!$V37*POWER(V$40,3))+('[1]Summary Data'!$W37*POWER(V$40,2))+('[1]Summary Data'!$X37*V$40)+'[1]Summary Data'!$Y37</f>
        <v>3.1683999999999983</v>
      </c>
      <c r="W47" s="98">
        <f>('[1]Summary Data'!$V37*POWER(W$40,3))+('[1]Summary Data'!$W37*POWER(W$40,2))+('[1]Summary Data'!$X37*W$40)+'[1]Summary Data'!$Y37</f>
        <v>2.715662499999997</v>
      </c>
      <c r="X47" s="98">
        <f>('[1]Summary Data'!$V37*POWER(X$40,3))+('[1]Summary Data'!$W37*POWER(X$40,2))+('[1]Summary Data'!$X37*X$40)+'[1]Summary Data'!$Y37</f>
        <v>2.3254900000000021</v>
      </c>
      <c r="Y47" s="98">
        <f>('[1]Summary Data'!$V37*POWER(Y$40,3))+('[1]Summary Data'!$W37*POWER(Y$40,2))+('[1]Summary Data'!$X37*Y$40)+'[1]Summary Data'!$Y37</f>
        <v>1.9924524999999988</v>
      </c>
      <c r="Z47" s="98">
        <f>('[1]Summary Data'!$V37*POWER(Z$40,3))+('[1]Summary Data'!$W37*POWER(Z$40,2))+('[1]Summary Data'!$X37*Z$40)+'[1]Summary Data'!$Y37</f>
        <v>1.7111200000000011</v>
      </c>
      <c r="AA47" s="98">
        <f>('[1]Summary Data'!$V37*POWER(AA$40,3))+('[1]Summary Data'!$W37*POWER(AA$40,2))+('[1]Summary Data'!$X37*AA$40)+'[1]Summary Data'!$Y37</f>
        <v>1.4760624999999976</v>
      </c>
      <c r="AB47" s="98">
        <f>('[1]Summary Data'!$V37*POWER(AB$40,3))+('[1]Summary Data'!$W37*POWER(AB$40,2))+('[1]Summary Data'!$X37*AB$40)+'[1]Summary Data'!$Y37</f>
        <v>1.2818499999999986</v>
      </c>
      <c r="AC47" s="98">
        <f>('[1]Summary Data'!$V37*POWER(AC$40,3))+('[1]Summary Data'!$W37*POWER(AC$40,2))+('[1]Summary Data'!$X37*AC$40)+'[1]Summary Data'!$Y37</f>
        <v>1.1230525000000036</v>
      </c>
      <c r="AD47" s="100">
        <f>('[1]Summary Data'!$V37*POWER(AD$40,3))+('[1]Summary Data'!$W37*POWER(AD$40,2))+('[1]Summary Data'!$X37*AD$40)+'[1]Summary Data'!$Y37</f>
        <v>0.9942400000000049</v>
      </c>
      <c r="AE47" s="98">
        <f>('[1]Summary Data'!$V37*POWER(AE$40,3))+('[1]Summary Data'!$W37*POWER(AE$40,2))+('[1]Summary Data'!$X37*AE$40)+'[1]Summary Data'!$Y37</f>
        <v>0.88998250000000212</v>
      </c>
      <c r="AF47" s="98">
        <f>('[1]Summary Data'!$V37*POWER(AF$40,3))+('[1]Summary Data'!$W37*POWER(AF$40,2))+('[1]Summary Data'!$X37*AF$40)+'[1]Summary Data'!$Y37</f>
        <v>0.80485000000000184</v>
      </c>
      <c r="AG47" s="98">
        <f>('[1]Summary Data'!$V37*POWER(AG$40,3))+('[1]Summary Data'!$W37*POWER(AG$40,2))+('[1]Summary Data'!$X37*AG$40)+'[1]Summary Data'!$Y37</f>
        <v>0.73341250000000002</v>
      </c>
      <c r="AH47" s="98">
        <f>('[1]Summary Data'!$V37*POWER(AH$40,3))+('[1]Summary Data'!$W37*POWER(AH$40,2))+('[1]Summary Data'!$X37*AH$40)+'[1]Summary Data'!$Y37</f>
        <v>0.67023999999999972</v>
      </c>
      <c r="AI47" s="98">
        <f>('[1]Summary Data'!$V37*POWER(AI$40,3))+('[1]Summary Data'!$W37*POWER(AI$40,2))+('[1]Summary Data'!$X37*AI$40)+'[1]Summary Data'!$Y37</f>
        <v>0.60990249999999691</v>
      </c>
      <c r="AJ47" s="98">
        <f>('[1]Summary Data'!$V37*POWER(AJ$40,3))+('[1]Summary Data'!$W37*POWER(AJ$40,2))+('[1]Summary Data'!$X37*AJ$40)+'[1]Summary Data'!$Y37</f>
        <v>0.54697000000000884</v>
      </c>
      <c r="AK47" s="98">
        <f>('[1]Summary Data'!$V37*POWER(AK$40,3))+('[1]Summary Data'!$W37*POWER(AK$40,2))+('[1]Summary Data'!$X37*AK$40)+'[1]Summary Data'!$Y37</f>
        <v>0.47601250000000306</v>
      </c>
      <c r="AL47" s="101">
        <f>('[1]Summary Data'!$V37*POWER(AL$40,3))+('[1]Summary Data'!$W37*POWER(AL$40,2))+('[1]Summary Data'!$X37*AL$40)+'[1]Summary Data'!$Y37</f>
        <v>0.39160000000000394</v>
      </c>
      <c r="AM47" s="173"/>
    </row>
    <row r="48" spans="2:40" ht="15.75" thickBot="1">
      <c r="B48" s="189"/>
      <c r="C48" s="190"/>
      <c r="D48" s="190"/>
      <c r="E48" s="191"/>
      <c r="F48" s="58">
        <f t="shared" si="4"/>
        <v>6</v>
      </c>
      <c r="G48" s="102">
        <f>('[1]Summary Data'!$V36*POWER(G$40,3))+('[1]Summary Data'!$W36*POWER(G$40,2))+('[1]Summary Data'!$X36*G$40)+'[1]Summary Data'!$Y36</f>
        <v>4.187660000000001</v>
      </c>
      <c r="H48" s="103">
        <f>('[1]Summary Data'!$V36*POWER(H$40,3))+('[1]Summary Data'!$W36*POWER(H$40,2))+('[1]Summary Data'!$X36*H$40)+'[1]Summary Data'!$Y36</f>
        <v>2.0935800000000029</v>
      </c>
      <c r="I48" s="103">
        <f>('[1]Summary Data'!$V36*POWER(I$40,3))+('[1]Summary Data'!$W36*POWER(I$40,2))+('[1]Summary Data'!$X36*I$40)+'[1]Summary Data'!$Y36</f>
        <v>1.4875700000000052</v>
      </c>
      <c r="J48" s="103">
        <f>('[1]Summary Data'!$V36*POWER(J$40,3))+('[1]Summary Data'!$W36*POWER(J$40,2))+('[1]Summary Data'!$X36*J$40)+'[1]Summary Data'!$Y36</f>
        <v>1.0948599999999971</v>
      </c>
      <c r="K48" s="103">
        <f>('[1]Summary Data'!$V36*POWER(K$40,3))+('[1]Summary Data'!$W36*POWER(K$40,2))+('[1]Summary Data'!$X36*K$40)+'[1]Summary Data'!$Y36</f>
        <v>0.85491000000001094</v>
      </c>
      <c r="L48" s="103">
        <f>('[1]Summary Data'!$V36*POWER(L$40,3))+('[1]Summary Data'!$W36*POWER(L$40,2))+('[1]Summary Data'!$X36*L$40)+'[1]Summary Data'!$Y36</f>
        <v>0.70718000000000814</v>
      </c>
      <c r="M48" s="103">
        <f>('[1]Summary Data'!$V36*POWER(M$40,3))+('[1]Summary Data'!$W36*POWER(M$40,2))+('[1]Summary Data'!$X36*M$40)+'[1]Summary Data'!$Y36</f>
        <v>0.59112999999999261</v>
      </c>
      <c r="N48" s="104">
        <f>('[1]Summary Data'!$V36*POWER(N$40,3))+('[1]Summary Data'!$W36*POWER(N$40,2))+('[1]Summary Data'!$X36*N$40)+'[1]Summary Data'!$Y36</f>
        <v>0.44621999999999673</v>
      </c>
      <c r="O48" s="174"/>
      <c r="Q48" s="189"/>
      <c r="R48" s="190"/>
      <c r="S48" s="190"/>
      <c r="T48" s="191"/>
      <c r="U48" s="58">
        <f t="shared" si="5"/>
        <v>6</v>
      </c>
      <c r="V48" s="102">
        <f>('[1]Summary Data'!$V36*POWER(V$40,3))+('[1]Summary Data'!$W36*POWER(V$40,2))+('[1]Summary Data'!$X36*V$40)+'[1]Summary Data'!$Y36</f>
        <v>4.187660000000001</v>
      </c>
      <c r="W48" s="103">
        <f>('[1]Summary Data'!$V36*POWER(W$40,3))+('[1]Summary Data'!$W36*POWER(W$40,2))+('[1]Summary Data'!$X36*W$40)+'[1]Summary Data'!$Y36</f>
        <v>3.5349637500000028</v>
      </c>
      <c r="X48" s="103">
        <f>('[1]Summary Data'!$V36*POWER(X$40,3))+('[1]Summary Data'!$W36*POWER(X$40,2))+('[1]Summary Data'!$X36*X$40)+'[1]Summary Data'!$Y36</f>
        <v>2.9734300000000005</v>
      </c>
      <c r="Y48" s="103">
        <f>('[1]Summary Data'!$V36*POWER(Y$40,3))+('[1]Summary Data'!$W36*POWER(Y$40,2))+('[1]Summary Data'!$X36*Y$40)+'[1]Summary Data'!$Y36</f>
        <v>2.4954912500000006</v>
      </c>
      <c r="Z48" s="103">
        <f>('[1]Summary Data'!$V36*POWER(Z$40,3))+('[1]Summary Data'!$W36*POWER(Z$40,2))+('[1]Summary Data'!$X36*Z$40)+'[1]Summary Data'!$Y36</f>
        <v>2.0935800000000029</v>
      </c>
      <c r="AA48" s="103">
        <f>('[1]Summary Data'!$V36*POWER(AA$40,3))+('[1]Summary Data'!$W36*POWER(AA$40,2))+('[1]Summary Data'!$X36*AA$40)+'[1]Summary Data'!$Y36</f>
        <v>1.7601287499999998</v>
      </c>
      <c r="AB48" s="103">
        <f>('[1]Summary Data'!$V36*POWER(AB$40,3))+('[1]Summary Data'!$W36*POWER(AB$40,2))+('[1]Summary Data'!$X36*AB$40)+'[1]Summary Data'!$Y36</f>
        <v>1.4875700000000052</v>
      </c>
      <c r="AC48" s="103">
        <f>('[1]Summary Data'!$V36*POWER(AC$40,3))+('[1]Summary Data'!$W36*POWER(AC$40,2))+('[1]Summary Data'!$X36*AC$40)+'[1]Summary Data'!$Y36</f>
        <v>1.2683362500000044</v>
      </c>
      <c r="AD48" s="105">
        <f>('[1]Summary Data'!$V36*POWER(AD$40,3))+('[1]Summary Data'!$W36*POWER(AD$40,2))+('[1]Summary Data'!$X36*AD$40)+'[1]Summary Data'!$Y36</f>
        <v>1.0948599999999971</v>
      </c>
      <c r="AE48" s="103">
        <f>('[1]Summary Data'!$V36*POWER(AE$40,3))+('[1]Summary Data'!$W36*POWER(AE$40,2))+('[1]Summary Data'!$X36*AE$40)+'[1]Summary Data'!$Y36</f>
        <v>0.95957375000000411</v>
      </c>
      <c r="AF48" s="103">
        <f>('[1]Summary Data'!$V36*POWER(AF$40,3))+('[1]Summary Data'!$W36*POWER(AF$40,2))+('[1]Summary Data'!$X36*AF$40)+'[1]Summary Data'!$Y36</f>
        <v>0.85491000000001094</v>
      </c>
      <c r="AG48" s="103">
        <f>('[1]Summary Data'!$V36*POWER(AG$40,3))+('[1]Summary Data'!$W36*POWER(AG$40,2))+('[1]Summary Data'!$X36*AG$40)+'[1]Summary Data'!$Y36</f>
        <v>0.77330124999999583</v>
      </c>
      <c r="AH48" s="103">
        <f>('[1]Summary Data'!$V36*POWER(AH$40,3))+('[1]Summary Data'!$W36*POWER(AH$40,2))+('[1]Summary Data'!$X36*AH$40)+'[1]Summary Data'!$Y36</f>
        <v>0.70718000000000814</v>
      </c>
      <c r="AI48" s="103">
        <f>('[1]Summary Data'!$V36*POWER(AI$40,3))+('[1]Summary Data'!$W36*POWER(AI$40,2))+('[1]Summary Data'!$X36*AI$40)+'[1]Summary Data'!$Y36</f>
        <v>0.64897874999999772</v>
      </c>
      <c r="AJ48" s="103">
        <f>('[1]Summary Data'!$V36*POWER(AJ$40,3))+('[1]Summary Data'!$W36*POWER(AJ$40,2))+('[1]Summary Data'!$X36*AJ$40)+'[1]Summary Data'!$Y36</f>
        <v>0.59112999999999261</v>
      </c>
      <c r="AK48" s="103">
        <f>('[1]Summary Data'!$V36*POWER(AK$40,3))+('[1]Summary Data'!$W36*POWER(AK$40,2))+('[1]Summary Data'!$X36*AK$40)+'[1]Summary Data'!$Y36</f>
        <v>0.52606625000001372</v>
      </c>
      <c r="AL48" s="106">
        <f>('[1]Summary Data'!$V36*POWER(AL$40,3))+('[1]Summary Data'!$W36*POWER(AL$40,2))+('[1]Summary Data'!$X36*AL$40)+'[1]Summary Data'!$Y36</f>
        <v>0.44621999999999673</v>
      </c>
      <c r="AM48" s="174"/>
    </row>
    <row r="49" spans="2:96" ht="15.75" thickBot="1">
      <c r="CA49" s="43" t="s">
        <v>59</v>
      </c>
    </row>
    <row r="50" spans="2:96" ht="15.75" thickBot="1">
      <c r="B50" s="181" t="s">
        <v>60</v>
      </c>
      <c r="C50" s="182"/>
      <c r="D50" s="182"/>
      <c r="E50" s="182"/>
      <c r="F50" s="177"/>
      <c r="G50" s="178" t="s">
        <v>61</v>
      </c>
      <c r="H50" s="179"/>
      <c r="I50" s="179"/>
      <c r="J50" s="179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80"/>
      <c r="W50" s="37"/>
      <c r="CA50" s="107"/>
      <c r="CB50" s="178" t="s">
        <v>61</v>
      </c>
      <c r="CC50" s="179"/>
      <c r="CD50" s="179"/>
      <c r="CE50" s="179"/>
      <c r="CF50" s="179"/>
      <c r="CG50" s="179"/>
      <c r="CH50" s="179"/>
      <c r="CI50" s="179"/>
      <c r="CJ50" s="179"/>
      <c r="CK50" s="179"/>
      <c r="CL50" s="179"/>
      <c r="CM50" s="179"/>
      <c r="CN50" s="179"/>
      <c r="CO50" s="179"/>
      <c r="CP50" s="179"/>
      <c r="CQ50" s="180"/>
    </row>
    <row r="51" spans="2:96" ht="15.75" customHeight="1" thickBot="1">
      <c r="B51" s="163" t="s">
        <v>43</v>
      </c>
      <c r="C51" s="164"/>
      <c r="D51" s="164"/>
      <c r="E51" s="165"/>
      <c r="F51" s="47" t="str">
        <f>$E$5</f>
        <v>bar</v>
      </c>
      <c r="G51" s="108">
        <f>'[1]Summary Data'!$C$149</f>
        <v>0.16</v>
      </c>
      <c r="H51" s="109">
        <f>'[1]Summary Data'!$C$148</f>
        <v>0.22</v>
      </c>
      <c r="I51" s="109">
        <f>'[1]Summary Data'!$C$147</f>
        <v>0.28000000000000003</v>
      </c>
      <c r="J51" s="109">
        <f>'[1]Summary Data'!$C$146</f>
        <v>0.34</v>
      </c>
      <c r="K51" s="109">
        <f>'[1]Summary Data'!$C$145</f>
        <v>0.4</v>
      </c>
      <c r="L51" s="109">
        <f>'[1]Summary Data'!$C$144</f>
        <v>0.46</v>
      </c>
      <c r="M51" s="109">
        <f>'[1]Summary Data'!$C$143</f>
        <v>0.52</v>
      </c>
      <c r="N51" s="109">
        <f>'[1]Summary Data'!$C$142</f>
        <v>0.57999999999999996</v>
      </c>
      <c r="O51" s="109">
        <f>'[1]Summary Data'!$C$141</f>
        <v>0.64</v>
      </c>
      <c r="P51" s="109">
        <f>'[1]Summary Data'!$C$140</f>
        <v>0.7</v>
      </c>
      <c r="Q51" s="109">
        <f>'[1]Summary Data'!$C$139</f>
        <v>0.76</v>
      </c>
      <c r="R51" s="109">
        <f>'[1]Summary Data'!$C$138</f>
        <v>0.82</v>
      </c>
      <c r="S51" s="109">
        <f>'[1]Summary Data'!$C$137</f>
        <v>0.88</v>
      </c>
      <c r="T51" s="109">
        <f>'[1]Summary Data'!$C$136</f>
        <v>0.94</v>
      </c>
      <c r="U51" s="109">
        <f>'[1]Summary Data'!$C$135</f>
        <v>1</v>
      </c>
      <c r="V51" s="110">
        <f>'[1]Summary Data'!$C$134</f>
        <v>2</v>
      </c>
      <c r="W51" s="37"/>
      <c r="CA51" s="111" t="str">
        <f t="shared" ref="CA51:CQ51" si="6">F51</f>
        <v>bar</v>
      </c>
      <c r="CB51" s="108">
        <f t="shared" si="6"/>
        <v>0.16</v>
      </c>
      <c r="CC51" s="109">
        <f t="shared" si="6"/>
        <v>0.22</v>
      </c>
      <c r="CD51" s="109">
        <f t="shared" si="6"/>
        <v>0.28000000000000003</v>
      </c>
      <c r="CE51" s="109">
        <f t="shared" si="6"/>
        <v>0.34</v>
      </c>
      <c r="CF51" s="109">
        <f t="shared" si="6"/>
        <v>0.4</v>
      </c>
      <c r="CG51" s="109">
        <f t="shared" si="6"/>
        <v>0.46</v>
      </c>
      <c r="CH51" s="109">
        <f t="shared" si="6"/>
        <v>0.52</v>
      </c>
      <c r="CI51" s="109">
        <f t="shared" si="6"/>
        <v>0.57999999999999996</v>
      </c>
      <c r="CJ51" s="109">
        <f t="shared" si="6"/>
        <v>0.64</v>
      </c>
      <c r="CK51" s="109">
        <f t="shared" si="6"/>
        <v>0.7</v>
      </c>
      <c r="CL51" s="109">
        <f t="shared" si="6"/>
        <v>0.76</v>
      </c>
      <c r="CM51" s="109">
        <f t="shared" si="6"/>
        <v>0.82</v>
      </c>
      <c r="CN51" s="109">
        <f t="shared" si="6"/>
        <v>0.88</v>
      </c>
      <c r="CO51" s="109">
        <f t="shared" si="6"/>
        <v>0.94</v>
      </c>
      <c r="CP51" s="109">
        <f t="shared" si="6"/>
        <v>1</v>
      </c>
      <c r="CQ51" s="110">
        <f t="shared" si="6"/>
        <v>2</v>
      </c>
      <c r="CR51" s="112"/>
    </row>
    <row r="52" spans="2:96" ht="15.75" thickBot="1">
      <c r="B52" s="166"/>
      <c r="C52" s="167"/>
      <c r="D52" s="167"/>
      <c r="E52" s="168"/>
      <c r="F52" s="49">
        <f t="shared" ref="F52:F59" si="7">F15</f>
        <v>2.5</v>
      </c>
      <c r="G52" s="113">
        <f t="shared" ref="G52:U59" si="8">IF(CB52&gt;H52,MAX(CB52,0),H52)</f>
        <v>0.25925732992</v>
      </c>
      <c r="H52" s="114">
        <f t="shared" si="8"/>
        <v>0.24695056696000001</v>
      </c>
      <c r="I52" s="114">
        <f t="shared" si="8"/>
        <v>0.23170957504</v>
      </c>
      <c r="J52" s="114">
        <f t="shared" si="8"/>
        <v>0.21400644807999997</v>
      </c>
      <c r="K52" s="114">
        <f t="shared" si="8"/>
        <v>0.19431327999999998</v>
      </c>
      <c r="L52" s="114">
        <f t="shared" si="8"/>
        <v>0.17310216472000001</v>
      </c>
      <c r="M52" s="114">
        <f t="shared" si="8"/>
        <v>0.15084519615999997</v>
      </c>
      <c r="N52" s="114">
        <f t="shared" si="8"/>
        <v>0.12801446823999998</v>
      </c>
      <c r="O52" s="114">
        <f t="shared" si="8"/>
        <v>0.10508207487999999</v>
      </c>
      <c r="P52" s="114">
        <f t="shared" si="8"/>
        <v>8.2520109999999952E-2</v>
      </c>
      <c r="Q52" s="114">
        <f t="shared" si="8"/>
        <v>6.080066751999999E-2</v>
      </c>
      <c r="R52" s="114">
        <f t="shared" si="8"/>
        <v>4.0395841359999962E-2</v>
      </c>
      <c r="S52" s="114">
        <f t="shared" si="8"/>
        <v>2.1777725440000062E-2</v>
      </c>
      <c r="T52" s="114">
        <f t="shared" si="8"/>
        <v>5.418413679999956E-3</v>
      </c>
      <c r="U52" s="114">
        <f t="shared" si="8"/>
        <v>0</v>
      </c>
      <c r="V52" s="115">
        <v>0</v>
      </c>
      <c r="W52" s="165" t="s">
        <v>40</v>
      </c>
      <c r="CA52" s="116">
        <f>F52</f>
        <v>2.5</v>
      </c>
      <c r="CB52" s="113">
        <f>('[1]Summary Data'!$V119*POWER(CB$51,3))+('[1]Summary Data'!$W119*POWER(CB$51,2))+('[1]Summary Data'!$X119*CB$51)+'[1]Summary Data'!$Y119</f>
        <v>0.25925732992</v>
      </c>
      <c r="CC52" s="114">
        <f>('[1]Summary Data'!$V119*POWER(CC$51,3))+('[1]Summary Data'!$W119*POWER(CC$51,2))+('[1]Summary Data'!$X119*CC$51)+'[1]Summary Data'!$Y119</f>
        <v>0.24695056696000001</v>
      </c>
      <c r="CD52" s="114">
        <f>('[1]Summary Data'!$V119*POWER(CD$51,3))+('[1]Summary Data'!$W119*POWER(CD$51,2))+('[1]Summary Data'!$X119*CD$51)+'[1]Summary Data'!$Y119</f>
        <v>0.23170957504</v>
      </c>
      <c r="CE52" s="114">
        <f>('[1]Summary Data'!$V119*POWER(CE$51,3))+('[1]Summary Data'!$W119*POWER(CE$51,2))+('[1]Summary Data'!$X119*CE$51)+'[1]Summary Data'!$Y119</f>
        <v>0.21400644807999997</v>
      </c>
      <c r="CF52" s="114">
        <f>('[1]Summary Data'!$V119*POWER(CF$51,3))+('[1]Summary Data'!$W119*POWER(CF$51,2))+('[1]Summary Data'!$X119*CF$51)+'[1]Summary Data'!$Y119</f>
        <v>0.19431327999999998</v>
      </c>
      <c r="CG52" s="114">
        <f>('[1]Summary Data'!$V119*POWER(CG$51,3))+('[1]Summary Data'!$W119*POWER(CG$51,2))+('[1]Summary Data'!$X119*CG$51)+'[1]Summary Data'!$Y119</f>
        <v>0.17310216472000001</v>
      </c>
      <c r="CH52" s="114">
        <f>('[1]Summary Data'!$V119*POWER(CH$51,3))+('[1]Summary Data'!$W119*POWER(CH$51,2))+('[1]Summary Data'!$X119*CH$51)+'[1]Summary Data'!$Y119</f>
        <v>0.15084519615999997</v>
      </c>
      <c r="CI52" s="114">
        <f>('[1]Summary Data'!$V119*POWER(CI$51,3))+('[1]Summary Data'!$W119*POWER(CI$51,2))+('[1]Summary Data'!$X119*CI$51)+'[1]Summary Data'!$Y119</f>
        <v>0.12801446823999998</v>
      </c>
      <c r="CJ52" s="114">
        <f>('[1]Summary Data'!$V119*POWER(CJ$51,3))+('[1]Summary Data'!$W119*POWER(CJ$51,2))+('[1]Summary Data'!$X119*CJ$51)+'[1]Summary Data'!$Y119</f>
        <v>0.10508207487999999</v>
      </c>
      <c r="CK52" s="114">
        <f>('[1]Summary Data'!$V119*POWER(CK$51,3))+('[1]Summary Data'!$W119*POWER(CK$51,2))+('[1]Summary Data'!$X119*CK$51)+'[1]Summary Data'!$Y119</f>
        <v>8.2520109999999952E-2</v>
      </c>
      <c r="CL52" s="114">
        <f>('[1]Summary Data'!$V119*POWER(CL$51,3))+('[1]Summary Data'!$W119*POWER(CL$51,2))+('[1]Summary Data'!$X119*CL$51)+'[1]Summary Data'!$Y119</f>
        <v>6.080066751999999E-2</v>
      </c>
      <c r="CM52" s="114">
        <f>('[1]Summary Data'!$V119*POWER(CM$51,3))+('[1]Summary Data'!$W119*POWER(CM$51,2))+('[1]Summary Data'!$X119*CM$51)+'[1]Summary Data'!$Y119</f>
        <v>4.0395841359999962E-2</v>
      </c>
      <c r="CN52" s="114">
        <f>('[1]Summary Data'!$V119*POWER(CN$51,3))+('[1]Summary Data'!$W119*POWER(CN$51,2))+('[1]Summary Data'!$X119*CN$51)+'[1]Summary Data'!$Y119</f>
        <v>2.1777725440000062E-2</v>
      </c>
      <c r="CO52" s="114">
        <f>('[1]Summary Data'!$V119*POWER(CO$51,3))+('[1]Summary Data'!$W119*POWER(CO$51,2))+('[1]Summary Data'!$X119*CO$51)+'[1]Summary Data'!$Y119</f>
        <v>5.418413679999956E-3</v>
      </c>
      <c r="CP52" s="114">
        <f>('[1]Summary Data'!$V119*POWER(CP$51,3))+('[1]Summary Data'!$W119*POWER(CP$51,2))+('[1]Summary Data'!$X119*CP$51)+'[1]Summary Data'!$Y119</f>
        <v>-8.2100000000000506E-3</v>
      </c>
      <c r="CQ52" s="115">
        <f>('[1]Summary Data'!$V119*POWER(CQ$51,3))+('[1]Summary Data'!$W119*POWER(CQ$51,2))+('[1]Summary Data'!$X119*CQ$51)+'[1]Summary Data'!$Y119</f>
        <v>0.59915999999999969</v>
      </c>
    </row>
    <row r="53" spans="2:96" ht="15.75" thickBot="1">
      <c r="B53" s="166"/>
      <c r="C53" s="167"/>
      <c r="D53" s="167"/>
      <c r="E53" s="168"/>
      <c r="F53" s="51">
        <f t="shared" si="7"/>
        <v>3</v>
      </c>
      <c r="G53" s="92">
        <f t="shared" si="8"/>
        <v>0.27024923392</v>
      </c>
      <c r="H53" s="93">
        <f t="shared" si="8"/>
        <v>0.25478066896000001</v>
      </c>
      <c r="I53" s="93">
        <f t="shared" si="8"/>
        <v>0.23665842304000001</v>
      </c>
      <c r="J53" s="93">
        <f t="shared" si="8"/>
        <v>0.21637759408000001</v>
      </c>
      <c r="K53" s="93">
        <f t="shared" si="8"/>
        <v>0.19443327999999999</v>
      </c>
      <c r="L53" s="93">
        <f t="shared" si="8"/>
        <v>0.17132057872000003</v>
      </c>
      <c r="M53" s="93">
        <f t="shared" si="8"/>
        <v>0.14753458816000001</v>
      </c>
      <c r="N53" s="93">
        <f t="shared" si="8"/>
        <v>0.12357040624000004</v>
      </c>
      <c r="O53" s="93">
        <f t="shared" si="8"/>
        <v>9.9923130879999988E-2</v>
      </c>
      <c r="P53" s="93">
        <f t="shared" si="8"/>
        <v>7.7087860000000008E-2</v>
      </c>
      <c r="Q53" s="93">
        <f t="shared" si="8"/>
        <v>5.5559691520000037E-2</v>
      </c>
      <c r="R53" s="93">
        <f t="shared" si="8"/>
        <v>3.5833723360000069E-2</v>
      </c>
      <c r="S53" s="93">
        <f t="shared" si="8"/>
        <v>1.8405053440000041E-2</v>
      </c>
      <c r="T53" s="93">
        <f t="shared" si="8"/>
        <v>3.7687796800001117E-3</v>
      </c>
      <c r="U53" s="93">
        <f t="shared" si="8"/>
        <v>0</v>
      </c>
      <c r="V53" s="94">
        <v>0</v>
      </c>
      <c r="W53" s="168"/>
      <c r="X53" s="53" t="s">
        <v>46</v>
      </c>
      <c r="CA53" s="117">
        <f t="shared" ref="CA53:CA59" si="9">F53</f>
        <v>3</v>
      </c>
      <c r="CB53" s="92">
        <f>('[1]Summary Data'!$V118*POWER(CB$51,3))+('[1]Summary Data'!$W118*POWER(CB$51,2))+('[1]Summary Data'!$X118*CB$51)+'[1]Summary Data'!$Y118</f>
        <v>0.27024923392</v>
      </c>
      <c r="CC53" s="93">
        <f>('[1]Summary Data'!$V118*POWER(CC$51,3))+('[1]Summary Data'!$W118*POWER(CC$51,2))+('[1]Summary Data'!$X118*CC$51)+'[1]Summary Data'!$Y118</f>
        <v>0.25478066896000001</v>
      </c>
      <c r="CD53" s="93">
        <f>('[1]Summary Data'!$V118*POWER(CD$51,3))+('[1]Summary Data'!$W118*POWER(CD$51,2))+('[1]Summary Data'!$X118*CD$51)+'[1]Summary Data'!$Y118</f>
        <v>0.23665842304000001</v>
      </c>
      <c r="CE53" s="93">
        <f>('[1]Summary Data'!$V118*POWER(CE$51,3))+('[1]Summary Data'!$W118*POWER(CE$51,2))+('[1]Summary Data'!$X118*CE$51)+'[1]Summary Data'!$Y118</f>
        <v>0.21637759408000001</v>
      </c>
      <c r="CF53" s="93">
        <f>('[1]Summary Data'!$V118*POWER(CF$51,3))+('[1]Summary Data'!$W118*POWER(CF$51,2))+('[1]Summary Data'!$X118*CF$51)+'[1]Summary Data'!$Y118</f>
        <v>0.19443327999999999</v>
      </c>
      <c r="CG53" s="93">
        <f>('[1]Summary Data'!$V118*POWER(CG$51,3))+('[1]Summary Data'!$W118*POWER(CG$51,2))+('[1]Summary Data'!$X118*CG$51)+'[1]Summary Data'!$Y118</f>
        <v>0.17132057872000003</v>
      </c>
      <c r="CH53" s="93">
        <f>('[1]Summary Data'!$V118*POWER(CH$51,3))+('[1]Summary Data'!$W118*POWER(CH$51,2))+('[1]Summary Data'!$X118*CH$51)+'[1]Summary Data'!$Y118</f>
        <v>0.14753458816000001</v>
      </c>
      <c r="CI53" s="93">
        <f>('[1]Summary Data'!$V118*POWER(CI$51,3))+('[1]Summary Data'!$W118*POWER(CI$51,2))+('[1]Summary Data'!$X118*CI$51)+'[1]Summary Data'!$Y118</f>
        <v>0.12357040624000004</v>
      </c>
      <c r="CJ53" s="93">
        <f>('[1]Summary Data'!$V118*POWER(CJ$51,3))+('[1]Summary Data'!$W118*POWER(CJ$51,2))+('[1]Summary Data'!$X118*CJ$51)+'[1]Summary Data'!$Y118</f>
        <v>9.9923130879999988E-2</v>
      </c>
      <c r="CK53" s="93">
        <f>('[1]Summary Data'!$V118*POWER(CK$51,3))+('[1]Summary Data'!$W118*POWER(CK$51,2))+('[1]Summary Data'!$X118*CK$51)+'[1]Summary Data'!$Y118</f>
        <v>7.7087860000000008E-2</v>
      </c>
      <c r="CL53" s="93">
        <f>('[1]Summary Data'!$V118*POWER(CL$51,3))+('[1]Summary Data'!$W118*POWER(CL$51,2))+('[1]Summary Data'!$X118*CL$51)+'[1]Summary Data'!$Y118</f>
        <v>5.5559691520000037E-2</v>
      </c>
      <c r="CM53" s="93">
        <f>('[1]Summary Data'!$V118*POWER(CM$51,3))+('[1]Summary Data'!$W118*POWER(CM$51,2))+('[1]Summary Data'!$X118*CM$51)+'[1]Summary Data'!$Y118</f>
        <v>3.5833723360000069E-2</v>
      </c>
      <c r="CN53" s="93">
        <f>('[1]Summary Data'!$V118*POWER(CN$51,3))+('[1]Summary Data'!$W118*POWER(CN$51,2))+('[1]Summary Data'!$X118*CN$51)+'[1]Summary Data'!$Y118</f>
        <v>1.8405053440000041E-2</v>
      </c>
      <c r="CO53" s="93">
        <f>('[1]Summary Data'!$V118*POWER(CO$51,3))+('[1]Summary Data'!$W118*POWER(CO$51,2))+('[1]Summary Data'!$X118*CO$51)+'[1]Summary Data'!$Y118</f>
        <v>3.7687796800001117E-3</v>
      </c>
      <c r="CP53" s="93">
        <f>('[1]Summary Data'!$V118*POWER(CP$51,3))+('[1]Summary Data'!$W118*POWER(CP$51,2))+('[1]Summary Data'!$X118*CP$51)+'[1]Summary Data'!$Y118</f>
        <v>-7.5799999999999756E-3</v>
      </c>
      <c r="CQ53" s="94">
        <f>('[1]Summary Data'!$V118*POWER(CQ$51,3))+('[1]Summary Data'!$W118*POWER(CQ$51,2))+('[1]Summary Data'!$X118*CQ$51)+'[1]Summary Data'!$Y118</f>
        <v>0.74080000000000013</v>
      </c>
      <c r="CR53" s="43" t="s">
        <v>62</v>
      </c>
    </row>
    <row r="54" spans="2:96">
      <c r="B54" s="166"/>
      <c r="C54" s="167"/>
      <c r="D54" s="167"/>
      <c r="E54" s="168"/>
      <c r="F54" s="54">
        <f t="shared" si="7"/>
        <v>3.5</v>
      </c>
      <c r="G54" s="97">
        <f t="shared" si="8"/>
        <v>0.27402408128</v>
      </c>
      <c r="H54" s="98">
        <f t="shared" si="8"/>
        <v>0.26210780864</v>
      </c>
      <c r="I54" s="98">
        <f t="shared" si="8"/>
        <v>0.24668231935999996</v>
      </c>
      <c r="J54" s="98">
        <f t="shared" si="8"/>
        <v>0.22830707071999995</v>
      </c>
      <c r="K54" s="98">
        <f t="shared" si="8"/>
        <v>0.20754151999999995</v>
      </c>
      <c r="L54" s="98">
        <f t="shared" si="8"/>
        <v>0.18494512447999997</v>
      </c>
      <c r="M54" s="98">
        <f t="shared" si="8"/>
        <v>0.16107734143999997</v>
      </c>
      <c r="N54" s="98">
        <f t="shared" si="8"/>
        <v>0.13649762816000002</v>
      </c>
      <c r="O54" s="98">
        <f t="shared" si="8"/>
        <v>0.11176544191999999</v>
      </c>
      <c r="P54" s="98">
        <f t="shared" si="8"/>
        <v>8.7440239999999975E-2</v>
      </c>
      <c r="Q54" s="98">
        <f t="shared" si="8"/>
        <v>6.4081479679999998E-2</v>
      </c>
      <c r="R54" s="98">
        <f t="shared" si="8"/>
        <v>4.2248618240000063E-2</v>
      </c>
      <c r="S54" s="98">
        <f t="shared" si="8"/>
        <v>2.2501112959999958E-2</v>
      </c>
      <c r="T54" s="98">
        <f t="shared" si="8"/>
        <v>5.3984211199999965E-3</v>
      </c>
      <c r="U54" s="98">
        <f t="shared" si="8"/>
        <v>0</v>
      </c>
      <c r="V54" s="99">
        <v>0</v>
      </c>
      <c r="W54" s="168"/>
      <c r="CA54" s="118">
        <f t="shared" si="9"/>
        <v>3.5</v>
      </c>
      <c r="CB54" s="97">
        <f>('[1]Summary Data'!$V117*POWER(CB$51,3))+('[1]Summary Data'!$W117*POWER(CB$51,2))+('[1]Summary Data'!$X117*CB$51)+'[1]Summary Data'!$Y117</f>
        <v>0.27402408128</v>
      </c>
      <c r="CC54" s="98">
        <f>('[1]Summary Data'!$V117*POWER(CC$51,3))+('[1]Summary Data'!$W117*POWER(CC$51,2))+('[1]Summary Data'!$X117*CC$51)+'[1]Summary Data'!$Y117</f>
        <v>0.26210780864</v>
      </c>
      <c r="CD54" s="98">
        <f>('[1]Summary Data'!$V117*POWER(CD$51,3))+('[1]Summary Data'!$W117*POWER(CD$51,2))+('[1]Summary Data'!$X117*CD$51)+'[1]Summary Data'!$Y117</f>
        <v>0.24668231935999996</v>
      </c>
      <c r="CE54" s="98">
        <f>('[1]Summary Data'!$V117*POWER(CE$51,3))+('[1]Summary Data'!$W117*POWER(CE$51,2))+('[1]Summary Data'!$X117*CE$51)+'[1]Summary Data'!$Y117</f>
        <v>0.22830707071999995</v>
      </c>
      <c r="CF54" s="98">
        <f>('[1]Summary Data'!$V117*POWER(CF$51,3))+('[1]Summary Data'!$W117*POWER(CF$51,2))+('[1]Summary Data'!$X117*CF$51)+'[1]Summary Data'!$Y117</f>
        <v>0.20754151999999995</v>
      </c>
      <c r="CG54" s="98">
        <f>('[1]Summary Data'!$V117*POWER(CG$51,3))+('[1]Summary Data'!$W117*POWER(CG$51,2))+('[1]Summary Data'!$X117*CG$51)+'[1]Summary Data'!$Y117</f>
        <v>0.18494512447999997</v>
      </c>
      <c r="CH54" s="98">
        <f>('[1]Summary Data'!$V117*POWER(CH$51,3))+('[1]Summary Data'!$W117*POWER(CH$51,2))+('[1]Summary Data'!$X117*CH$51)+'[1]Summary Data'!$Y117</f>
        <v>0.16107734143999997</v>
      </c>
      <c r="CI54" s="98">
        <f>('[1]Summary Data'!$V117*POWER(CI$51,3))+('[1]Summary Data'!$W117*POWER(CI$51,2))+('[1]Summary Data'!$X117*CI$51)+'[1]Summary Data'!$Y117</f>
        <v>0.13649762816000002</v>
      </c>
      <c r="CJ54" s="98">
        <f>('[1]Summary Data'!$V117*POWER(CJ$51,3))+('[1]Summary Data'!$W117*POWER(CJ$51,2))+('[1]Summary Data'!$X117*CJ$51)+'[1]Summary Data'!$Y117</f>
        <v>0.11176544191999999</v>
      </c>
      <c r="CK54" s="98">
        <f>('[1]Summary Data'!$V117*POWER(CK$51,3))+('[1]Summary Data'!$W117*POWER(CK$51,2))+('[1]Summary Data'!$X117*CK$51)+'[1]Summary Data'!$Y117</f>
        <v>8.7440239999999975E-2</v>
      </c>
      <c r="CL54" s="98">
        <f>('[1]Summary Data'!$V117*POWER(CL$51,3))+('[1]Summary Data'!$W117*POWER(CL$51,2))+('[1]Summary Data'!$X117*CL$51)+'[1]Summary Data'!$Y117</f>
        <v>6.4081479679999998E-2</v>
      </c>
      <c r="CM54" s="98">
        <f>('[1]Summary Data'!$V117*POWER(CM$51,3))+('[1]Summary Data'!$W117*POWER(CM$51,2))+('[1]Summary Data'!$X117*CM$51)+'[1]Summary Data'!$Y117</f>
        <v>4.2248618240000063E-2</v>
      </c>
      <c r="CN54" s="98">
        <f>('[1]Summary Data'!$V117*POWER(CN$51,3))+('[1]Summary Data'!$W117*POWER(CN$51,2))+('[1]Summary Data'!$X117*CN$51)+'[1]Summary Data'!$Y117</f>
        <v>2.2501112959999958E-2</v>
      </c>
      <c r="CO54" s="98">
        <f>('[1]Summary Data'!$V117*POWER(CO$51,3))+('[1]Summary Data'!$W117*POWER(CO$51,2))+('[1]Summary Data'!$X117*CO$51)+'[1]Summary Data'!$Y117</f>
        <v>5.3984211199999965E-3</v>
      </c>
      <c r="CP54" s="98">
        <f>('[1]Summary Data'!$V117*POWER(CP$51,3))+('[1]Summary Data'!$W117*POWER(CP$51,2))+('[1]Summary Data'!$X117*CP$51)+'[1]Summary Data'!$Y117</f>
        <v>-8.5000000000000075E-3</v>
      </c>
      <c r="CQ54" s="99">
        <f>('[1]Summary Data'!$V117*POWER(CQ$51,3))+('[1]Summary Data'!$W117*POWER(CQ$51,2))+('[1]Summary Data'!$X117*CQ$51)+'[1]Summary Data'!$Y117</f>
        <v>0.74409000000000014</v>
      </c>
    </row>
    <row r="55" spans="2:96">
      <c r="B55" s="166"/>
      <c r="C55" s="167"/>
      <c r="D55" s="167"/>
      <c r="E55" s="168"/>
      <c r="F55" s="56">
        <f t="shared" si="7"/>
        <v>4</v>
      </c>
      <c r="G55" s="97">
        <f t="shared" si="8"/>
        <v>0.25364171112</v>
      </c>
      <c r="H55" s="98">
        <f t="shared" si="8"/>
        <v>0.25364171112</v>
      </c>
      <c r="I55" s="98">
        <f t="shared" si="8"/>
        <v>0.25323117888000002</v>
      </c>
      <c r="J55" s="98">
        <f t="shared" si="8"/>
        <v>0.24603161975999996</v>
      </c>
      <c r="K55" s="98">
        <f t="shared" si="8"/>
        <v>0.23298935999999992</v>
      </c>
      <c r="L55" s="98">
        <f t="shared" si="8"/>
        <v>0.21505072584000001</v>
      </c>
      <c r="M55" s="98">
        <f t="shared" si="8"/>
        <v>0.19316204351999999</v>
      </c>
      <c r="N55" s="98">
        <f t="shared" si="8"/>
        <v>0.16826963927999994</v>
      </c>
      <c r="O55" s="98">
        <f t="shared" si="8"/>
        <v>0.14131983935999998</v>
      </c>
      <c r="P55" s="98">
        <f t="shared" si="8"/>
        <v>0.11325896999999996</v>
      </c>
      <c r="Q55" s="98">
        <f t="shared" si="8"/>
        <v>8.5033357439999957E-2</v>
      </c>
      <c r="R55" s="98">
        <f t="shared" si="8"/>
        <v>5.7589327919999822E-2</v>
      </c>
      <c r="S55" s="98">
        <f t="shared" si="8"/>
        <v>3.1873207680000015E-2</v>
      </c>
      <c r="T55" s="98">
        <f t="shared" si="8"/>
        <v>8.8313229599997767E-3</v>
      </c>
      <c r="U55" s="98">
        <f t="shared" si="8"/>
        <v>0</v>
      </c>
      <c r="V55" s="99">
        <v>0</v>
      </c>
      <c r="W55" s="168"/>
      <c r="CA55" s="119">
        <f t="shared" si="9"/>
        <v>4</v>
      </c>
      <c r="CB55" s="97">
        <f>('[1]Summary Data'!$V116*POWER(CB$51,3))+('[1]Summary Data'!$W116*POWER(CB$51,2))+('[1]Summary Data'!$X116*CB$51)+'[1]Summary Data'!$Y116</f>
        <v>0.24631689023999997</v>
      </c>
      <c r="CC55" s="98">
        <f>('[1]Summary Data'!$V116*POWER(CC$51,3))+('[1]Summary Data'!$W116*POWER(CC$51,2))+('[1]Summary Data'!$X116*CC$51)+'[1]Summary Data'!$Y116</f>
        <v>0.25364171112</v>
      </c>
      <c r="CD55" s="98">
        <f>('[1]Summary Data'!$V116*POWER(CD$51,3))+('[1]Summary Data'!$W116*POWER(CD$51,2))+('[1]Summary Data'!$X116*CD$51)+'[1]Summary Data'!$Y116</f>
        <v>0.25323117888000002</v>
      </c>
      <c r="CE55" s="98">
        <f>('[1]Summary Data'!$V116*POWER(CE$51,3))+('[1]Summary Data'!$W116*POWER(CE$51,2))+('[1]Summary Data'!$X116*CE$51)+'[1]Summary Data'!$Y116</f>
        <v>0.24603161975999996</v>
      </c>
      <c r="CF55" s="98">
        <f>('[1]Summary Data'!$V116*POWER(CF$51,3))+('[1]Summary Data'!$W116*POWER(CF$51,2))+('[1]Summary Data'!$X116*CF$51)+'[1]Summary Data'!$Y116</f>
        <v>0.23298935999999992</v>
      </c>
      <c r="CG55" s="98">
        <f>('[1]Summary Data'!$V116*POWER(CG$51,3))+('[1]Summary Data'!$W116*POWER(CG$51,2))+('[1]Summary Data'!$X116*CG$51)+'[1]Summary Data'!$Y116</f>
        <v>0.21505072584000001</v>
      </c>
      <c r="CH55" s="98">
        <f>('[1]Summary Data'!$V116*POWER(CH$51,3))+('[1]Summary Data'!$W116*POWER(CH$51,2))+('[1]Summary Data'!$X116*CH$51)+'[1]Summary Data'!$Y116</f>
        <v>0.19316204351999999</v>
      </c>
      <c r="CI55" s="98">
        <f>('[1]Summary Data'!$V116*POWER(CI$51,3))+('[1]Summary Data'!$W116*POWER(CI$51,2))+('[1]Summary Data'!$X116*CI$51)+'[1]Summary Data'!$Y116</f>
        <v>0.16826963927999994</v>
      </c>
      <c r="CJ55" s="98">
        <f>('[1]Summary Data'!$V116*POWER(CJ$51,3))+('[1]Summary Data'!$W116*POWER(CJ$51,2))+('[1]Summary Data'!$X116*CJ$51)+'[1]Summary Data'!$Y116</f>
        <v>0.14131983935999998</v>
      </c>
      <c r="CK55" s="98">
        <f>('[1]Summary Data'!$V116*POWER(CK$51,3))+('[1]Summary Data'!$W116*POWER(CK$51,2))+('[1]Summary Data'!$X116*CK$51)+'[1]Summary Data'!$Y116</f>
        <v>0.11325896999999996</v>
      </c>
      <c r="CL55" s="98">
        <f>('[1]Summary Data'!$V116*POWER(CL$51,3))+('[1]Summary Data'!$W116*POWER(CL$51,2))+('[1]Summary Data'!$X116*CL$51)+'[1]Summary Data'!$Y116</f>
        <v>8.5033357439999957E-2</v>
      </c>
      <c r="CM55" s="98">
        <f>('[1]Summary Data'!$V116*POWER(CM$51,3))+('[1]Summary Data'!$W116*POWER(CM$51,2))+('[1]Summary Data'!$X116*CM$51)+'[1]Summary Data'!$Y116</f>
        <v>5.7589327919999822E-2</v>
      </c>
      <c r="CN55" s="98">
        <f>('[1]Summary Data'!$V116*POWER(CN$51,3))+('[1]Summary Data'!$W116*POWER(CN$51,2))+('[1]Summary Data'!$X116*CN$51)+'[1]Summary Data'!$Y116</f>
        <v>3.1873207680000015E-2</v>
      </c>
      <c r="CO55" s="98">
        <f>('[1]Summary Data'!$V116*POWER(CO$51,3))+('[1]Summary Data'!$W116*POWER(CO$51,2))+('[1]Summary Data'!$X116*CO$51)+'[1]Summary Data'!$Y116</f>
        <v>8.8313229599997767E-3</v>
      </c>
      <c r="CP55" s="98">
        <f>('[1]Summary Data'!$V116*POWER(CP$51,3))+('[1]Summary Data'!$W116*POWER(CP$51,2))+('[1]Summary Data'!$X116*CP$51)+'[1]Summary Data'!$Y116</f>
        <v>-1.0590000000000099E-2</v>
      </c>
      <c r="CQ55" s="99">
        <f>('[1]Summary Data'!$V116*POWER(CQ$51,3))+('[1]Summary Data'!$W116*POWER(CQ$51,2))+('[1]Summary Data'!$X116*CQ$51)+'[1]Summary Data'!$Y116</f>
        <v>1.0656299999999996</v>
      </c>
    </row>
    <row r="56" spans="2:96">
      <c r="B56" s="166"/>
      <c r="C56" s="167"/>
      <c r="D56" s="167"/>
      <c r="E56" s="168"/>
      <c r="F56" s="56">
        <f t="shared" si="7"/>
        <v>4.5</v>
      </c>
      <c r="G56" s="97">
        <f t="shared" si="8"/>
        <v>0.31340702496</v>
      </c>
      <c r="H56" s="98">
        <f t="shared" si="8"/>
        <v>0.31340702496</v>
      </c>
      <c r="I56" s="98">
        <f t="shared" si="8"/>
        <v>0.30738247104000005</v>
      </c>
      <c r="J56" s="98">
        <f t="shared" si="8"/>
        <v>0.29462265407999999</v>
      </c>
      <c r="K56" s="98">
        <f t="shared" si="8"/>
        <v>0.27610608000000003</v>
      </c>
      <c r="L56" s="98">
        <f t="shared" si="8"/>
        <v>0.25281125471999999</v>
      </c>
      <c r="M56" s="98">
        <f t="shared" si="8"/>
        <v>0.22571668416000001</v>
      </c>
      <c r="N56" s="98">
        <f t="shared" si="8"/>
        <v>0.19580087423999998</v>
      </c>
      <c r="O56" s="98">
        <f t="shared" si="8"/>
        <v>0.16404233088000009</v>
      </c>
      <c r="P56" s="98">
        <f t="shared" si="8"/>
        <v>0.1314195600000001</v>
      </c>
      <c r="Q56" s="98">
        <f t="shared" si="8"/>
        <v>9.8911067520000062E-2</v>
      </c>
      <c r="R56" s="98">
        <f t="shared" si="8"/>
        <v>6.7495359360000118E-2</v>
      </c>
      <c r="S56" s="98">
        <f t="shared" si="8"/>
        <v>3.8150941440000086E-2</v>
      </c>
      <c r="T56" s="98">
        <f t="shared" si="8"/>
        <v>1.1856319679999949E-2</v>
      </c>
      <c r="U56" s="98">
        <f t="shared" si="8"/>
        <v>0</v>
      </c>
      <c r="V56" s="99">
        <v>0</v>
      </c>
      <c r="W56" s="168"/>
      <c r="CA56" s="119">
        <f t="shared" si="9"/>
        <v>4.5</v>
      </c>
      <c r="CB56" s="97">
        <f>('[1]Summary Data'!$V115*POWER(CB$51,3))+('[1]Summary Data'!$W115*POWER(CB$51,2))+('[1]Summary Data'!$X115*CB$51)+'[1]Summary Data'!$Y115</f>
        <v>0.31171780992000003</v>
      </c>
      <c r="CC56" s="98">
        <f>('[1]Summary Data'!$V115*POWER(CC$51,3))+('[1]Summary Data'!$W115*POWER(CC$51,2))+('[1]Summary Data'!$X115*CC$51)+'[1]Summary Data'!$Y115</f>
        <v>0.31340702496</v>
      </c>
      <c r="CD56" s="98">
        <f>('[1]Summary Data'!$V115*POWER(CD$51,3))+('[1]Summary Data'!$W115*POWER(CD$51,2))+('[1]Summary Data'!$X115*CD$51)+'[1]Summary Data'!$Y115</f>
        <v>0.30738247104000005</v>
      </c>
      <c r="CE56" s="98">
        <f>('[1]Summary Data'!$V115*POWER(CE$51,3))+('[1]Summary Data'!$W115*POWER(CE$51,2))+('[1]Summary Data'!$X115*CE$51)+'[1]Summary Data'!$Y115</f>
        <v>0.29462265407999999</v>
      </c>
      <c r="CF56" s="98">
        <f>('[1]Summary Data'!$V115*POWER(CF$51,3))+('[1]Summary Data'!$W115*POWER(CF$51,2))+('[1]Summary Data'!$X115*CF$51)+'[1]Summary Data'!$Y115</f>
        <v>0.27610608000000003</v>
      </c>
      <c r="CG56" s="98">
        <f>('[1]Summary Data'!$V115*POWER(CG$51,3))+('[1]Summary Data'!$W115*POWER(CG$51,2))+('[1]Summary Data'!$X115*CG$51)+'[1]Summary Data'!$Y115</f>
        <v>0.25281125471999999</v>
      </c>
      <c r="CH56" s="98">
        <f>('[1]Summary Data'!$V115*POWER(CH$51,3))+('[1]Summary Data'!$W115*POWER(CH$51,2))+('[1]Summary Data'!$X115*CH$51)+'[1]Summary Data'!$Y115</f>
        <v>0.22571668416000001</v>
      </c>
      <c r="CI56" s="98">
        <f>('[1]Summary Data'!$V115*POWER(CI$51,3))+('[1]Summary Data'!$W115*POWER(CI$51,2))+('[1]Summary Data'!$X115*CI$51)+'[1]Summary Data'!$Y115</f>
        <v>0.19580087423999998</v>
      </c>
      <c r="CJ56" s="98">
        <f>('[1]Summary Data'!$V115*POWER(CJ$51,3))+('[1]Summary Data'!$W115*POWER(CJ$51,2))+('[1]Summary Data'!$X115*CJ$51)+'[1]Summary Data'!$Y115</f>
        <v>0.16404233088000009</v>
      </c>
      <c r="CK56" s="98">
        <f>('[1]Summary Data'!$V115*POWER(CK$51,3))+('[1]Summary Data'!$W115*POWER(CK$51,2))+('[1]Summary Data'!$X115*CK$51)+'[1]Summary Data'!$Y115</f>
        <v>0.1314195600000001</v>
      </c>
      <c r="CL56" s="98">
        <f>('[1]Summary Data'!$V115*POWER(CL$51,3))+('[1]Summary Data'!$W115*POWER(CL$51,2))+('[1]Summary Data'!$X115*CL$51)+'[1]Summary Data'!$Y115</f>
        <v>9.8911067520000062E-2</v>
      </c>
      <c r="CM56" s="98">
        <f>('[1]Summary Data'!$V115*POWER(CM$51,3))+('[1]Summary Data'!$W115*POWER(CM$51,2))+('[1]Summary Data'!$X115*CM$51)+'[1]Summary Data'!$Y115</f>
        <v>6.7495359360000118E-2</v>
      </c>
      <c r="CN56" s="98">
        <f>('[1]Summary Data'!$V115*POWER(CN$51,3))+('[1]Summary Data'!$W115*POWER(CN$51,2))+('[1]Summary Data'!$X115*CN$51)+'[1]Summary Data'!$Y115</f>
        <v>3.8150941440000086E-2</v>
      </c>
      <c r="CO56" s="98">
        <f>('[1]Summary Data'!$V115*POWER(CO$51,3))+('[1]Summary Data'!$W115*POWER(CO$51,2))+('[1]Summary Data'!$X115*CO$51)+'[1]Summary Data'!$Y115</f>
        <v>1.1856319679999949E-2</v>
      </c>
      <c r="CP56" s="98">
        <f>('[1]Summary Data'!$V115*POWER(CP$51,3))+('[1]Summary Data'!$W115*POWER(CP$51,2))+('[1]Summary Data'!$X115*CP$51)+'[1]Summary Data'!$Y115</f>
        <v>-1.0409999999999864E-2</v>
      </c>
      <c r="CQ56" s="99">
        <f>('[1]Summary Data'!$V115*POWER(CQ$51,3))+('[1]Summary Data'!$W115*POWER(CQ$51,2))+('[1]Summary Data'!$X115*CQ$51)+'[1]Summary Data'!$Y115</f>
        <v>1.1079000000000006</v>
      </c>
    </row>
    <row r="57" spans="2:96">
      <c r="B57" s="166"/>
      <c r="C57" s="167"/>
      <c r="D57" s="167"/>
      <c r="E57" s="168"/>
      <c r="F57" s="56">
        <f t="shared" si="7"/>
        <v>5</v>
      </c>
      <c r="G57" s="97">
        <f t="shared" si="8"/>
        <v>0.30431051840000001</v>
      </c>
      <c r="H57" s="98">
        <f t="shared" si="8"/>
        <v>0.30431051840000001</v>
      </c>
      <c r="I57" s="98">
        <f t="shared" si="8"/>
        <v>0.29879754559999999</v>
      </c>
      <c r="J57" s="98">
        <f t="shared" si="8"/>
        <v>0.28701655519999997</v>
      </c>
      <c r="K57" s="98">
        <f t="shared" si="8"/>
        <v>0.26982200000000001</v>
      </c>
      <c r="L57" s="98">
        <f t="shared" si="8"/>
        <v>0.24806833279999996</v>
      </c>
      <c r="M57" s="98">
        <f t="shared" si="8"/>
        <v>0.22261000639999995</v>
      </c>
      <c r="N57" s="98">
        <f t="shared" si="8"/>
        <v>0.1943014736</v>
      </c>
      <c r="O57" s="98">
        <f t="shared" si="8"/>
        <v>0.16399718720000001</v>
      </c>
      <c r="P57" s="98">
        <f t="shared" si="8"/>
        <v>0.13255160000000005</v>
      </c>
      <c r="Q57" s="98">
        <f t="shared" si="8"/>
        <v>0.10081916480000008</v>
      </c>
      <c r="R57" s="98">
        <f t="shared" si="8"/>
        <v>6.9654334400000073E-2</v>
      </c>
      <c r="S57" s="98">
        <f t="shared" si="8"/>
        <v>3.9911561599999978E-2</v>
      </c>
      <c r="T57" s="98">
        <f t="shared" si="8"/>
        <v>1.2445299199999982E-2</v>
      </c>
      <c r="U57" s="98">
        <f t="shared" si="8"/>
        <v>0</v>
      </c>
      <c r="V57" s="99">
        <v>0</v>
      </c>
      <c r="W57" s="168"/>
      <c r="CA57" s="119">
        <f t="shared" si="9"/>
        <v>5</v>
      </c>
      <c r="CB57" s="97">
        <f>('[1]Summary Data'!$V114*POWER(CB$51,3))+('[1]Summary Data'!$W114*POWER(CB$51,2))+('[1]Summary Data'!$X114*CB$51)+'[1]Summary Data'!$Y114</f>
        <v>0.3027010208</v>
      </c>
      <c r="CC57" s="98">
        <f>('[1]Summary Data'!$V114*POWER(CC$51,3))+('[1]Summary Data'!$W114*POWER(CC$51,2))+('[1]Summary Data'!$X114*CC$51)+'[1]Summary Data'!$Y114</f>
        <v>0.30431051840000001</v>
      </c>
      <c r="CD57" s="98">
        <f>('[1]Summary Data'!$V114*POWER(CD$51,3))+('[1]Summary Data'!$W114*POWER(CD$51,2))+('[1]Summary Data'!$X114*CD$51)+'[1]Summary Data'!$Y114</f>
        <v>0.29879754559999999</v>
      </c>
      <c r="CE57" s="98">
        <f>('[1]Summary Data'!$V114*POWER(CE$51,3))+('[1]Summary Data'!$W114*POWER(CE$51,2))+('[1]Summary Data'!$X114*CE$51)+'[1]Summary Data'!$Y114</f>
        <v>0.28701655519999997</v>
      </c>
      <c r="CF57" s="98">
        <f>('[1]Summary Data'!$V114*POWER(CF$51,3))+('[1]Summary Data'!$W114*POWER(CF$51,2))+('[1]Summary Data'!$X114*CF$51)+'[1]Summary Data'!$Y114</f>
        <v>0.26982200000000001</v>
      </c>
      <c r="CG57" s="98">
        <f>('[1]Summary Data'!$V114*POWER(CG$51,3))+('[1]Summary Data'!$W114*POWER(CG$51,2))+('[1]Summary Data'!$X114*CG$51)+'[1]Summary Data'!$Y114</f>
        <v>0.24806833279999996</v>
      </c>
      <c r="CH57" s="98">
        <f>('[1]Summary Data'!$V114*POWER(CH$51,3))+('[1]Summary Data'!$W114*POWER(CH$51,2))+('[1]Summary Data'!$X114*CH$51)+'[1]Summary Data'!$Y114</f>
        <v>0.22261000639999995</v>
      </c>
      <c r="CI57" s="98">
        <f>('[1]Summary Data'!$V114*POWER(CI$51,3))+('[1]Summary Data'!$W114*POWER(CI$51,2))+('[1]Summary Data'!$X114*CI$51)+'[1]Summary Data'!$Y114</f>
        <v>0.1943014736</v>
      </c>
      <c r="CJ57" s="98">
        <f>('[1]Summary Data'!$V114*POWER(CJ$51,3))+('[1]Summary Data'!$W114*POWER(CJ$51,2))+('[1]Summary Data'!$X114*CJ$51)+'[1]Summary Data'!$Y114</f>
        <v>0.16399718720000001</v>
      </c>
      <c r="CK57" s="98">
        <f>('[1]Summary Data'!$V114*POWER(CK$51,3))+('[1]Summary Data'!$W114*POWER(CK$51,2))+('[1]Summary Data'!$X114*CK$51)+'[1]Summary Data'!$Y114</f>
        <v>0.13255160000000005</v>
      </c>
      <c r="CL57" s="98">
        <f>('[1]Summary Data'!$V114*POWER(CL$51,3))+('[1]Summary Data'!$W114*POWER(CL$51,2))+('[1]Summary Data'!$X114*CL$51)+'[1]Summary Data'!$Y114</f>
        <v>0.10081916480000008</v>
      </c>
      <c r="CM57" s="98">
        <f>('[1]Summary Data'!$V114*POWER(CM$51,3))+('[1]Summary Data'!$W114*POWER(CM$51,2))+('[1]Summary Data'!$X114*CM$51)+'[1]Summary Data'!$Y114</f>
        <v>6.9654334400000073E-2</v>
      </c>
      <c r="CN57" s="98">
        <f>('[1]Summary Data'!$V114*POWER(CN$51,3))+('[1]Summary Data'!$W114*POWER(CN$51,2))+('[1]Summary Data'!$X114*CN$51)+'[1]Summary Data'!$Y114</f>
        <v>3.9911561599999978E-2</v>
      </c>
      <c r="CO57" s="98">
        <f>('[1]Summary Data'!$V114*POWER(CO$51,3))+('[1]Summary Data'!$W114*POWER(CO$51,2))+('[1]Summary Data'!$X114*CO$51)+'[1]Summary Data'!$Y114</f>
        <v>1.2445299199999982E-2</v>
      </c>
      <c r="CP57" s="98">
        <f>('[1]Summary Data'!$V114*POWER(CP$51,3))+('[1]Summary Data'!$W114*POWER(CP$51,2))+('[1]Summary Data'!$X114*CP$51)+'[1]Summary Data'!$Y114</f>
        <v>-1.1889999999999956E-2</v>
      </c>
      <c r="CQ57" s="99">
        <f>('[1]Summary Data'!$V114*POWER(CQ$51,3))+('[1]Summary Data'!$W114*POWER(CQ$51,2))+('[1]Summary Data'!$X114*CQ$51)+'[1]Summary Data'!$Y114</f>
        <v>0.8261900000000002</v>
      </c>
    </row>
    <row r="58" spans="2:96">
      <c r="B58" s="166"/>
      <c r="C58" s="167"/>
      <c r="D58" s="167"/>
      <c r="E58" s="168"/>
      <c r="F58" s="56">
        <f t="shared" si="7"/>
        <v>5.5</v>
      </c>
      <c r="G58" s="97">
        <f t="shared" si="8"/>
        <v>0.30433784744000003</v>
      </c>
      <c r="H58" s="98">
        <f t="shared" si="8"/>
        <v>0.30433784744000003</v>
      </c>
      <c r="I58" s="98">
        <f t="shared" si="8"/>
        <v>0.29968806656000002</v>
      </c>
      <c r="J58" s="98">
        <f t="shared" si="8"/>
        <v>0.28876057111999998</v>
      </c>
      <c r="K58" s="98">
        <f t="shared" si="8"/>
        <v>0.27237511999999997</v>
      </c>
      <c r="L58" s="98">
        <f t="shared" si="8"/>
        <v>0.25135147207999997</v>
      </c>
      <c r="M58" s="98">
        <f t="shared" si="8"/>
        <v>0.22650938624</v>
      </c>
      <c r="N58" s="98">
        <f t="shared" si="8"/>
        <v>0.19866862136000002</v>
      </c>
      <c r="O58" s="98">
        <f t="shared" si="8"/>
        <v>0.16864893632000005</v>
      </c>
      <c r="P58" s="98">
        <f t="shared" si="8"/>
        <v>0.13727009000000001</v>
      </c>
      <c r="Q58" s="98">
        <f t="shared" si="8"/>
        <v>0.10535184127999997</v>
      </c>
      <c r="R58" s="98">
        <f t="shared" si="8"/>
        <v>7.3713949040000171E-2</v>
      </c>
      <c r="S58" s="98">
        <f t="shared" si="8"/>
        <v>4.3176172160000026E-2</v>
      </c>
      <c r="T58" s="98">
        <f t="shared" si="8"/>
        <v>1.455826952E-2</v>
      </c>
      <c r="U58" s="98">
        <f t="shared" si="8"/>
        <v>0</v>
      </c>
      <c r="V58" s="99">
        <v>0</v>
      </c>
      <c r="W58" s="168"/>
      <c r="CA58" s="119">
        <f t="shared" si="9"/>
        <v>5.5</v>
      </c>
      <c r="CB58" s="97">
        <f>('[1]Summary Data'!$V113*POWER(CB$51,3))+('[1]Summary Data'!$W113*POWER(CB$51,2))+('[1]Summary Data'!$X113*CB$51)+'[1]Summary Data'!$Y113</f>
        <v>0.30189015487999998</v>
      </c>
      <c r="CC58" s="98">
        <f>('[1]Summary Data'!$V113*POWER(CC$51,3))+('[1]Summary Data'!$W113*POWER(CC$51,2))+('[1]Summary Data'!$X113*CC$51)+'[1]Summary Data'!$Y113</f>
        <v>0.30433784744000003</v>
      </c>
      <c r="CD58" s="98">
        <f>('[1]Summary Data'!$V113*POWER(CD$51,3))+('[1]Summary Data'!$W113*POWER(CD$51,2))+('[1]Summary Data'!$X113*CD$51)+'[1]Summary Data'!$Y113</f>
        <v>0.29968806656000002</v>
      </c>
      <c r="CE58" s="98">
        <f>('[1]Summary Data'!$V113*POWER(CE$51,3))+('[1]Summary Data'!$W113*POWER(CE$51,2))+('[1]Summary Data'!$X113*CE$51)+'[1]Summary Data'!$Y113</f>
        <v>0.28876057111999998</v>
      </c>
      <c r="CF58" s="98">
        <f>('[1]Summary Data'!$V113*POWER(CF$51,3))+('[1]Summary Data'!$W113*POWER(CF$51,2))+('[1]Summary Data'!$X113*CF$51)+'[1]Summary Data'!$Y113</f>
        <v>0.27237511999999997</v>
      </c>
      <c r="CG58" s="98">
        <f>('[1]Summary Data'!$V113*POWER(CG$51,3))+('[1]Summary Data'!$W113*POWER(CG$51,2))+('[1]Summary Data'!$X113*CG$51)+'[1]Summary Data'!$Y113</f>
        <v>0.25135147207999997</v>
      </c>
      <c r="CH58" s="98">
        <f>('[1]Summary Data'!$V113*POWER(CH$51,3))+('[1]Summary Data'!$W113*POWER(CH$51,2))+('[1]Summary Data'!$X113*CH$51)+'[1]Summary Data'!$Y113</f>
        <v>0.22650938624</v>
      </c>
      <c r="CI58" s="98">
        <f>('[1]Summary Data'!$V113*POWER(CI$51,3))+('[1]Summary Data'!$W113*POWER(CI$51,2))+('[1]Summary Data'!$X113*CI$51)+'[1]Summary Data'!$Y113</f>
        <v>0.19866862136000002</v>
      </c>
      <c r="CJ58" s="98">
        <f>('[1]Summary Data'!$V113*POWER(CJ$51,3))+('[1]Summary Data'!$W113*POWER(CJ$51,2))+('[1]Summary Data'!$X113*CJ$51)+'[1]Summary Data'!$Y113</f>
        <v>0.16864893632000005</v>
      </c>
      <c r="CK58" s="98">
        <f>('[1]Summary Data'!$V113*POWER(CK$51,3))+('[1]Summary Data'!$W113*POWER(CK$51,2))+('[1]Summary Data'!$X113*CK$51)+'[1]Summary Data'!$Y113</f>
        <v>0.13727009000000001</v>
      </c>
      <c r="CL58" s="98">
        <f>('[1]Summary Data'!$V113*POWER(CL$51,3))+('[1]Summary Data'!$W113*POWER(CL$51,2))+('[1]Summary Data'!$X113*CL$51)+'[1]Summary Data'!$Y113</f>
        <v>0.10535184127999997</v>
      </c>
      <c r="CM58" s="98">
        <f>('[1]Summary Data'!$V113*POWER(CM$51,3))+('[1]Summary Data'!$W113*POWER(CM$51,2))+('[1]Summary Data'!$X113*CM$51)+'[1]Summary Data'!$Y113</f>
        <v>7.3713949040000171E-2</v>
      </c>
      <c r="CN58" s="98">
        <f>('[1]Summary Data'!$V113*POWER(CN$51,3))+('[1]Summary Data'!$W113*POWER(CN$51,2))+('[1]Summary Data'!$X113*CN$51)+'[1]Summary Data'!$Y113</f>
        <v>4.3176172160000026E-2</v>
      </c>
      <c r="CO58" s="98">
        <f>('[1]Summary Data'!$V113*POWER(CO$51,3))+('[1]Summary Data'!$W113*POWER(CO$51,2))+('[1]Summary Data'!$X113*CO$51)+'[1]Summary Data'!$Y113</f>
        <v>1.455826952E-2</v>
      </c>
      <c r="CP58" s="98">
        <f>('[1]Summary Data'!$V113*POWER(CP$51,3))+('[1]Summary Data'!$W113*POWER(CP$51,2))+('[1]Summary Data'!$X113*CP$51)+'[1]Summary Data'!$Y113</f>
        <v>-1.1319999999999941E-2</v>
      </c>
      <c r="CQ58" s="99">
        <f>('[1]Summary Data'!$V113*POWER(CQ$51,3))+('[1]Summary Data'!$W113*POWER(CQ$51,2))+('[1]Summary Data'!$X113*CQ$51)+'[1]Summary Data'!$Y113</f>
        <v>0.71165000000000034</v>
      </c>
    </row>
    <row r="59" spans="2:96" ht="15.75" thickBot="1">
      <c r="B59" s="169"/>
      <c r="C59" s="170"/>
      <c r="D59" s="170"/>
      <c r="E59" s="171"/>
      <c r="F59" s="58">
        <f t="shared" si="7"/>
        <v>6</v>
      </c>
      <c r="G59" s="102">
        <f t="shared" si="8"/>
        <v>0.30534423568000002</v>
      </c>
      <c r="H59" s="103">
        <f t="shared" si="8"/>
        <v>0.30534423568000002</v>
      </c>
      <c r="I59" s="103">
        <f t="shared" si="8"/>
        <v>0.30077074431999995</v>
      </c>
      <c r="J59" s="103">
        <f t="shared" si="8"/>
        <v>0.28993227663999999</v>
      </c>
      <c r="K59" s="103">
        <f t="shared" si="8"/>
        <v>0.27363903999999994</v>
      </c>
      <c r="L59" s="103">
        <f t="shared" si="8"/>
        <v>0.25270124175999997</v>
      </c>
      <c r="M59" s="103">
        <f t="shared" si="8"/>
        <v>0.22792908928</v>
      </c>
      <c r="N59" s="103">
        <f t="shared" si="8"/>
        <v>0.20013278992</v>
      </c>
      <c r="O59" s="103">
        <f t="shared" si="8"/>
        <v>0.17012255103999996</v>
      </c>
      <c r="P59" s="103">
        <f t="shared" si="8"/>
        <v>0.13870857999999997</v>
      </c>
      <c r="Q59" s="103">
        <f t="shared" si="8"/>
        <v>0.10670108416000007</v>
      </c>
      <c r="R59" s="103">
        <f t="shared" si="8"/>
        <v>7.4910270880000074E-2</v>
      </c>
      <c r="S59" s="103">
        <f t="shared" si="8"/>
        <v>4.4146347520000073E-2</v>
      </c>
      <c r="T59" s="103">
        <f t="shared" si="8"/>
        <v>1.5219521440000106E-2</v>
      </c>
      <c r="U59" s="103">
        <f t="shared" si="8"/>
        <v>0</v>
      </c>
      <c r="V59" s="104">
        <v>0</v>
      </c>
      <c r="W59" s="171"/>
      <c r="CA59" s="120">
        <f t="shared" si="9"/>
        <v>6</v>
      </c>
      <c r="CB59" s="102">
        <f>('[1]Summary Data'!$V112*POWER(CB$51,3))+('[1]Summary Data'!$W112*POWER(CB$51,2))+('[1]Summary Data'!$X112*CB$51)+'[1]Summary Data'!$Y112</f>
        <v>0.30284254335999999</v>
      </c>
      <c r="CC59" s="103">
        <f>('[1]Summary Data'!$V112*POWER(CC$51,3))+('[1]Summary Data'!$W112*POWER(CC$51,2))+('[1]Summary Data'!$X112*CC$51)+'[1]Summary Data'!$Y112</f>
        <v>0.30534423568000002</v>
      </c>
      <c r="CD59" s="103">
        <f>('[1]Summary Data'!$V112*POWER(CD$51,3))+('[1]Summary Data'!$W112*POWER(CD$51,2))+('[1]Summary Data'!$X112*CD$51)+'[1]Summary Data'!$Y112</f>
        <v>0.30077074431999995</v>
      </c>
      <c r="CE59" s="103">
        <f>('[1]Summary Data'!$V112*POWER(CE$51,3))+('[1]Summary Data'!$W112*POWER(CE$51,2))+('[1]Summary Data'!$X112*CE$51)+'[1]Summary Data'!$Y112</f>
        <v>0.28993227663999999</v>
      </c>
      <c r="CF59" s="103">
        <f>('[1]Summary Data'!$V112*POWER(CF$51,3))+('[1]Summary Data'!$W112*POWER(CF$51,2))+('[1]Summary Data'!$X112*CF$51)+'[1]Summary Data'!$Y112</f>
        <v>0.27363903999999994</v>
      </c>
      <c r="CG59" s="103">
        <f>('[1]Summary Data'!$V112*POWER(CG$51,3))+('[1]Summary Data'!$W112*POWER(CG$51,2))+('[1]Summary Data'!$X112*CG$51)+'[1]Summary Data'!$Y112</f>
        <v>0.25270124175999997</v>
      </c>
      <c r="CH59" s="103">
        <f>('[1]Summary Data'!$V112*POWER(CH$51,3))+('[1]Summary Data'!$W112*POWER(CH$51,2))+('[1]Summary Data'!$X112*CH$51)+'[1]Summary Data'!$Y112</f>
        <v>0.22792908928</v>
      </c>
      <c r="CI59" s="103">
        <f>('[1]Summary Data'!$V112*POWER(CI$51,3))+('[1]Summary Data'!$W112*POWER(CI$51,2))+('[1]Summary Data'!$X112*CI$51)+'[1]Summary Data'!$Y112</f>
        <v>0.20013278992</v>
      </c>
      <c r="CJ59" s="103">
        <f>('[1]Summary Data'!$V112*POWER(CJ$51,3))+('[1]Summary Data'!$W112*POWER(CJ$51,2))+('[1]Summary Data'!$X112*CJ$51)+'[1]Summary Data'!$Y112</f>
        <v>0.17012255103999996</v>
      </c>
      <c r="CK59" s="103">
        <f>('[1]Summary Data'!$V112*POWER(CK$51,3))+('[1]Summary Data'!$W112*POWER(CK$51,2))+('[1]Summary Data'!$X112*CK$51)+'[1]Summary Data'!$Y112</f>
        <v>0.13870857999999997</v>
      </c>
      <c r="CL59" s="103">
        <f>('[1]Summary Data'!$V112*POWER(CL$51,3))+('[1]Summary Data'!$W112*POWER(CL$51,2))+('[1]Summary Data'!$X112*CL$51)+'[1]Summary Data'!$Y112</f>
        <v>0.10670108416000007</v>
      </c>
      <c r="CM59" s="103">
        <f>('[1]Summary Data'!$V112*POWER(CM$51,3))+('[1]Summary Data'!$W112*POWER(CM$51,2))+('[1]Summary Data'!$X112*CM$51)+'[1]Summary Data'!$Y112</f>
        <v>7.4910270880000074E-2</v>
      </c>
      <c r="CN59" s="103">
        <f>('[1]Summary Data'!$V112*POWER(CN$51,3))+('[1]Summary Data'!$W112*POWER(CN$51,2))+('[1]Summary Data'!$X112*CN$51)+'[1]Summary Data'!$Y112</f>
        <v>4.4146347520000073E-2</v>
      </c>
      <c r="CO59" s="103">
        <f>('[1]Summary Data'!$V112*POWER(CO$51,3))+('[1]Summary Data'!$W112*POWER(CO$51,2))+('[1]Summary Data'!$X112*CO$51)+'[1]Summary Data'!$Y112</f>
        <v>1.5219521440000106E-2</v>
      </c>
      <c r="CP59" s="103">
        <f>('[1]Summary Data'!$V112*POWER(CP$51,3))+('[1]Summary Data'!$W112*POWER(CP$51,2))+('[1]Summary Data'!$X112*CP$51)+'[1]Summary Data'!$Y112</f>
        <v>-1.1059999999999959E-2</v>
      </c>
      <c r="CQ59" s="104">
        <f>('[1]Summary Data'!$V112*POWER(CQ$51,3))+('[1]Summary Data'!$W112*POWER(CQ$51,2))+('[1]Summary Data'!$X112*CQ$51)+'[1]Summary Data'!$Y112</f>
        <v>0.68288000000000038</v>
      </c>
    </row>
    <row r="60" spans="2:96" ht="15.75" thickBot="1">
      <c r="CA60" s="43" t="s">
        <v>59</v>
      </c>
    </row>
    <row r="61" spans="2:96" ht="15.75" thickBot="1">
      <c r="B61" s="181" t="s">
        <v>63</v>
      </c>
      <c r="C61" s="182"/>
      <c r="D61" s="182"/>
      <c r="E61" s="182"/>
      <c r="F61" s="177"/>
      <c r="G61" s="178" t="s">
        <v>61</v>
      </c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  <c r="U61" s="179"/>
      <c r="V61" s="180"/>
      <c r="CA61" s="107"/>
      <c r="CB61" s="178" t="s">
        <v>61</v>
      </c>
      <c r="CC61" s="179"/>
      <c r="CD61" s="179"/>
      <c r="CE61" s="179"/>
      <c r="CF61" s="179"/>
      <c r="CG61" s="179"/>
      <c r="CH61" s="179"/>
      <c r="CI61" s="179"/>
      <c r="CJ61" s="179"/>
      <c r="CK61" s="179"/>
      <c r="CL61" s="179"/>
      <c r="CM61" s="179"/>
      <c r="CN61" s="179"/>
      <c r="CO61" s="179"/>
      <c r="CP61" s="179"/>
      <c r="CQ61" s="180"/>
    </row>
    <row r="62" spans="2:96" ht="15.75" customHeight="1" thickBot="1">
      <c r="B62" s="163" t="s">
        <v>43</v>
      </c>
      <c r="C62" s="164"/>
      <c r="D62" s="164"/>
      <c r="E62" s="165"/>
      <c r="F62" s="47" t="str">
        <f>$E$5</f>
        <v>bar</v>
      </c>
      <c r="G62" s="121">
        <f>'[1]Summary Data'!$C$149</f>
        <v>0.16</v>
      </c>
      <c r="H62" s="122">
        <f>'[1]Summary Data'!$C$148</f>
        <v>0.22</v>
      </c>
      <c r="I62" s="122">
        <f>'[1]Summary Data'!$C$147</f>
        <v>0.28000000000000003</v>
      </c>
      <c r="J62" s="122">
        <f>'[1]Summary Data'!$C$146</f>
        <v>0.34</v>
      </c>
      <c r="K62" s="122">
        <f>'[1]Summary Data'!$C$145</f>
        <v>0.4</v>
      </c>
      <c r="L62" s="122">
        <f>'[1]Summary Data'!$C$144</f>
        <v>0.46</v>
      </c>
      <c r="M62" s="122">
        <f>'[1]Summary Data'!$C$143</f>
        <v>0.52</v>
      </c>
      <c r="N62" s="122">
        <f>'[1]Summary Data'!$C$142</f>
        <v>0.57999999999999996</v>
      </c>
      <c r="O62" s="122">
        <f>'[1]Summary Data'!$C$141</f>
        <v>0.64</v>
      </c>
      <c r="P62" s="122">
        <f>'[1]Summary Data'!$C$140</f>
        <v>0.7</v>
      </c>
      <c r="Q62" s="122">
        <f>'[1]Summary Data'!$C$139</f>
        <v>0.76</v>
      </c>
      <c r="R62" s="122">
        <f>'[1]Summary Data'!$C$138</f>
        <v>0.82</v>
      </c>
      <c r="S62" s="122">
        <f>'[1]Summary Data'!$C$137</f>
        <v>0.88</v>
      </c>
      <c r="T62" s="122">
        <f>'[1]Summary Data'!$C$136</f>
        <v>0.94</v>
      </c>
      <c r="U62" s="122">
        <f>'[1]Summary Data'!$C$135</f>
        <v>1</v>
      </c>
      <c r="V62" s="123">
        <f>'[1]Summary Data'!$C$134</f>
        <v>2</v>
      </c>
      <c r="CA62" s="111" t="str">
        <f t="shared" ref="CA62:CQ62" si="10">F62</f>
        <v>bar</v>
      </c>
      <c r="CB62" s="108">
        <f t="shared" si="10"/>
        <v>0.16</v>
      </c>
      <c r="CC62" s="109">
        <f t="shared" si="10"/>
        <v>0.22</v>
      </c>
      <c r="CD62" s="109">
        <f t="shared" si="10"/>
        <v>0.28000000000000003</v>
      </c>
      <c r="CE62" s="109">
        <f t="shared" si="10"/>
        <v>0.34</v>
      </c>
      <c r="CF62" s="109">
        <f t="shared" si="10"/>
        <v>0.4</v>
      </c>
      <c r="CG62" s="109">
        <f t="shared" si="10"/>
        <v>0.46</v>
      </c>
      <c r="CH62" s="109">
        <f t="shared" si="10"/>
        <v>0.52</v>
      </c>
      <c r="CI62" s="109">
        <f t="shared" si="10"/>
        <v>0.57999999999999996</v>
      </c>
      <c r="CJ62" s="109">
        <f t="shared" si="10"/>
        <v>0.64</v>
      </c>
      <c r="CK62" s="109">
        <f t="shared" si="10"/>
        <v>0.7</v>
      </c>
      <c r="CL62" s="109">
        <f t="shared" si="10"/>
        <v>0.76</v>
      </c>
      <c r="CM62" s="109">
        <f t="shared" si="10"/>
        <v>0.82</v>
      </c>
      <c r="CN62" s="109">
        <f t="shared" si="10"/>
        <v>0.88</v>
      </c>
      <c r="CO62" s="109">
        <f t="shared" si="10"/>
        <v>0.94</v>
      </c>
      <c r="CP62" s="109">
        <f t="shared" si="10"/>
        <v>1</v>
      </c>
      <c r="CQ62" s="110">
        <f t="shared" si="10"/>
        <v>2</v>
      </c>
    </row>
    <row r="63" spans="2:96" ht="15" customHeight="1" thickBot="1">
      <c r="B63" s="166"/>
      <c r="C63" s="167"/>
      <c r="D63" s="167"/>
      <c r="E63" s="168"/>
      <c r="F63" s="49">
        <f t="shared" ref="F63:F70" si="11">F15</f>
        <v>2.5</v>
      </c>
      <c r="G63" s="124">
        <f t="shared" ref="G63:U70" si="12">IF(CB63&gt;H63,MAX(CB63,0),H63)</f>
        <v>240.27320627775998</v>
      </c>
      <c r="H63" s="125">
        <f t="shared" si="12"/>
        <v>210.31802434287999</v>
      </c>
      <c r="I63" s="125">
        <f t="shared" si="12"/>
        <v>185.50704627711997</v>
      </c>
      <c r="J63" s="125">
        <f t="shared" si="12"/>
        <v>165.31249430224</v>
      </c>
      <c r="K63" s="125">
        <f t="shared" si="12"/>
        <v>149.20659064</v>
      </c>
      <c r="L63" s="125">
        <f t="shared" si="12"/>
        <v>136.66155751215999</v>
      </c>
      <c r="M63" s="125">
        <f t="shared" si="12"/>
        <v>127.14961714047996</v>
      </c>
      <c r="N63" s="125">
        <f t="shared" si="12"/>
        <v>120.14299174671999</v>
      </c>
      <c r="O63" s="125">
        <f t="shared" si="12"/>
        <v>115.11390355264001</v>
      </c>
      <c r="P63" s="125">
        <f t="shared" si="12"/>
        <v>111.53457478000001</v>
      </c>
      <c r="Q63" s="125">
        <f t="shared" si="12"/>
        <v>108.87722765056003</v>
      </c>
      <c r="R63" s="125">
        <f t="shared" si="12"/>
        <v>106.61408438607992</v>
      </c>
      <c r="S63" s="125">
        <f t="shared" si="12"/>
        <v>104.2173672083199</v>
      </c>
      <c r="T63" s="125">
        <f t="shared" si="12"/>
        <v>101.15929833903994</v>
      </c>
      <c r="U63" s="125">
        <f t="shared" si="12"/>
        <v>100</v>
      </c>
      <c r="V63" s="126">
        <v>100</v>
      </c>
      <c r="W63" s="172" t="s">
        <v>64</v>
      </c>
      <c r="CA63" s="116">
        <f>F63</f>
        <v>2.5</v>
      </c>
      <c r="CB63" s="124">
        <f>('[1]Summary Data'!$V163*POWER(CB$62,3))+('[1]Summary Data'!$W163*POWER(CB$62,2))+('[1]Summary Data'!$X163*CB$62)+'[1]Summary Data'!$Y163</f>
        <v>240.27320627775998</v>
      </c>
      <c r="CC63" s="125">
        <f>('[1]Summary Data'!$V163*POWER(CC$62,3))+('[1]Summary Data'!$W163*POWER(CC$62,2))+('[1]Summary Data'!$X163*CC$62)+'[1]Summary Data'!$Y163</f>
        <v>210.31802434287999</v>
      </c>
      <c r="CD63" s="125">
        <f>('[1]Summary Data'!$V163*POWER(CD$62,3))+('[1]Summary Data'!$W163*POWER(CD$62,2))+('[1]Summary Data'!$X163*CD$62)+'[1]Summary Data'!$Y163</f>
        <v>185.50704627711997</v>
      </c>
      <c r="CE63" s="125">
        <f>('[1]Summary Data'!$V163*POWER(CE$62,3))+('[1]Summary Data'!$W163*POWER(CE$62,2))+('[1]Summary Data'!$X163*CE$62)+'[1]Summary Data'!$Y163</f>
        <v>165.31249430224</v>
      </c>
      <c r="CF63" s="125">
        <f>('[1]Summary Data'!$V163*POWER(CF$62,3))+('[1]Summary Data'!$W163*POWER(CF$62,2))+('[1]Summary Data'!$X163*CF$62)+'[1]Summary Data'!$Y163</f>
        <v>149.20659064</v>
      </c>
      <c r="CG63" s="125">
        <f>('[1]Summary Data'!$V163*POWER(CG$62,3))+('[1]Summary Data'!$W163*POWER(CG$62,2))+('[1]Summary Data'!$X163*CG$62)+'[1]Summary Data'!$Y163</f>
        <v>136.66155751215999</v>
      </c>
      <c r="CH63" s="125">
        <f>('[1]Summary Data'!$V163*POWER(CH$62,3))+('[1]Summary Data'!$W163*POWER(CH$62,2))+('[1]Summary Data'!$X163*CH$62)+'[1]Summary Data'!$Y163</f>
        <v>127.14961714047996</v>
      </c>
      <c r="CI63" s="125">
        <f>('[1]Summary Data'!$V163*POWER(CI$62,3))+('[1]Summary Data'!$W163*POWER(CI$62,2))+('[1]Summary Data'!$X163*CI$62)+'[1]Summary Data'!$Y163</f>
        <v>120.14299174671999</v>
      </c>
      <c r="CJ63" s="125">
        <f>('[1]Summary Data'!$V163*POWER(CJ$62,3))+('[1]Summary Data'!$W163*POWER(CJ$62,2))+('[1]Summary Data'!$X163*CJ$62)+'[1]Summary Data'!$Y163</f>
        <v>115.11390355264001</v>
      </c>
      <c r="CK63" s="125">
        <f>('[1]Summary Data'!$V163*POWER(CK$62,3))+('[1]Summary Data'!$W163*POWER(CK$62,2))+('[1]Summary Data'!$X163*CK$62)+'[1]Summary Data'!$Y163</f>
        <v>111.53457478000001</v>
      </c>
      <c r="CL63" s="125">
        <f>('[1]Summary Data'!$V163*POWER(CL$62,3))+('[1]Summary Data'!$W163*POWER(CL$62,2))+('[1]Summary Data'!$X163*CL$62)+'[1]Summary Data'!$Y163</f>
        <v>108.87722765056003</v>
      </c>
      <c r="CM63" s="125">
        <f>('[1]Summary Data'!$V163*POWER(CM$62,3))+('[1]Summary Data'!$W163*POWER(CM$62,2))+('[1]Summary Data'!$X163*CM$62)+'[1]Summary Data'!$Y163</f>
        <v>106.61408438607992</v>
      </c>
      <c r="CN63" s="125">
        <f>('[1]Summary Data'!$V163*POWER(CN$62,3))+('[1]Summary Data'!$W163*POWER(CN$62,2))+('[1]Summary Data'!$X163*CN$62)+'[1]Summary Data'!$Y163</f>
        <v>104.2173672083199</v>
      </c>
      <c r="CO63" s="125">
        <f>('[1]Summary Data'!$V163*POWER(CO$62,3))+('[1]Summary Data'!$W163*POWER(CO$62,2))+('[1]Summary Data'!$X163*CO$62)+'[1]Summary Data'!$Y163</f>
        <v>101.15929833903994</v>
      </c>
      <c r="CP63" s="125">
        <f>('[1]Summary Data'!$V163*POWER(CP$62,3))+('[1]Summary Data'!$W163*POWER(CP$62,2))+('[1]Summary Data'!$X163*CP$62)+'[1]Summary Data'!$Y163</f>
        <v>96.912099999999953</v>
      </c>
      <c r="CQ63" s="126">
        <f>('[1]Summary Data'!$V163*POWER(CQ$62,3))+('[1]Summary Data'!$W163*POWER(CQ$62,2))+('[1]Summary Data'!$X163*CQ$62)+'[1]Summary Data'!$Y163</f>
        <v>-632.41133000000036</v>
      </c>
    </row>
    <row r="64" spans="2:96" ht="15.75" thickBot="1">
      <c r="B64" s="166"/>
      <c r="C64" s="167"/>
      <c r="D64" s="167"/>
      <c r="E64" s="168"/>
      <c r="F64" s="51">
        <f t="shared" si="11"/>
        <v>3</v>
      </c>
      <c r="G64" s="127">
        <f t="shared" si="12"/>
        <v>244.53758040448</v>
      </c>
      <c r="H64" s="128">
        <f t="shared" si="12"/>
        <v>213.14192230623999</v>
      </c>
      <c r="I64" s="128">
        <f t="shared" si="12"/>
        <v>187.18560918975999</v>
      </c>
      <c r="J64" s="128">
        <f t="shared" si="12"/>
        <v>166.11082305951996</v>
      </c>
      <c r="K64" s="128">
        <f t="shared" si="12"/>
        <v>149.35974591999997</v>
      </c>
      <c r="L64" s="128">
        <f t="shared" si="12"/>
        <v>136.37455977567998</v>
      </c>
      <c r="M64" s="128">
        <f t="shared" si="12"/>
        <v>126.59744663103999</v>
      </c>
      <c r="N64" s="128">
        <f t="shared" si="12"/>
        <v>119.47058849055992</v>
      </c>
      <c r="O64" s="128">
        <f t="shared" si="12"/>
        <v>114.43616735871996</v>
      </c>
      <c r="P64" s="128">
        <f t="shared" si="12"/>
        <v>110.93636523999999</v>
      </c>
      <c r="Q64" s="128">
        <f t="shared" si="12"/>
        <v>108.4133641388799</v>
      </c>
      <c r="R64" s="128">
        <f t="shared" si="12"/>
        <v>106.30934605983992</v>
      </c>
      <c r="S64" s="128">
        <f t="shared" si="12"/>
        <v>104.06649300735984</v>
      </c>
      <c r="T64" s="128">
        <f t="shared" si="12"/>
        <v>101.12698698592004</v>
      </c>
      <c r="U64" s="128">
        <f t="shared" si="12"/>
        <v>100</v>
      </c>
      <c r="V64" s="129">
        <v>100</v>
      </c>
      <c r="W64" s="173"/>
      <c r="X64" s="53" t="s">
        <v>46</v>
      </c>
      <c r="CA64" s="117">
        <f t="shared" ref="CA64:CA70" si="13">F64</f>
        <v>3</v>
      </c>
      <c r="CB64" s="127">
        <f>('[1]Summary Data'!$V162*POWER(CB$62,3))+('[1]Summary Data'!$W162*POWER(CB$62,2))+('[1]Summary Data'!$X162*CB$62)+'[1]Summary Data'!$Y162</f>
        <v>244.53758040448</v>
      </c>
      <c r="CC64" s="128">
        <f>('[1]Summary Data'!$V162*POWER(CC$62,3))+('[1]Summary Data'!$W162*POWER(CC$62,2))+('[1]Summary Data'!$X162*CC$62)+'[1]Summary Data'!$Y162</f>
        <v>213.14192230623999</v>
      </c>
      <c r="CD64" s="128">
        <f>('[1]Summary Data'!$V162*POWER(CD$62,3))+('[1]Summary Data'!$W162*POWER(CD$62,2))+('[1]Summary Data'!$X162*CD$62)+'[1]Summary Data'!$Y162</f>
        <v>187.18560918975999</v>
      </c>
      <c r="CE64" s="128">
        <f>('[1]Summary Data'!$V162*POWER(CE$62,3))+('[1]Summary Data'!$W162*POWER(CE$62,2))+('[1]Summary Data'!$X162*CE$62)+'[1]Summary Data'!$Y162</f>
        <v>166.11082305951996</v>
      </c>
      <c r="CF64" s="128">
        <f>('[1]Summary Data'!$V162*POWER(CF$62,3))+('[1]Summary Data'!$W162*POWER(CF$62,2))+('[1]Summary Data'!$X162*CF$62)+'[1]Summary Data'!$Y162</f>
        <v>149.35974591999997</v>
      </c>
      <c r="CG64" s="128">
        <f>('[1]Summary Data'!$V162*POWER(CG$62,3))+('[1]Summary Data'!$W162*POWER(CG$62,2))+('[1]Summary Data'!$X162*CG$62)+'[1]Summary Data'!$Y162</f>
        <v>136.37455977567998</v>
      </c>
      <c r="CH64" s="128">
        <f>('[1]Summary Data'!$V162*POWER(CH$62,3))+('[1]Summary Data'!$W162*POWER(CH$62,2))+('[1]Summary Data'!$X162*CH$62)+'[1]Summary Data'!$Y162</f>
        <v>126.59744663103999</v>
      </c>
      <c r="CI64" s="128">
        <f>('[1]Summary Data'!$V162*POWER(CI$62,3))+('[1]Summary Data'!$W162*POWER(CI$62,2))+('[1]Summary Data'!$X162*CI$62)+'[1]Summary Data'!$Y162</f>
        <v>119.47058849055992</v>
      </c>
      <c r="CJ64" s="128">
        <f>('[1]Summary Data'!$V162*POWER(CJ$62,3))+('[1]Summary Data'!$W162*POWER(CJ$62,2))+('[1]Summary Data'!$X162*CJ$62)+'[1]Summary Data'!$Y162</f>
        <v>114.43616735871996</v>
      </c>
      <c r="CK64" s="128">
        <f>('[1]Summary Data'!$V162*POWER(CK$62,3))+('[1]Summary Data'!$W162*POWER(CK$62,2))+('[1]Summary Data'!$X162*CK$62)+'[1]Summary Data'!$Y162</f>
        <v>110.93636523999999</v>
      </c>
      <c r="CL64" s="128">
        <f>('[1]Summary Data'!$V162*POWER(CL$62,3))+('[1]Summary Data'!$W162*POWER(CL$62,2))+('[1]Summary Data'!$X162*CL$62)+'[1]Summary Data'!$Y162</f>
        <v>108.4133641388799</v>
      </c>
      <c r="CM64" s="128">
        <f>('[1]Summary Data'!$V162*POWER(CM$62,3))+('[1]Summary Data'!$W162*POWER(CM$62,2))+('[1]Summary Data'!$X162*CM$62)+'[1]Summary Data'!$Y162</f>
        <v>106.30934605983992</v>
      </c>
      <c r="CN64" s="128">
        <f>('[1]Summary Data'!$V162*POWER(CN$62,3))+('[1]Summary Data'!$W162*POWER(CN$62,2))+('[1]Summary Data'!$X162*CN$62)+'[1]Summary Data'!$Y162</f>
        <v>104.06649300735984</v>
      </c>
      <c r="CO64" s="128">
        <f>('[1]Summary Data'!$V162*POWER(CO$62,3))+('[1]Summary Data'!$W162*POWER(CO$62,2))+('[1]Summary Data'!$X162*CO$62)+'[1]Summary Data'!$Y162</f>
        <v>101.12698698592004</v>
      </c>
      <c r="CP64" s="128">
        <f>('[1]Summary Data'!$V162*POWER(CP$62,3))+('[1]Summary Data'!$W162*POWER(CP$62,2))+('[1]Summary Data'!$X162*CP$62)+'[1]Summary Data'!$Y162</f>
        <v>96.933009999999911</v>
      </c>
      <c r="CQ64" s="129">
        <f>('[1]Summary Data'!$V162*POWER(CQ$62,3))+('[1]Summary Data'!$W162*POWER(CQ$62,2))+('[1]Summary Data'!$X162*CQ$62)+'[1]Summary Data'!$Y162</f>
        <v>-668.64144000000033</v>
      </c>
      <c r="CR64" s="43" t="s">
        <v>62</v>
      </c>
    </row>
    <row r="65" spans="2:95">
      <c r="B65" s="166"/>
      <c r="C65" s="167"/>
      <c r="D65" s="167"/>
      <c r="E65" s="168"/>
      <c r="F65" s="54">
        <f t="shared" si="11"/>
        <v>3.5</v>
      </c>
      <c r="G65" s="130">
        <f t="shared" si="12"/>
        <v>249.16503112128001</v>
      </c>
      <c r="H65" s="131">
        <f t="shared" si="12"/>
        <v>217.23575970264</v>
      </c>
      <c r="I65" s="131">
        <f t="shared" si="12"/>
        <v>190.80724244735998</v>
      </c>
      <c r="J65" s="131">
        <f t="shared" si="12"/>
        <v>169.31336572872002</v>
      </c>
      <c r="K65" s="131">
        <f t="shared" si="12"/>
        <v>152.18801592000005</v>
      </c>
      <c r="L65" s="131">
        <f t="shared" si="12"/>
        <v>138.86507939448001</v>
      </c>
      <c r="M65" s="131">
        <f t="shared" si="12"/>
        <v>128.77844252544006</v>
      </c>
      <c r="N65" s="131">
        <f t="shared" si="12"/>
        <v>121.36199168616002</v>
      </c>
      <c r="O65" s="131">
        <f t="shared" si="12"/>
        <v>116.04961324992001</v>
      </c>
      <c r="P65" s="131">
        <f t="shared" si="12"/>
        <v>112.27519359000001</v>
      </c>
      <c r="Q65" s="131">
        <f t="shared" si="12"/>
        <v>109.47261907967999</v>
      </c>
      <c r="R65" s="131">
        <f t="shared" si="12"/>
        <v>107.07577609224001</v>
      </c>
      <c r="S65" s="131">
        <f t="shared" si="12"/>
        <v>104.51855100095992</v>
      </c>
      <c r="T65" s="131">
        <f t="shared" si="12"/>
        <v>101.23483017912014</v>
      </c>
      <c r="U65" s="131">
        <f t="shared" si="12"/>
        <v>100</v>
      </c>
      <c r="V65" s="132">
        <v>100</v>
      </c>
      <c r="W65" s="173"/>
      <c r="CA65" s="118">
        <f t="shared" si="13"/>
        <v>3.5</v>
      </c>
      <c r="CB65" s="130">
        <f>('[1]Summary Data'!$V161*POWER(CB$62,3))+('[1]Summary Data'!$W161*POWER(CB$62,2))+('[1]Summary Data'!$X161*CB$62)+'[1]Summary Data'!$Y161</f>
        <v>249.16503112128001</v>
      </c>
      <c r="CC65" s="131">
        <f>('[1]Summary Data'!$V161*POWER(CC$62,3))+('[1]Summary Data'!$W161*POWER(CC$62,2))+('[1]Summary Data'!$X161*CC$62)+'[1]Summary Data'!$Y161</f>
        <v>217.23575970264</v>
      </c>
      <c r="CD65" s="131">
        <f>('[1]Summary Data'!$V161*POWER(CD$62,3))+('[1]Summary Data'!$W161*POWER(CD$62,2))+('[1]Summary Data'!$X161*CD$62)+'[1]Summary Data'!$Y161</f>
        <v>190.80724244735998</v>
      </c>
      <c r="CE65" s="131">
        <f>('[1]Summary Data'!$V161*POWER(CE$62,3))+('[1]Summary Data'!$W161*POWER(CE$62,2))+('[1]Summary Data'!$X161*CE$62)+'[1]Summary Data'!$Y161</f>
        <v>169.31336572872002</v>
      </c>
      <c r="CF65" s="131">
        <f>('[1]Summary Data'!$V161*POWER(CF$62,3))+('[1]Summary Data'!$W161*POWER(CF$62,2))+('[1]Summary Data'!$X161*CF$62)+'[1]Summary Data'!$Y161</f>
        <v>152.18801592000005</v>
      </c>
      <c r="CG65" s="131">
        <f>('[1]Summary Data'!$V161*POWER(CG$62,3))+('[1]Summary Data'!$W161*POWER(CG$62,2))+('[1]Summary Data'!$X161*CG$62)+'[1]Summary Data'!$Y161</f>
        <v>138.86507939448001</v>
      </c>
      <c r="CH65" s="131">
        <f>('[1]Summary Data'!$V161*POWER(CH$62,3))+('[1]Summary Data'!$W161*POWER(CH$62,2))+('[1]Summary Data'!$X161*CH$62)+'[1]Summary Data'!$Y161</f>
        <v>128.77844252544006</v>
      </c>
      <c r="CI65" s="131">
        <f>('[1]Summary Data'!$V161*POWER(CI$62,3))+('[1]Summary Data'!$W161*POWER(CI$62,2))+('[1]Summary Data'!$X161*CI$62)+'[1]Summary Data'!$Y161</f>
        <v>121.36199168616002</v>
      </c>
      <c r="CJ65" s="131">
        <f>('[1]Summary Data'!$V161*POWER(CJ$62,3))+('[1]Summary Data'!$W161*POWER(CJ$62,2))+('[1]Summary Data'!$X161*CJ$62)+'[1]Summary Data'!$Y161</f>
        <v>116.04961324992001</v>
      </c>
      <c r="CK65" s="131">
        <f>('[1]Summary Data'!$V161*POWER(CK$62,3))+('[1]Summary Data'!$W161*POWER(CK$62,2))+('[1]Summary Data'!$X161*CK$62)+'[1]Summary Data'!$Y161</f>
        <v>112.27519359000001</v>
      </c>
      <c r="CL65" s="131">
        <f>('[1]Summary Data'!$V161*POWER(CL$62,3))+('[1]Summary Data'!$W161*POWER(CL$62,2))+('[1]Summary Data'!$X161*CL$62)+'[1]Summary Data'!$Y161</f>
        <v>109.47261907967999</v>
      </c>
      <c r="CM65" s="131">
        <f>('[1]Summary Data'!$V161*POWER(CM$62,3))+('[1]Summary Data'!$W161*POWER(CM$62,2))+('[1]Summary Data'!$X161*CM$62)+'[1]Summary Data'!$Y161</f>
        <v>107.07577609224001</v>
      </c>
      <c r="CN65" s="131">
        <f>('[1]Summary Data'!$V161*POWER(CN$62,3))+('[1]Summary Data'!$W161*POWER(CN$62,2))+('[1]Summary Data'!$X161*CN$62)+'[1]Summary Data'!$Y161</f>
        <v>104.51855100095992</v>
      </c>
      <c r="CO65" s="131">
        <f>('[1]Summary Data'!$V161*POWER(CO$62,3))+('[1]Summary Data'!$W161*POWER(CO$62,2))+('[1]Summary Data'!$X161*CO$62)+'[1]Summary Data'!$Y161</f>
        <v>101.23483017912014</v>
      </c>
      <c r="CP65" s="131">
        <f>('[1]Summary Data'!$V161*POWER(CP$62,3))+('[1]Summary Data'!$W161*POWER(CP$62,2))+('[1]Summary Data'!$X161*CP$62)+'[1]Summary Data'!$Y161</f>
        <v>96.658499999999947</v>
      </c>
      <c r="CQ65" s="132">
        <f>('[1]Summary Data'!$V161*POWER(CQ$62,3))+('[1]Summary Data'!$W161*POWER(CQ$62,2))+('[1]Summary Data'!$X161*CQ$62)+'[1]Summary Data'!$Y161</f>
        <v>-688.50253000000021</v>
      </c>
    </row>
    <row r="66" spans="2:95">
      <c r="B66" s="166"/>
      <c r="C66" s="167"/>
      <c r="D66" s="167"/>
      <c r="E66" s="168"/>
      <c r="F66" s="56">
        <f t="shared" si="11"/>
        <v>4</v>
      </c>
      <c r="G66" s="130">
        <f t="shared" si="12"/>
        <v>224.49084484992002</v>
      </c>
      <c r="H66" s="131">
        <f t="shared" si="12"/>
        <v>204.96423401496003</v>
      </c>
      <c r="I66" s="131">
        <f t="shared" si="12"/>
        <v>187.65196279104003</v>
      </c>
      <c r="J66" s="131">
        <f t="shared" si="12"/>
        <v>172.40634390408002</v>
      </c>
      <c r="K66" s="131">
        <f t="shared" si="12"/>
        <v>159.07969008000003</v>
      </c>
      <c r="L66" s="131">
        <f t="shared" si="12"/>
        <v>147.52431404472003</v>
      </c>
      <c r="M66" s="131">
        <f t="shared" si="12"/>
        <v>137.59252852416006</v>
      </c>
      <c r="N66" s="131">
        <f t="shared" si="12"/>
        <v>129.13664624424004</v>
      </c>
      <c r="O66" s="131">
        <f t="shared" si="12"/>
        <v>122.00897993088006</v>
      </c>
      <c r="P66" s="131">
        <f t="shared" si="12"/>
        <v>116.06184231000003</v>
      </c>
      <c r="Q66" s="131">
        <f t="shared" si="12"/>
        <v>111.14754610752004</v>
      </c>
      <c r="R66" s="131">
        <f t="shared" si="12"/>
        <v>107.11840404936001</v>
      </c>
      <c r="S66" s="131">
        <f t="shared" si="12"/>
        <v>103.82672886144002</v>
      </c>
      <c r="T66" s="131">
        <f t="shared" si="12"/>
        <v>101.12483326968001</v>
      </c>
      <c r="U66" s="131">
        <f t="shared" si="12"/>
        <v>100</v>
      </c>
      <c r="V66" s="132">
        <v>100</v>
      </c>
      <c r="W66" s="173"/>
      <c r="CA66" s="119">
        <f t="shared" si="13"/>
        <v>4</v>
      </c>
      <c r="CB66" s="130">
        <f>('[1]Summary Data'!$V160*POWER(CB$62,3))+('[1]Summary Data'!$W160*POWER(CB$62,2))+('[1]Summary Data'!$X160*CB$62)+'[1]Summary Data'!$Y160</f>
        <v>224.49084484992002</v>
      </c>
      <c r="CC66" s="131">
        <f>('[1]Summary Data'!$V160*POWER(CC$62,3))+('[1]Summary Data'!$W160*POWER(CC$62,2))+('[1]Summary Data'!$X160*CC$62)+'[1]Summary Data'!$Y160</f>
        <v>204.96423401496003</v>
      </c>
      <c r="CD66" s="131">
        <f>('[1]Summary Data'!$V160*POWER(CD$62,3))+('[1]Summary Data'!$W160*POWER(CD$62,2))+('[1]Summary Data'!$X160*CD$62)+'[1]Summary Data'!$Y160</f>
        <v>187.65196279104003</v>
      </c>
      <c r="CE66" s="131">
        <f>('[1]Summary Data'!$V160*POWER(CE$62,3))+('[1]Summary Data'!$W160*POWER(CE$62,2))+('[1]Summary Data'!$X160*CE$62)+'[1]Summary Data'!$Y160</f>
        <v>172.40634390408002</v>
      </c>
      <c r="CF66" s="131">
        <f>('[1]Summary Data'!$V160*POWER(CF$62,3))+('[1]Summary Data'!$W160*POWER(CF$62,2))+('[1]Summary Data'!$X160*CF$62)+'[1]Summary Data'!$Y160</f>
        <v>159.07969008000003</v>
      </c>
      <c r="CG66" s="131">
        <f>('[1]Summary Data'!$V160*POWER(CG$62,3))+('[1]Summary Data'!$W160*POWER(CG$62,2))+('[1]Summary Data'!$X160*CG$62)+'[1]Summary Data'!$Y160</f>
        <v>147.52431404472003</v>
      </c>
      <c r="CH66" s="131">
        <f>('[1]Summary Data'!$V160*POWER(CH$62,3))+('[1]Summary Data'!$W160*POWER(CH$62,2))+('[1]Summary Data'!$X160*CH$62)+'[1]Summary Data'!$Y160</f>
        <v>137.59252852416006</v>
      </c>
      <c r="CI66" s="131">
        <f>('[1]Summary Data'!$V160*POWER(CI$62,3))+('[1]Summary Data'!$W160*POWER(CI$62,2))+('[1]Summary Data'!$X160*CI$62)+'[1]Summary Data'!$Y160</f>
        <v>129.13664624424004</v>
      </c>
      <c r="CJ66" s="131">
        <f>('[1]Summary Data'!$V160*POWER(CJ$62,3))+('[1]Summary Data'!$W160*POWER(CJ$62,2))+('[1]Summary Data'!$X160*CJ$62)+'[1]Summary Data'!$Y160</f>
        <v>122.00897993088006</v>
      </c>
      <c r="CK66" s="131">
        <f>('[1]Summary Data'!$V160*POWER(CK$62,3))+('[1]Summary Data'!$W160*POWER(CK$62,2))+('[1]Summary Data'!$X160*CK$62)+'[1]Summary Data'!$Y160</f>
        <v>116.06184231000003</v>
      </c>
      <c r="CL66" s="131">
        <f>('[1]Summary Data'!$V160*POWER(CL$62,3))+('[1]Summary Data'!$W160*POWER(CL$62,2))+('[1]Summary Data'!$X160*CL$62)+'[1]Summary Data'!$Y160</f>
        <v>111.14754610752004</v>
      </c>
      <c r="CM66" s="131">
        <f>('[1]Summary Data'!$V160*POWER(CM$62,3))+('[1]Summary Data'!$W160*POWER(CM$62,2))+('[1]Summary Data'!$X160*CM$62)+'[1]Summary Data'!$Y160</f>
        <v>107.11840404936001</v>
      </c>
      <c r="CN66" s="131">
        <f>('[1]Summary Data'!$V160*POWER(CN$62,3))+('[1]Summary Data'!$W160*POWER(CN$62,2))+('[1]Summary Data'!$X160*CN$62)+'[1]Summary Data'!$Y160</f>
        <v>103.82672886144002</v>
      </c>
      <c r="CO66" s="131">
        <f>('[1]Summary Data'!$V160*POWER(CO$62,3))+('[1]Summary Data'!$W160*POWER(CO$62,2))+('[1]Summary Data'!$X160*CO$62)+'[1]Summary Data'!$Y160</f>
        <v>101.12483326968001</v>
      </c>
      <c r="CP66" s="131">
        <f>('[1]Summary Data'!$V160*POWER(CP$62,3))+('[1]Summary Data'!$W160*POWER(CP$62,2))+('[1]Summary Data'!$X160*CP$62)+'[1]Summary Data'!$Y160</f>
        <v>98.865030000000047</v>
      </c>
      <c r="CQ66" s="132">
        <f>('[1]Summary Data'!$V160*POWER(CQ$62,3))+('[1]Summary Data'!$W160*POWER(CQ$62,2))+('[1]Summary Data'!$X160*CQ$62)+'[1]Summary Data'!$Y160</f>
        <v>-9.0013799999999264</v>
      </c>
    </row>
    <row r="67" spans="2:95">
      <c r="B67" s="166"/>
      <c r="C67" s="167"/>
      <c r="D67" s="167"/>
      <c r="E67" s="168"/>
      <c r="F67" s="56">
        <f t="shared" si="11"/>
        <v>4.5</v>
      </c>
      <c r="G67" s="130">
        <f t="shared" si="12"/>
        <v>271.34803476223999</v>
      </c>
      <c r="H67" s="131">
        <f t="shared" si="12"/>
        <v>239.15055572311999</v>
      </c>
      <c r="I67" s="131">
        <f t="shared" si="12"/>
        <v>211.81070439487996</v>
      </c>
      <c r="J67" s="131">
        <f t="shared" si="12"/>
        <v>188.87448379975999</v>
      </c>
      <c r="K67" s="131">
        <f t="shared" si="12"/>
        <v>169.88789695999998</v>
      </c>
      <c r="L67" s="131">
        <f t="shared" si="12"/>
        <v>154.39694689784</v>
      </c>
      <c r="M67" s="131">
        <f t="shared" si="12"/>
        <v>141.94763663551998</v>
      </c>
      <c r="N67" s="131">
        <f t="shared" si="12"/>
        <v>132.08596919528</v>
      </c>
      <c r="O67" s="131">
        <f t="shared" si="12"/>
        <v>124.35794759936005</v>
      </c>
      <c r="P67" s="131">
        <f t="shared" si="12"/>
        <v>118.30957487000001</v>
      </c>
      <c r="Q67" s="131">
        <f t="shared" si="12"/>
        <v>113.48685402944</v>
      </c>
      <c r="R67" s="131">
        <f t="shared" si="12"/>
        <v>109.43578809991999</v>
      </c>
      <c r="S67" s="131">
        <f t="shared" si="12"/>
        <v>105.70238010367996</v>
      </c>
      <c r="T67" s="131">
        <f t="shared" si="12"/>
        <v>101.83263306295999</v>
      </c>
      <c r="U67" s="131">
        <f t="shared" si="12"/>
        <v>100</v>
      </c>
      <c r="V67" s="132">
        <v>100</v>
      </c>
      <c r="W67" s="173"/>
      <c r="CA67" s="119">
        <f t="shared" si="13"/>
        <v>4.5</v>
      </c>
      <c r="CB67" s="130">
        <f>('[1]Summary Data'!$V159*POWER(CB$62,3))+('[1]Summary Data'!$W159*POWER(CB$62,2))+('[1]Summary Data'!$X159*CB$62)+'[1]Summary Data'!$Y159</f>
        <v>271.34803476223999</v>
      </c>
      <c r="CC67" s="131">
        <f>('[1]Summary Data'!$V159*POWER(CC$62,3))+('[1]Summary Data'!$W159*POWER(CC$62,2))+('[1]Summary Data'!$X159*CC$62)+'[1]Summary Data'!$Y159</f>
        <v>239.15055572311999</v>
      </c>
      <c r="CD67" s="131">
        <f>('[1]Summary Data'!$V159*POWER(CD$62,3))+('[1]Summary Data'!$W159*POWER(CD$62,2))+('[1]Summary Data'!$X159*CD$62)+'[1]Summary Data'!$Y159</f>
        <v>211.81070439487996</v>
      </c>
      <c r="CE67" s="131">
        <f>('[1]Summary Data'!$V159*POWER(CE$62,3))+('[1]Summary Data'!$W159*POWER(CE$62,2))+('[1]Summary Data'!$X159*CE$62)+'[1]Summary Data'!$Y159</f>
        <v>188.87448379975999</v>
      </c>
      <c r="CF67" s="131">
        <f>('[1]Summary Data'!$V159*POWER(CF$62,3))+('[1]Summary Data'!$W159*POWER(CF$62,2))+('[1]Summary Data'!$X159*CF$62)+'[1]Summary Data'!$Y159</f>
        <v>169.88789695999998</v>
      </c>
      <c r="CG67" s="131">
        <f>('[1]Summary Data'!$V159*POWER(CG$62,3))+('[1]Summary Data'!$W159*POWER(CG$62,2))+('[1]Summary Data'!$X159*CG$62)+'[1]Summary Data'!$Y159</f>
        <v>154.39694689784</v>
      </c>
      <c r="CH67" s="131">
        <f>('[1]Summary Data'!$V159*POWER(CH$62,3))+('[1]Summary Data'!$W159*POWER(CH$62,2))+('[1]Summary Data'!$X159*CH$62)+'[1]Summary Data'!$Y159</f>
        <v>141.94763663551998</v>
      </c>
      <c r="CI67" s="131">
        <f>('[1]Summary Data'!$V159*POWER(CI$62,3))+('[1]Summary Data'!$W159*POWER(CI$62,2))+('[1]Summary Data'!$X159*CI$62)+'[1]Summary Data'!$Y159</f>
        <v>132.08596919528</v>
      </c>
      <c r="CJ67" s="131">
        <f>('[1]Summary Data'!$V159*POWER(CJ$62,3))+('[1]Summary Data'!$W159*POWER(CJ$62,2))+('[1]Summary Data'!$X159*CJ$62)+'[1]Summary Data'!$Y159</f>
        <v>124.35794759936005</v>
      </c>
      <c r="CK67" s="131">
        <f>('[1]Summary Data'!$V159*POWER(CK$62,3))+('[1]Summary Data'!$W159*POWER(CK$62,2))+('[1]Summary Data'!$X159*CK$62)+'[1]Summary Data'!$Y159</f>
        <v>118.30957487000001</v>
      </c>
      <c r="CL67" s="131">
        <f>('[1]Summary Data'!$V159*POWER(CL$62,3))+('[1]Summary Data'!$W159*POWER(CL$62,2))+('[1]Summary Data'!$X159*CL$62)+'[1]Summary Data'!$Y159</f>
        <v>113.48685402944</v>
      </c>
      <c r="CM67" s="131">
        <f>('[1]Summary Data'!$V159*POWER(CM$62,3))+('[1]Summary Data'!$W159*POWER(CM$62,2))+('[1]Summary Data'!$X159*CM$62)+'[1]Summary Data'!$Y159</f>
        <v>109.43578809991999</v>
      </c>
      <c r="CN67" s="131">
        <f>('[1]Summary Data'!$V159*POWER(CN$62,3))+('[1]Summary Data'!$W159*POWER(CN$62,2))+('[1]Summary Data'!$X159*CN$62)+'[1]Summary Data'!$Y159</f>
        <v>105.70238010367996</v>
      </c>
      <c r="CO67" s="131">
        <f>('[1]Summary Data'!$V159*POWER(CO$62,3))+('[1]Summary Data'!$W159*POWER(CO$62,2))+('[1]Summary Data'!$X159*CO$62)+'[1]Summary Data'!$Y159</f>
        <v>101.83263306295999</v>
      </c>
      <c r="CP67" s="131">
        <f>('[1]Summary Data'!$V159*POWER(CP$62,3))+('[1]Summary Data'!$W159*POWER(CP$62,2))+('[1]Summary Data'!$X159*CP$62)+'[1]Summary Data'!$Y159</f>
        <v>97.372550000000047</v>
      </c>
      <c r="CQ67" s="132">
        <f>('[1]Summary Data'!$V159*POWER(CQ$62,3))+('[1]Summary Data'!$W159*POWER(CQ$62,2))+('[1]Summary Data'!$X159*CQ$62)+'[1]Summary Data'!$Y159</f>
        <v>-479.7564000000001</v>
      </c>
    </row>
    <row r="68" spans="2:95">
      <c r="B68" s="166"/>
      <c r="C68" s="167"/>
      <c r="D68" s="167"/>
      <c r="E68" s="168"/>
      <c r="F68" s="56">
        <f t="shared" si="11"/>
        <v>5</v>
      </c>
      <c r="G68" s="130">
        <f t="shared" si="12"/>
        <v>255.27843665280002</v>
      </c>
      <c r="H68" s="131">
        <f t="shared" si="12"/>
        <v>228.4191932004</v>
      </c>
      <c r="I68" s="131">
        <f t="shared" si="12"/>
        <v>205.19408036160002</v>
      </c>
      <c r="J68" s="131">
        <f t="shared" si="12"/>
        <v>185.29578290520004</v>
      </c>
      <c r="K68" s="131">
        <f t="shared" si="12"/>
        <v>168.41698560000006</v>
      </c>
      <c r="L68" s="131">
        <f t="shared" si="12"/>
        <v>154.25037321479999</v>
      </c>
      <c r="M68" s="131">
        <f t="shared" si="12"/>
        <v>142.48863051840004</v>
      </c>
      <c r="N68" s="131">
        <f t="shared" si="12"/>
        <v>132.82444227960002</v>
      </c>
      <c r="O68" s="131">
        <f t="shared" si="12"/>
        <v>124.95049326720005</v>
      </c>
      <c r="P68" s="131">
        <f t="shared" si="12"/>
        <v>118.55946825000004</v>
      </c>
      <c r="Q68" s="131">
        <f t="shared" si="12"/>
        <v>113.34405199680003</v>
      </c>
      <c r="R68" s="131">
        <f t="shared" si="12"/>
        <v>108.99692927640001</v>
      </c>
      <c r="S68" s="131">
        <f t="shared" si="12"/>
        <v>105.21078485760006</v>
      </c>
      <c r="T68" s="131">
        <f t="shared" si="12"/>
        <v>101.67830350920008</v>
      </c>
      <c r="U68" s="131">
        <f t="shared" si="12"/>
        <v>100</v>
      </c>
      <c r="V68" s="132">
        <v>100</v>
      </c>
      <c r="W68" s="173"/>
      <c r="CA68" s="119">
        <f t="shared" si="13"/>
        <v>5</v>
      </c>
      <c r="CB68" s="130">
        <f>('[1]Summary Data'!$V158*POWER(CB$62,3))+('[1]Summary Data'!$W158*POWER(CB$62,2))+('[1]Summary Data'!$X158*CB$62)+'[1]Summary Data'!$Y158</f>
        <v>255.27843665280002</v>
      </c>
      <c r="CC68" s="131">
        <f>('[1]Summary Data'!$V158*POWER(CC$62,3))+('[1]Summary Data'!$W158*POWER(CC$62,2))+('[1]Summary Data'!$X158*CC$62)+'[1]Summary Data'!$Y158</f>
        <v>228.4191932004</v>
      </c>
      <c r="CD68" s="131">
        <f>('[1]Summary Data'!$V158*POWER(CD$62,3))+('[1]Summary Data'!$W158*POWER(CD$62,2))+('[1]Summary Data'!$X158*CD$62)+'[1]Summary Data'!$Y158</f>
        <v>205.19408036160002</v>
      </c>
      <c r="CE68" s="131">
        <f>('[1]Summary Data'!$V158*POWER(CE$62,3))+('[1]Summary Data'!$W158*POWER(CE$62,2))+('[1]Summary Data'!$X158*CE$62)+'[1]Summary Data'!$Y158</f>
        <v>185.29578290520004</v>
      </c>
      <c r="CF68" s="131">
        <f>('[1]Summary Data'!$V158*POWER(CF$62,3))+('[1]Summary Data'!$W158*POWER(CF$62,2))+('[1]Summary Data'!$X158*CF$62)+'[1]Summary Data'!$Y158</f>
        <v>168.41698560000006</v>
      </c>
      <c r="CG68" s="131">
        <f>('[1]Summary Data'!$V158*POWER(CG$62,3))+('[1]Summary Data'!$W158*POWER(CG$62,2))+('[1]Summary Data'!$X158*CG$62)+'[1]Summary Data'!$Y158</f>
        <v>154.25037321479999</v>
      </c>
      <c r="CH68" s="131">
        <f>('[1]Summary Data'!$V158*POWER(CH$62,3))+('[1]Summary Data'!$W158*POWER(CH$62,2))+('[1]Summary Data'!$X158*CH$62)+'[1]Summary Data'!$Y158</f>
        <v>142.48863051840004</v>
      </c>
      <c r="CI68" s="131">
        <f>('[1]Summary Data'!$V158*POWER(CI$62,3))+('[1]Summary Data'!$W158*POWER(CI$62,2))+('[1]Summary Data'!$X158*CI$62)+'[1]Summary Data'!$Y158</f>
        <v>132.82444227960002</v>
      </c>
      <c r="CJ68" s="131">
        <f>('[1]Summary Data'!$V158*POWER(CJ$62,3))+('[1]Summary Data'!$W158*POWER(CJ$62,2))+('[1]Summary Data'!$X158*CJ$62)+'[1]Summary Data'!$Y158</f>
        <v>124.95049326720005</v>
      </c>
      <c r="CK68" s="131">
        <f>('[1]Summary Data'!$V158*POWER(CK$62,3))+('[1]Summary Data'!$W158*POWER(CK$62,2))+('[1]Summary Data'!$X158*CK$62)+'[1]Summary Data'!$Y158</f>
        <v>118.55946825000004</v>
      </c>
      <c r="CL68" s="131">
        <f>('[1]Summary Data'!$V158*POWER(CL$62,3))+('[1]Summary Data'!$W158*POWER(CL$62,2))+('[1]Summary Data'!$X158*CL$62)+'[1]Summary Data'!$Y158</f>
        <v>113.34405199680003</v>
      </c>
      <c r="CM68" s="131">
        <f>('[1]Summary Data'!$V158*POWER(CM$62,3))+('[1]Summary Data'!$W158*POWER(CM$62,2))+('[1]Summary Data'!$X158*CM$62)+'[1]Summary Data'!$Y158</f>
        <v>108.99692927640001</v>
      </c>
      <c r="CN68" s="131">
        <f>('[1]Summary Data'!$V158*POWER(CN$62,3))+('[1]Summary Data'!$W158*POWER(CN$62,2))+('[1]Summary Data'!$X158*CN$62)+'[1]Summary Data'!$Y158</f>
        <v>105.21078485760006</v>
      </c>
      <c r="CO68" s="131">
        <f>('[1]Summary Data'!$V158*POWER(CO$62,3))+('[1]Summary Data'!$W158*POWER(CO$62,2))+('[1]Summary Data'!$X158*CO$62)+'[1]Summary Data'!$Y158</f>
        <v>101.67830350920008</v>
      </c>
      <c r="CP68" s="131">
        <f>('[1]Summary Data'!$V158*POWER(CP$62,3))+('[1]Summary Data'!$W158*POWER(CP$62,2))+('[1]Summary Data'!$X158*CP$62)+'[1]Summary Data'!$Y158</f>
        <v>98.09217000000001</v>
      </c>
      <c r="CQ68" s="132">
        <f>('[1]Summary Data'!$V158*POWER(CQ$62,3))+('[1]Summary Data'!$W158*POWER(CQ$62,2))+('[1]Summary Data'!$X158*CQ$62)+'[1]Summary Data'!$Y158</f>
        <v>-251.09144000000003</v>
      </c>
    </row>
    <row r="69" spans="2:95">
      <c r="B69" s="166"/>
      <c r="C69" s="167"/>
      <c r="D69" s="167"/>
      <c r="E69" s="168"/>
      <c r="F69" s="56">
        <f t="shared" si="11"/>
        <v>5.5</v>
      </c>
      <c r="G69" s="130">
        <f t="shared" si="12"/>
        <v>251.57058334592</v>
      </c>
      <c r="H69" s="131">
        <f t="shared" si="12"/>
        <v>226.42142373895999</v>
      </c>
      <c r="I69" s="131">
        <f t="shared" si="12"/>
        <v>204.48800429503999</v>
      </c>
      <c r="J69" s="131">
        <f t="shared" si="12"/>
        <v>185.51240646008</v>
      </c>
      <c r="K69" s="131">
        <f t="shared" si="12"/>
        <v>169.23671167999998</v>
      </c>
      <c r="L69" s="131">
        <f t="shared" si="12"/>
        <v>155.40300140071997</v>
      </c>
      <c r="M69" s="131">
        <f t="shared" si="12"/>
        <v>143.75335706816</v>
      </c>
      <c r="N69" s="131">
        <f t="shared" si="12"/>
        <v>134.02986012823999</v>
      </c>
      <c r="O69" s="131">
        <f t="shared" si="12"/>
        <v>125.97459202687998</v>
      </c>
      <c r="P69" s="131">
        <f t="shared" si="12"/>
        <v>119.32963420999999</v>
      </c>
      <c r="Q69" s="131">
        <f t="shared" si="12"/>
        <v>113.83706812351994</v>
      </c>
      <c r="R69" s="131">
        <f t="shared" si="12"/>
        <v>109.23897521335999</v>
      </c>
      <c r="S69" s="131">
        <f t="shared" si="12"/>
        <v>105.27743692543993</v>
      </c>
      <c r="T69" s="131">
        <f t="shared" si="12"/>
        <v>101.69453470567998</v>
      </c>
      <c r="U69" s="131">
        <f t="shared" si="12"/>
        <v>100</v>
      </c>
      <c r="V69" s="132">
        <v>100</v>
      </c>
      <c r="W69" s="173"/>
      <c r="CA69" s="119">
        <f t="shared" si="13"/>
        <v>5.5</v>
      </c>
      <c r="CB69" s="130">
        <f>('[1]Summary Data'!$V157*POWER(CB$62,3))+('[1]Summary Data'!$W157*POWER(CB$62,2))+('[1]Summary Data'!$X157*CB$62)+'[1]Summary Data'!$Y157</f>
        <v>251.57058334592</v>
      </c>
      <c r="CC69" s="131">
        <f>('[1]Summary Data'!$V157*POWER(CC$62,3))+('[1]Summary Data'!$W157*POWER(CC$62,2))+('[1]Summary Data'!$X157*CC$62)+'[1]Summary Data'!$Y157</f>
        <v>226.42142373895999</v>
      </c>
      <c r="CD69" s="131">
        <f>('[1]Summary Data'!$V157*POWER(CD$62,3))+('[1]Summary Data'!$W157*POWER(CD$62,2))+('[1]Summary Data'!$X157*CD$62)+'[1]Summary Data'!$Y157</f>
        <v>204.48800429503999</v>
      </c>
      <c r="CE69" s="131">
        <f>('[1]Summary Data'!$V157*POWER(CE$62,3))+('[1]Summary Data'!$W157*POWER(CE$62,2))+('[1]Summary Data'!$X157*CE$62)+'[1]Summary Data'!$Y157</f>
        <v>185.51240646008</v>
      </c>
      <c r="CF69" s="131">
        <f>('[1]Summary Data'!$V157*POWER(CF$62,3))+('[1]Summary Data'!$W157*POWER(CF$62,2))+('[1]Summary Data'!$X157*CF$62)+'[1]Summary Data'!$Y157</f>
        <v>169.23671167999998</v>
      </c>
      <c r="CG69" s="131">
        <f>('[1]Summary Data'!$V157*POWER(CG$62,3))+('[1]Summary Data'!$W157*POWER(CG$62,2))+('[1]Summary Data'!$X157*CG$62)+'[1]Summary Data'!$Y157</f>
        <v>155.40300140071997</v>
      </c>
      <c r="CH69" s="131">
        <f>('[1]Summary Data'!$V157*POWER(CH$62,3))+('[1]Summary Data'!$W157*POWER(CH$62,2))+('[1]Summary Data'!$X157*CH$62)+'[1]Summary Data'!$Y157</f>
        <v>143.75335706816</v>
      </c>
      <c r="CI69" s="131">
        <f>('[1]Summary Data'!$V157*POWER(CI$62,3))+('[1]Summary Data'!$W157*POWER(CI$62,2))+('[1]Summary Data'!$X157*CI$62)+'[1]Summary Data'!$Y157</f>
        <v>134.02986012823999</v>
      </c>
      <c r="CJ69" s="131">
        <f>('[1]Summary Data'!$V157*POWER(CJ$62,3))+('[1]Summary Data'!$W157*POWER(CJ$62,2))+('[1]Summary Data'!$X157*CJ$62)+'[1]Summary Data'!$Y157</f>
        <v>125.97459202687998</v>
      </c>
      <c r="CK69" s="131">
        <f>('[1]Summary Data'!$V157*POWER(CK$62,3))+('[1]Summary Data'!$W157*POWER(CK$62,2))+('[1]Summary Data'!$X157*CK$62)+'[1]Summary Data'!$Y157</f>
        <v>119.32963420999999</v>
      </c>
      <c r="CL69" s="131">
        <f>('[1]Summary Data'!$V157*POWER(CL$62,3))+('[1]Summary Data'!$W157*POWER(CL$62,2))+('[1]Summary Data'!$X157*CL$62)+'[1]Summary Data'!$Y157</f>
        <v>113.83706812351994</v>
      </c>
      <c r="CM69" s="131">
        <f>('[1]Summary Data'!$V157*POWER(CM$62,3))+('[1]Summary Data'!$W157*POWER(CM$62,2))+('[1]Summary Data'!$X157*CM$62)+'[1]Summary Data'!$Y157</f>
        <v>109.23897521335999</v>
      </c>
      <c r="CN69" s="131">
        <f>('[1]Summary Data'!$V157*POWER(CN$62,3))+('[1]Summary Data'!$W157*POWER(CN$62,2))+('[1]Summary Data'!$X157*CN$62)+'[1]Summary Data'!$Y157</f>
        <v>105.27743692543993</v>
      </c>
      <c r="CO69" s="131">
        <f>('[1]Summary Data'!$V157*POWER(CO$62,3))+('[1]Summary Data'!$W157*POWER(CO$62,2))+('[1]Summary Data'!$X157*CO$62)+'[1]Summary Data'!$Y157</f>
        <v>101.69453470567998</v>
      </c>
      <c r="CP69" s="131">
        <f>('[1]Summary Data'!$V157*POWER(CP$62,3))+('[1]Summary Data'!$W157*POWER(CP$62,2))+('[1]Summary Data'!$X157*CP$62)+'[1]Summary Data'!$Y157</f>
        <v>98.23234999999994</v>
      </c>
      <c r="CQ69" s="132">
        <f>('[1]Summary Data'!$V157*POWER(CQ$62,3))+('[1]Summary Data'!$W157*POWER(CQ$62,2))+('[1]Summary Data'!$X157*CQ$62)+'[1]Summary Data'!$Y157</f>
        <v>-177.96456000000023</v>
      </c>
    </row>
    <row r="70" spans="2:95" ht="15.75" thickBot="1">
      <c r="B70" s="169"/>
      <c r="C70" s="170"/>
      <c r="D70" s="170"/>
      <c r="E70" s="171"/>
      <c r="F70" s="58">
        <f t="shared" si="11"/>
        <v>6</v>
      </c>
      <c r="G70" s="133">
        <f t="shared" si="12"/>
        <v>249.86535870208002</v>
      </c>
      <c r="H70" s="134">
        <f t="shared" si="12"/>
        <v>225.52362194104001</v>
      </c>
      <c r="I70" s="134">
        <f t="shared" si="12"/>
        <v>204.16771799296001</v>
      </c>
      <c r="J70" s="134">
        <f t="shared" si="12"/>
        <v>185.57152820391997</v>
      </c>
      <c r="K70" s="134">
        <f t="shared" si="12"/>
        <v>169.50893392</v>
      </c>
      <c r="L70" s="134">
        <f t="shared" si="12"/>
        <v>155.75381648727998</v>
      </c>
      <c r="M70" s="134">
        <f t="shared" si="12"/>
        <v>144.08005725184</v>
      </c>
      <c r="N70" s="134">
        <f t="shared" si="12"/>
        <v>134.26153755975997</v>
      </c>
      <c r="O70" s="134">
        <f t="shared" si="12"/>
        <v>126.07213875712</v>
      </c>
      <c r="P70" s="134">
        <f t="shared" si="12"/>
        <v>119.28574219000001</v>
      </c>
      <c r="Q70" s="134">
        <f t="shared" si="12"/>
        <v>113.67622920447999</v>
      </c>
      <c r="R70" s="134">
        <f t="shared" si="12"/>
        <v>109.01748114664002</v>
      </c>
      <c r="S70" s="134">
        <f t="shared" si="12"/>
        <v>105.08337936256004</v>
      </c>
      <c r="T70" s="134">
        <f t="shared" si="12"/>
        <v>101.64780519832004</v>
      </c>
      <c r="U70" s="134">
        <f t="shared" si="12"/>
        <v>100</v>
      </c>
      <c r="V70" s="135">
        <v>100</v>
      </c>
      <c r="W70" s="174"/>
      <c r="CA70" s="120">
        <f t="shared" si="13"/>
        <v>6</v>
      </c>
      <c r="CB70" s="133">
        <f>('[1]Summary Data'!$V156*POWER(CB$62,3))+('[1]Summary Data'!$W156*POWER(CB$62,2))+('[1]Summary Data'!$X156*CB$62)+'[1]Summary Data'!$Y156</f>
        <v>249.86535870208002</v>
      </c>
      <c r="CC70" s="134">
        <f>('[1]Summary Data'!$V156*POWER(CC$62,3))+('[1]Summary Data'!$W156*POWER(CC$62,2))+('[1]Summary Data'!$X156*CC$62)+'[1]Summary Data'!$Y156</f>
        <v>225.52362194104001</v>
      </c>
      <c r="CD70" s="134">
        <f>('[1]Summary Data'!$V156*POWER(CD$62,3))+('[1]Summary Data'!$W156*POWER(CD$62,2))+('[1]Summary Data'!$X156*CD$62)+'[1]Summary Data'!$Y156</f>
        <v>204.16771799296001</v>
      </c>
      <c r="CE70" s="134">
        <f>('[1]Summary Data'!$V156*POWER(CE$62,3))+('[1]Summary Data'!$W156*POWER(CE$62,2))+('[1]Summary Data'!$X156*CE$62)+'[1]Summary Data'!$Y156</f>
        <v>185.57152820391997</v>
      </c>
      <c r="CF70" s="134">
        <f>('[1]Summary Data'!$V156*POWER(CF$62,3))+('[1]Summary Data'!$W156*POWER(CF$62,2))+('[1]Summary Data'!$X156*CF$62)+'[1]Summary Data'!$Y156</f>
        <v>169.50893392</v>
      </c>
      <c r="CG70" s="134">
        <f>('[1]Summary Data'!$V156*POWER(CG$62,3))+('[1]Summary Data'!$W156*POWER(CG$62,2))+('[1]Summary Data'!$X156*CG$62)+'[1]Summary Data'!$Y156</f>
        <v>155.75381648727998</v>
      </c>
      <c r="CH70" s="134">
        <f>('[1]Summary Data'!$V156*POWER(CH$62,3))+('[1]Summary Data'!$W156*POWER(CH$62,2))+('[1]Summary Data'!$X156*CH$62)+'[1]Summary Data'!$Y156</f>
        <v>144.08005725184</v>
      </c>
      <c r="CI70" s="134">
        <f>('[1]Summary Data'!$V156*POWER(CI$62,3))+('[1]Summary Data'!$W156*POWER(CI$62,2))+('[1]Summary Data'!$X156*CI$62)+'[1]Summary Data'!$Y156</f>
        <v>134.26153755975997</v>
      </c>
      <c r="CJ70" s="134">
        <f>('[1]Summary Data'!$V156*POWER(CJ$62,3))+('[1]Summary Data'!$W156*POWER(CJ$62,2))+('[1]Summary Data'!$X156*CJ$62)+'[1]Summary Data'!$Y156</f>
        <v>126.07213875712</v>
      </c>
      <c r="CK70" s="134">
        <f>('[1]Summary Data'!$V156*POWER(CK$62,3))+('[1]Summary Data'!$W156*POWER(CK$62,2))+('[1]Summary Data'!$X156*CK$62)+'[1]Summary Data'!$Y156</f>
        <v>119.28574219000001</v>
      </c>
      <c r="CL70" s="134">
        <f>('[1]Summary Data'!$V156*POWER(CL$62,3))+('[1]Summary Data'!$W156*POWER(CL$62,2))+('[1]Summary Data'!$X156*CL$62)+'[1]Summary Data'!$Y156</f>
        <v>113.67622920447999</v>
      </c>
      <c r="CM70" s="134">
        <f>('[1]Summary Data'!$V156*POWER(CM$62,3))+('[1]Summary Data'!$W156*POWER(CM$62,2))+('[1]Summary Data'!$X156*CM$62)+'[1]Summary Data'!$Y156</f>
        <v>109.01748114664002</v>
      </c>
      <c r="CN70" s="134">
        <f>('[1]Summary Data'!$V156*POWER(CN$62,3))+('[1]Summary Data'!$W156*POWER(CN$62,2))+('[1]Summary Data'!$X156*CN$62)+'[1]Summary Data'!$Y156</f>
        <v>105.08337936256004</v>
      </c>
      <c r="CO70" s="134">
        <f>('[1]Summary Data'!$V156*POWER(CO$62,3))+('[1]Summary Data'!$W156*POWER(CO$62,2))+('[1]Summary Data'!$X156*CO$62)+'[1]Summary Data'!$Y156</f>
        <v>101.64780519832004</v>
      </c>
      <c r="CP70" s="134">
        <f>('[1]Summary Data'!$V156*POWER(CP$62,3))+('[1]Summary Data'!$W156*POWER(CP$62,2))+('[1]Summary Data'!$X156*CP$62)+'[1]Summary Data'!$Y156</f>
        <v>98.484640000000013</v>
      </c>
      <c r="CQ70" s="135">
        <f>('[1]Summary Data'!$V156*POWER(CQ$62,3))+('[1]Summary Data'!$W156*POWER(CQ$62,2))+('[1]Summary Data'!$X156*CQ$62)+'[1]Summary Data'!$Y156</f>
        <v>-121.26597999999984</v>
      </c>
    </row>
    <row r="71" spans="2:95" ht="15.75" thickBot="1"/>
    <row r="72" spans="2:95" ht="15.75" thickBot="1">
      <c r="B72" s="175" t="s">
        <v>65</v>
      </c>
      <c r="C72" s="176"/>
      <c r="D72" s="176"/>
      <c r="E72" s="176"/>
      <c r="F72" s="176"/>
      <c r="G72" s="176"/>
      <c r="H72" s="177"/>
    </row>
    <row r="73" spans="2:95" ht="15.75" thickBot="1">
      <c r="B73" s="136">
        <v>4000</v>
      </c>
      <c r="C73" s="46" t="s">
        <v>66</v>
      </c>
    </row>
    <row r="74" spans="2:95">
      <c r="I74" s="43"/>
    </row>
  </sheetData>
  <sheetProtection password="C163" sheet="1" objects="1" scenarios="1"/>
  <mergeCells count="33">
    <mergeCell ref="B10:H10"/>
    <mergeCell ref="A1:T1"/>
    <mergeCell ref="J2:R2"/>
    <mergeCell ref="B5:D5"/>
    <mergeCell ref="P5:S5"/>
    <mergeCell ref="B7:D7"/>
    <mergeCell ref="V39:AL39"/>
    <mergeCell ref="B13:G13"/>
    <mergeCell ref="B14:E22"/>
    <mergeCell ref="H15:H22"/>
    <mergeCell ref="B24:F24"/>
    <mergeCell ref="G24:N24"/>
    <mergeCell ref="B25:F26"/>
    <mergeCell ref="B28:F28"/>
    <mergeCell ref="B29:E37"/>
    <mergeCell ref="B39:F39"/>
    <mergeCell ref="G39:N39"/>
    <mergeCell ref="Q39:U39"/>
    <mergeCell ref="B40:E48"/>
    <mergeCell ref="Q40:T48"/>
    <mergeCell ref="O41:O48"/>
    <mergeCell ref="AM41:AM48"/>
    <mergeCell ref="B50:F50"/>
    <mergeCell ref="G50:V50"/>
    <mergeCell ref="B62:E70"/>
    <mergeCell ref="W63:W70"/>
    <mergeCell ref="B72:H72"/>
    <mergeCell ref="CB50:CQ50"/>
    <mergeCell ref="B51:E59"/>
    <mergeCell ref="W52:W59"/>
    <mergeCell ref="B61:F61"/>
    <mergeCell ref="G61:V61"/>
    <mergeCell ref="CB61:CQ61"/>
  </mergeCells>
  <dataValidations count="1">
    <dataValidation type="list" allowBlank="1" showInputMessage="1" showErrorMessage="1" sqref="E5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2" orientation="landscape" horizontalDpi="300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I74"/>
  <sheetViews>
    <sheetView showGridLines="0" workbookViewId="0">
      <selection sqref="A1:T1"/>
    </sheetView>
  </sheetViews>
  <sheetFormatPr defaultRowHeight="1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8" width="9.140625" style="7"/>
    <col min="19" max="19" width="9.28515625" style="7" bestFit="1" customWidth="1"/>
    <col min="20" max="78" width="9.140625" style="7"/>
    <col min="79" max="113" width="9.140625" style="7" hidden="1" customWidth="1"/>
    <col min="114" max="16384" width="9.140625" style="7"/>
  </cols>
  <sheetData>
    <row r="1" spans="1:27" ht="27" thickBot="1">
      <c r="A1" s="157" t="str">
        <f ca="1">MID(CELL("filename",A1),FIND("]",CELL("filename",A1))+1,255)</f>
        <v>LINK</v>
      </c>
      <c r="B1" s="158"/>
      <c r="C1" s="158"/>
      <c r="D1" s="158"/>
      <c r="E1" s="158"/>
      <c r="F1" s="158"/>
      <c r="G1" s="158"/>
      <c r="H1" s="158"/>
      <c r="I1" s="158"/>
      <c r="J1" s="158" t="s">
        <v>67</v>
      </c>
      <c r="K1" s="158"/>
      <c r="L1" s="158"/>
      <c r="M1" s="158"/>
      <c r="N1" s="158"/>
      <c r="O1" s="158"/>
      <c r="P1" s="158"/>
      <c r="Q1" s="158"/>
      <c r="R1" s="158"/>
      <c r="S1" s="158">
        <f>'[1]Summary Data'!$D$69</f>
        <v>1214.6400000000001</v>
      </c>
      <c r="T1" s="159" t="s">
        <v>28</v>
      </c>
      <c r="U1" s="38"/>
      <c r="V1" s="38"/>
      <c r="W1" s="38"/>
      <c r="X1" s="38"/>
      <c r="Y1" s="39"/>
      <c r="Z1" s="38"/>
      <c r="AA1" s="38"/>
    </row>
    <row r="2" spans="1:27" ht="15.75" thickBot="1">
      <c r="A2" s="6" t="s">
        <v>0</v>
      </c>
      <c r="J2" s="197" t="s">
        <v>35</v>
      </c>
      <c r="K2" s="198"/>
      <c r="L2" s="198"/>
      <c r="M2" s="198"/>
      <c r="N2" s="198"/>
      <c r="O2" s="198"/>
      <c r="P2" s="198"/>
      <c r="Q2" s="198"/>
      <c r="R2" s="199"/>
      <c r="S2" s="40">
        <f>'[1]Summary Data'!$D$69</f>
        <v>1214.6400000000001</v>
      </c>
      <c r="T2" s="41" t="s">
        <v>28</v>
      </c>
    </row>
    <row r="3" spans="1:27">
      <c r="A3" s="8" t="s">
        <v>1</v>
      </c>
      <c r="B3" s="7" t="str">
        <f>[1]Versions!C4</f>
        <v>19.02.28</v>
      </c>
    </row>
    <row r="4" spans="1:27" ht="15.75" thickBot="1"/>
    <row r="5" spans="1:27" ht="15.75" thickBot="1">
      <c r="B5" s="175" t="s">
        <v>36</v>
      </c>
      <c r="C5" s="176"/>
      <c r="D5" s="177"/>
      <c r="E5" s="42" t="s">
        <v>32</v>
      </c>
      <c r="F5" s="43" t="s">
        <v>37</v>
      </c>
      <c r="P5" s="200" t="s">
        <v>38</v>
      </c>
      <c r="Q5" s="200"/>
      <c r="R5" s="200"/>
      <c r="S5" s="200"/>
      <c r="T5" s="44">
        <v>1</v>
      </c>
    </row>
    <row r="6" spans="1:27" ht="15.75" thickBot="1"/>
    <row r="7" spans="1:27" ht="15.75" thickBot="1">
      <c r="B7" s="175" t="s">
        <v>39</v>
      </c>
      <c r="C7" s="176"/>
      <c r="D7" s="177"/>
    </row>
    <row r="8" spans="1:27" ht="15.75" thickBot="1">
      <c r="B8" s="45">
        <f>MIN(G51:V51)</f>
        <v>0</v>
      </c>
      <c r="C8" s="46" t="s">
        <v>40</v>
      </c>
    </row>
    <row r="9" spans="1:27" ht="15.75" thickBot="1"/>
    <row r="10" spans="1:27" ht="15.75" thickBot="1">
      <c r="B10" s="175" t="s">
        <v>41</v>
      </c>
      <c r="C10" s="176"/>
      <c r="D10" s="176"/>
      <c r="E10" s="176"/>
      <c r="F10" s="176"/>
      <c r="G10" s="176"/>
      <c r="H10" s="177"/>
    </row>
    <row r="11" spans="1:27" ht="15.75" thickBot="1">
      <c r="B11" s="45">
        <f>MAX(G51:V51)</f>
        <v>1.875</v>
      </c>
      <c r="C11" s="46" t="s">
        <v>40</v>
      </c>
    </row>
    <row r="12" spans="1:27" ht="15.75" thickBot="1">
      <c r="I12" s="43"/>
    </row>
    <row r="13" spans="1:27" ht="15.75" thickBot="1">
      <c r="B13" s="175" t="s">
        <v>42</v>
      </c>
      <c r="C13" s="176"/>
      <c r="D13" s="176"/>
      <c r="E13" s="176"/>
      <c r="F13" s="176"/>
      <c r="G13" s="177"/>
      <c r="H13" s="43"/>
      <c r="I13" s="43"/>
    </row>
    <row r="14" spans="1:27" ht="15.75" thickBot="1">
      <c r="B14" s="163" t="s">
        <v>43</v>
      </c>
      <c r="C14" s="164"/>
      <c r="D14" s="164"/>
      <c r="E14" s="165"/>
      <c r="F14" s="47" t="str">
        <f>$E$5</f>
        <v>bar</v>
      </c>
      <c r="G14" s="48" t="s">
        <v>44</v>
      </c>
    </row>
    <row r="15" spans="1:27" ht="15.75" customHeight="1" thickBot="1">
      <c r="B15" s="166"/>
      <c r="C15" s="167"/>
      <c r="D15" s="167"/>
      <c r="E15" s="168"/>
      <c r="F15" s="49">
        <f>'[1]Summary Data'!$C$16*VLOOKUP($E$5,PressureFactors,2,FALSE)</f>
        <v>2.5</v>
      </c>
      <c r="G15" s="50">
        <f>'[1]Summary Data'!$D$70*IF('[1]Summary Data'!$D$69&gt;1250,1,Help!$AE$5)*$T$5</f>
        <v>1216.424</v>
      </c>
      <c r="H15" s="172" t="s">
        <v>45</v>
      </c>
      <c r="I15" s="37"/>
      <c r="K15" s="37"/>
    </row>
    <row r="16" spans="1:27" ht="15.75" thickBot="1">
      <c r="B16" s="166"/>
      <c r="C16" s="167"/>
      <c r="D16" s="167"/>
      <c r="E16" s="168"/>
      <c r="F16" s="51">
        <f>'[1]Summary Data'!$C$15*VLOOKUP($E$5,PressureFactors,2,FALSE)</f>
        <v>3</v>
      </c>
      <c r="G16" s="52">
        <f>'[1]Summary Data'!$D$69*IF('[1]Summary Data'!$D$69&gt;1250,1,Help!$AE$5)*$T$5</f>
        <v>1396.836</v>
      </c>
      <c r="H16" s="173"/>
      <c r="I16" s="53" t="s">
        <v>46</v>
      </c>
    </row>
    <row r="17" spans="2:17">
      <c r="B17" s="166"/>
      <c r="C17" s="167"/>
      <c r="D17" s="167"/>
      <c r="E17" s="168"/>
      <c r="F17" s="54">
        <f>'[1]Summary Data'!$C$14*VLOOKUP($E$5,PressureFactors,2,FALSE)</f>
        <v>3.5</v>
      </c>
      <c r="G17" s="55">
        <f>'[1]Summary Data'!$D$68*IF('[1]Summary Data'!$D$69&gt;1250,1,Help!$AE$5)*$T$5</f>
        <v>1508.3629999999998</v>
      </c>
      <c r="H17" s="173"/>
    </row>
    <row r="18" spans="2:17">
      <c r="B18" s="166"/>
      <c r="C18" s="167"/>
      <c r="D18" s="167"/>
      <c r="E18" s="168"/>
      <c r="F18" s="56">
        <f>'[1]Summary Data'!$C$13*VLOOKUP($E$5,PressureFactors,2,FALSE)</f>
        <v>4</v>
      </c>
      <c r="G18" s="57">
        <f>'[1]Summary Data'!$D$67*IF('[1]Summary Data'!$D$69&gt;1250,1,Help!$AE$5)*$T$5</f>
        <v>1497.3</v>
      </c>
      <c r="H18" s="173"/>
    </row>
    <row r="19" spans="2:17">
      <c r="B19" s="166"/>
      <c r="C19" s="167"/>
      <c r="D19" s="167"/>
      <c r="E19" s="168"/>
      <c r="F19" s="56">
        <f>'[1]Summary Data'!$C$12*VLOOKUP($E$5,PressureFactors,2,FALSE)</f>
        <v>4.5</v>
      </c>
      <c r="G19" s="57">
        <f>'[1]Summary Data'!$D$66*IF('[1]Summary Data'!$D$69&gt;1250,1,Help!$AE$5)*$T$5</f>
        <v>1589.9899999999998</v>
      </c>
      <c r="H19" s="173"/>
    </row>
    <row r="20" spans="2:17">
      <c r="B20" s="166"/>
      <c r="C20" s="167"/>
      <c r="D20" s="167"/>
      <c r="E20" s="168"/>
      <c r="F20" s="56">
        <f>'[1]Summary Data'!$C$11*VLOOKUP($E$5,PressureFactors,2,FALSE)</f>
        <v>5</v>
      </c>
      <c r="G20" s="57">
        <f>'[1]Summary Data'!$D$65*IF('[1]Summary Data'!$D$69&gt;1250,1,Help!$AE$5)*$T$5</f>
        <v>1654.85</v>
      </c>
      <c r="H20" s="173"/>
    </row>
    <row r="21" spans="2:17">
      <c r="B21" s="166"/>
      <c r="C21" s="167"/>
      <c r="D21" s="167"/>
      <c r="E21" s="168"/>
      <c r="F21" s="56">
        <f>'[1]Summary Data'!$C$10*VLOOKUP($E$5,PressureFactors,2,FALSE)</f>
        <v>5.5</v>
      </c>
      <c r="G21" s="57">
        <f>'[1]Summary Data'!$D$64*IF('[1]Summary Data'!$D$69&gt;1250,1,Help!$AE$5)*$T$5</f>
        <v>1715.2709999999997</v>
      </c>
      <c r="H21" s="173"/>
    </row>
    <row r="22" spans="2:17" ht="15.75" thickBot="1">
      <c r="B22" s="169"/>
      <c r="C22" s="170"/>
      <c r="D22" s="170"/>
      <c r="E22" s="171"/>
      <c r="F22" s="58">
        <f>'[1]Summary Data'!$C$9*VLOOKUP($E$5,PressureFactors,2,FALSE)</f>
        <v>6</v>
      </c>
      <c r="G22" s="59">
        <f>'[1]Summary Data'!$D$63*IF('[1]Summary Data'!$D$69&gt;1250,1,Help!$AE$5)*$T$5</f>
        <v>1784.662</v>
      </c>
      <c r="H22" s="174"/>
    </row>
    <row r="23" spans="2:17" ht="15.75" thickBot="1"/>
    <row r="24" spans="2:17" ht="15.75" thickBot="1">
      <c r="B24" s="175" t="s">
        <v>47</v>
      </c>
      <c r="C24" s="176"/>
      <c r="D24" s="176"/>
      <c r="E24" s="176"/>
      <c r="F24" s="177"/>
      <c r="G24" s="178" t="s">
        <v>48</v>
      </c>
      <c r="H24" s="179"/>
      <c r="I24" s="179"/>
      <c r="J24" s="179"/>
      <c r="K24" s="179"/>
      <c r="L24" s="179"/>
      <c r="M24" s="179"/>
      <c r="N24" s="180"/>
    </row>
    <row r="25" spans="2:17" ht="15.75" customHeight="1" thickBot="1">
      <c r="B25" s="192" t="s">
        <v>49</v>
      </c>
      <c r="C25" s="193"/>
      <c r="D25" s="193"/>
      <c r="E25" s="193"/>
      <c r="F25" s="194"/>
      <c r="G25" s="60">
        <v>-40</v>
      </c>
      <c r="H25" s="61">
        <v>-30</v>
      </c>
      <c r="I25" s="61">
        <v>-20</v>
      </c>
      <c r="J25" s="62">
        <v>-10</v>
      </c>
      <c r="K25" s="63">
        <f>'[1]Summary Data'!G31</f>
        <v>0</v>
      </c>
      <c r="L25" s="64">
        <v>10</v>
      </c>
      <c r="M25" s="61">
        <v>20</v>
      </c>
      <c r="N25" s="65">
        <v>30</v>
      </c>
      <c r="O25" s="37"/>
    </row>
    <row r="26" spans="2:17" ht="15.75" thickBot="1">
      <c r="B26" s="195"/>
      <c r="C26" s="196"/>
      <c r="D26" s="196"/>
      <c r="E26" s="196"/>
      <c r="F26" s="196"/>
      <c r="G26" s="66">
        <f t="shared" ref="G26:J26" si="0">IF(G25=0,100,100*SQRT(1/(1+(G25*0.01))))</f>
        <v>129.09944487358055</v>
      </c>
      <c r="H26" s="67">
        <f t="shared" si="0"/>
        <v>119.52286093343936</v>
      </c>
      <c r="I26" s="67">
        <f t="shared" si="0"/>
        <v>111.80339887498948</v>
      </c>
      <c r="J26" s="68">
        <f t="shared" si="0"/>
        <v>105.40925533894598</v>
      </c>
      <c r="K26" s="69">
        <f>IF(K25=0,100,100*SQRT(1/(1+(K25*0.01))))</f>
        <v>100</v>
      </c>
      <c r="L26" s="70">
        <f t="shared" ref="L26:N26" si="1">IF(L25=0,100,100*SQRT(1/(1+(L25*0.01))))</f>
        <v>95.346258924559237</v>
      </c>
      <c r="M26" s="67">
        <f t="shared" si="1"/>
        <v>91.287092917527687</v>
      </c>
      <c r="N26" s="71">
        <f t="shared" si="1"/>
        <v>87.705801930702918</v>
      </c>
      <c r="O26" s="72" t="s">
        <v>50</v>
      </c>
      <c r="P26" s="37"/>
      <c r="Q26" s="73"/>
    </row>
    <row r="27" spans="2:17" ht="15.75" thickBot="1">
      <c r="K27" s="74" t="s">
        <v>51</v>
      </c>
    </row>
    <row r="28" spans="2:17" ht="15.75" thickBot="1">
      <c r="B28" s="175" t="s">
        <v>52</v>
      </c>
      <c r="C28" s="176"/>
      <c r="D28" s="176"/>
      <c r="E28" s="176"/>
      <c r="F28" s="177"/>
      <c r="G28" s="137">
        <f>'[1]Summary Data'!$C$15*VLOOKUP($E$5,PressureFactors,2,FALSE)</f>
        <v>3</v>
      </c>
      <c r="H28" s="53" t="s">
        <v>46</v>
      </c>
      <c r="I28" s="43"/>
    </row>
    <row r="29" spans="2:17" ht="15.75" thickBot="1">
      <c r="B29" s="163" t="s">
        <v>53</v>
      </c>
      <c r="C29" s="164"/>
      <c r="D29" s="164"/>
      <c r="E29" s="165"/>
      <c r="F29" s="47" t="str">
        <f>$E$5</f>
        <v>bar</v>
      </c>
      <c r="G29" s="76" t="s">
        <v>54</v>
      </c>
    </row>
    <row r="30" spans="2:17" ht="15.75" customHeight="1">
      <c r="B30" s="166"/>
      <c r="C30" s="167"/>
      <c r="D30" s="167"/>
      <c r="E30" s="168"/>
      <c r="F30" s="77">
        <f t="shared" ref="F30:F37" si="2">F15</f>
        <v>2.5</v>
      </c>
      <c r="G30" s="78">
        <f>SQRT(1+(($G$28-F30)/F30))</f>
        <v>1.0954451150103321</v>
      </c>
      <c r="H30" s="37"/>
      <c r="I30" s="37"/>
      <c r="K30" s="37"/>
    </row>
    <row r="31" spans="2:17">
      <c r="B31" s="166"/>
      <c r="C31" s="167"/>
      <c r="D31" s="167"/>
      <c r="E31" s="168"/>
      <c r="F31" s="79">
        <f t="shared" si="2"/>
        <v>3</v>
      </c>
      <c r="G31" s="80">
        <f t="shared" ref="G31:G37" si="3">SQRT(1+(($G$28-F31)/F31))</f>
        <v>1</v>
      </c>
      <c r="H31" s="43"/>
      <c r="I31" s="43"/>
    </row>
    <row r="32" spans="2:17">
      <c r="B32" s="166"/>
      <c r="C32" s="167"/>
      <c r="D32" s="167"/>
      <c r="E32" s="168"/>
      <c r="F32" s="81">
        <f t="shared" si="2"/>
        <v>3.5</v>
      </c>
      <c r="G32" s="80">
        <f t="shared" si="3"/>
        <v>0.92582009977255153</v>
      </c>
    </row>
    <row r="33" spans="2:18">
      <c r="B33" s="166"/>
      <c r="C33" s="167"/>
      <c r="D33" s="167"/>
      <c r="E33" s="168"/>
      <c r="F33" s="79">
        <f t="shared" si="2"/>
        <v>4</v>
      </c>
      <c r="G33" s="80">
        <f t="shared" si="3"/>
        <v>0.8660254037844386</v>
      </c>
    </row>
    <row r="34" spans="2:18">
      <c r="B34" s="166"/>
      <c r="C34" s="167"/>
      <c r="D34" s="167"/>
      <c r="E34" s="168"/>
      <c r="F34" s="79">
        <f t="shared" si="2"/>
        <v>4.5</v>
      </c>
      <c r="G34" s="80">
        <f t="shared" si="3"/>
        <v>0.81649658092772603</v>
      </c>
    </row>
    <row r="35" spans="2:18">
      <c r="B35" s="166"/>
      <c r="C35" s="167"/>
      <c r="D35" s="167"/>
      <c r="E35" s="168"/>
      <c r="F35" s="79">
        <f t="shared" si="2"/>
        <v>5</v>
      </c>
      <c r="G35" s="80">
        <f t="shared" si="3"/>
        <v>0.7745966692414834</v>
      </c>
    </row>
    <row r="36" spans="2:18">
      <c r="B36" s="166"/>
      <c r="C36" s="167"/>
      <c r="D36" s="167"/>
      <c r="E36" s="168"/>
      <c r="F36" s="79">
        <f t="shared" si="2"/>
        <v>5.5</v>
      </c>
      <c r="G36" s="80">
        <f t="shared" si="3"/>
        <v>0.7385489458759964</v>
      </c>
    </row>
    <row r="37" spans="2:18" ht="15.75" thickBot="1">
      <c r="B37" s="169"/>
      <c r="C37" s="170"/>
      <c r="D37" s="170"/>
      <c r="E37" s="171"/>
      <c r="F37" s="82">
        <f t="shared" si="2"/>
        <v>6</v>
      </c>
      <c r="G37" s="83">
        <f t="shared" si="3"/>
        <v>0.70710678118654757</v>
      </c>
    </row>
    <row r="38" spans="2:18" ht="15.75" thickBot="1"/>
    <row r="39" spans="2:18" ht="15.75" thickBot="1">
      <c r="B39" s="175" t="s">
        <v>55</v>
      </c>
      <c r="C39" s="176"/>
      <c r="D39" s="176"/>
      <c r="E39" s="176"/>
      <c r="F39" s="177"/>
      <c r="G39" s="178" t="s">
        <v>68</v>
      </c>
      <c r="H39" s="179"/>
      <c r="I39" s="179"/>
      <c r="J39" s="179"/>
      <c r="K39" s="179"/>
      <c r="L39" s="179"/>
      <c r="M39" s="179"/>
      <c r="N39" s="179"/>
      <c r="O39" s="179"/>
      <c r="P39" s="180"/>
    </row>
    <row r="40" spans="2:18" ht="15.75" customHeight="1" thickBot="1">
      <c r="B40" s="183" t="s">
        <v>58</v>
      </c>
      <c r="C40" s="184"/>
      <c r="D40" s="184"/>
      <c r="E40" s="185"/>
      <c r="F40" s="47" t="str">
        <f>$E$5</f>
        <v>bar</v>
      </c>
      <c r="G40" s="84">
        <v>6</v>
      </c>
      <c r="H40" s="85">
        <v>7</v>
      </c>
      <c r="I40" s="85">
        <v>8</v>
      </c>
      <c r="J40" s="85">
        <v>9</v>
      </c>
      <c r="K40" s="85">
        <v>10</v>
      </c>
      <c r="L40" s="85">
        <v>11</v>
      </c>
      <c r="M40" s="85">
        <v>12</v>
      </c>
      <c r="N40" s="85">
        <v>13</v>
      </c>
      <c r="O40" s="85">
        <v>14</v>
      </c>
      <c r="P40" s="86">
        <v>15</v>
      </c>
    </row>
    <row r="41" spans="2:18" ht="15.75" thickBot="1">
      <c r="B41" s="186"/>
      <c r="C41" s="187"/>
      <c r="D41" s="187"/>
      <c r="E41" s="188"/>
      <c r="F41" s="49">
        <f t="shared" ref="F41:F48" si="4">F15</f>
        <v>2.5</v>
      </c>
      <c r="G41" s="87">
        <f>('[1]Summary Data'!$V43*POWER(G$40,3))+('[1]Summary Data'!$W43*POWER(G$40,2))+('[1]Summary Data'!$X43*G$40)+'[1]Summary Data'!$Y43</f>
        <v>2.7556300000000009</v>
      </c>
      <c r="H41" s="88">
        <f>('[1]Summary Data'!$V43*POWER(H$40,3))+('[1]Summary Data'!$W43*POWER(H$40,2))+('[1]Summary Data'!$X43*H$40)+'[1]Summary Data'!$Y43</f>
        <v>2.2668099999999995</v>
      </c>
      <c r="I41" s="88">
        <f>('[1]Summary Data'!$V43*POWER(I$40,3))+('[1]Summary Data'!$W43*POWER(I$40,2))+('[1]Summary Data'!$X43*I$40)+'[1]Summary Data'!$Y43</f>
        <v>1.8557100000000002</v>
      </c>
      <c r="J41" s="88">
        <f>('[1]Summary Data'!$V43*POWER(J$40,3))+('[1]Summary Data'!$W43*POWER(J$40,2))+('[1]Summary Data'!$X43*J$40)+'[1]Summary Data'!$Y43</f>
        <v>1.5144100000000007</v>
      </c>
      <c r="K41" s="88">
        <f>('[1]Summary Data'!$V43*POWER(K$40,3))+('[1]Summary Data'!$W43*POWER(K$40,2))+('[1]Summary Data'!$X43*K$40)+'[1]Summary Data'!$Y43</f>
        <v>1.2349899999999998</v>
      </c>
      <c r="L41" s="88">
        <f>('[1]Summary Data'!$V43*POWER(L$40,3))+('[1]Summary Data'!$W43*POWER(L$40,2))+('[1]Summary Data'!$X43*L$40)+'[1]Summary Data'!$Y43</f>
        <v>1.0095299999999998</v>
      </c>
      <c r="M41" s="88">
        <f>('[1]Summary Data'!$V43*POWER(M$40,3))+('[1]Summary Data'!$W43*POWER(M$40,2))+('[1]Summary Data'!$X43*M$40)+'[1]Summary Data'!$Y43</f>
        <v>0.83011000000000035</v>
      </c>
      <c r="N41" s="88">
        <f>('[1]Summary Data'!$V43*POWER(N$40,3))+('[1]Summary Data'!$W43*POWER(N$40,2))+('[1]Summary Data'!$X43*N$40)+'[1]Summary Data'!$Y43</f>
        <v>0.68880999999999926</v>
      </c>
      <c r="O41" s="88">
        <f>('[1]Summary Data'!$V43*POWER(O$40,3))+('[1]Summary Data'!$W43*POWER(O$40,2))+('[1]Summary Data'!$X43*O$40)+'[1]Summary Data'!$Y43</f>
        <v>0.57770999999999884</v>
      </c>
      <c r="P41" s="89">
        <f>('[1]Summary Data'!$V43*POWER(P$40,3))+('[1]Summary Data'!$W43*POWER(P$40,2))+('[1]Summary Data'!$X43*P$40)+'[1]Summary Data'!$Y43</f>
        <v>0.48889000000000049</v>
      </c>
      <c r="Q41" s="172" t="s">
        <v>40</v>
      </c>
    </row>
    <row r="42" spans="2:18" ht="15.75" thickBot="1">
      <c r="B42" s="186"/>
      <c r="C42" s="187"/>
      <c r="D42" s="187"/>
      <c r="E42" s="188"/>
      <c r="F42" s="51">
        <f t="shared" si="4"/>
        <v>3</v>
      </c>
      <c r="G42" s="92">
        <f>('[1]Summary Data'!$V42*POWER(G$40,3))+('[1]Summary Data'!$W42*POWER(G$40,2))+('[1]Summary Data'!$X42*G$40)+'[1]Summary Data'!$Y42</f>
        <v>2.9410499999999988</v>
      </c>
      <c r="H42" s="93">
        <f>('[1]Summary Data'!$V42*POWER(H$40,3))+('[1]Summary Data'!$W42*POWER(H$40,2))+('[1]Summary Data'!$X42*H$40)+'[1]Summary Data'!$Y42</f>
        <v>2.3743199999999991</v>
      </c>
      <c r="I42" s="93">
        <f>('[1]Summary Data'!$V42*POWER(I$40,3))+('[1]Summary Data'!$W42*POWER(I$40,2))+('[1]Summary Data'!$X42*I$40)+'[1]Summary Data'!$Y42</f>
        <v>1.9170699999999998</v>
      </c>
      <c r="J42" s="93">
        <f>('[1]Summary Data'!$V42*POWER(J$40,3))+('[1]Summary Data'!$W42*POWER(J$40,2))+('[1]Summary Data'!$X42*J$40)+'[1]Summary Data'!$Y42</f>
        <v>1.5552599999999996</v>
      </c>
      <c r="K42" s="93">
        <f>('[1]Summary Data'!$V42*POWER(K$40,3))+('[1]Summary Data'!$W42*POWER(K$40,2))+('[1]Summary Data'!$X42*K$40)+'[1]Summary Data'!$Y42</f>
        <v>1.2748500000000007</v>
      </c>
      <c r="L42" s="93">
        <f>('[1]Summary Data'!$V42*POWER(L$40,3))+('[1]Summary Data'!$W42*POWER(L$40,2))+('[1]Summary Data'!$X42*L$40)+'[1]Summary Data'!$Y42</f>
        <v>1.0617999999999999</v>
      </c>
      <c r="M42" s="93">
        <f>('[1]Summary Data'!$V42*POWER(M$40,3))+('[1]Summary Data'!$W42*POWER(M$40,2))+('[1]Summary Data'!$X42*M$40)+'[1]Summary Data'!$Y42</f>
        <v>0.9020699999999966</v>
      </c>
      <c r="N42" s="93">
        <f>('[1]Summary Data'!$V42*POWER(N$40,3))+('[1]Summary Data'!$W42*POWER(N$40,2))+('[1]Summary Data'!$X42*N$40)+'[1]Summary Data'!$Y42</f>
        <v>0.78162000000000198</v>
      </c>
      <c r="O42" s="93">
        <f>('[1]Summary Data'!$V42*POWER(O$40,3))+('[1]Summary Data'!$W42*POWER(O$40,2))+('[1]Summary Data'!$X42*O$40)+'[1]Summary Data'!$Y42</f>
        <v>0.68640999999999686</v>
      </c>
      <c r="P42" s="94">
        <f>('[1]Summary Data'!$V42*POWER(P$40,3))+('[1]Summary Data'!$W42*POWER(P$40,2))+('[1]Summary Data'!$X42*P$40)+'[1]Summary Data'!$Y42</f>
        <v>0.60240000000000116</v>
      </c>
      <c r="Q42" s="173"/>
      <c r="R42" s="53" t="s">
        <v>46</v>
      </c>
    </row>
    <row r="43" spans="2:18">
      <c r="B43" s="186"/>
      <c r="C43" s="187"/>
      <c r="D43" s="187"/>
      <c r="E43" s="188"/>
      <c r="F43" s="54">
        <f t="shared" si="4"/>
        <v>3.5</v>
      </c>
      <c r="G43" s="97">
        <f>('[1]Summary Data'!$V41*POWER(G$40,3))+('[1]Summary Data'!$W41*POWER(G$40,2))+('[1]Summary Data'!$X41*G$40)+'[1]Summary Data'!$Y41</f>
        <v>3.3155999999999999</v>
      </c>
      <c r="H43" s="98">
        <f>('[1]Summary Data'!$V41*POWER(H$40,3))+('[1]Summary Data'!$W41*POWER(H$40,2))+('[1]Summary Data'!$X41*H$40)+'[1]Summary Data'!$Y41</f>
        <v>2.6523100000000017</v>
      </c>
      <c r="I43" s="98">
        <f>('[1]Summary Data'!$V41*POWER(I$40,3))+('[1]Summary Data'!$W41*POWER(I$40,2))+('[1]Summary Data'!$X41*I$40)+'[1]Summary Data'!$Y41</f>
        <v>2.1161400000000015</v>
      </c>
      <c r="J43" s="98">
        <f>('[1]Summary Data'!$V41*POWER(J$40,3))+('[1]Summary Data'!$W41*POWER(J$40,2))+('[1]Summary Data'!$X41*J$40)+'[1]Summary Data'!$Y41</f>
        <v>1.6915499999999994</v>
      </c>
      <c r="K43" s="98">
        <f>('[1]Summary Data'!$V41*POWER(K$40,3))+('[1]Summary Data'!$W41*POWER(K$40,2))+('[1]Summary Data'!$X41*K$40)+'[1]Summary Data'!$Y41</f>
        <v>1.3630000000000013</v>
      </c>
      <c r="L43" s="98">
        <f>('[1]Summary Data'!$V41*POWER(L$40,3))+('[1]Summary Data'!$W41*POWER(L$40,2))+('[1]Summary Data'!$X41*L$40)+'[1]Summary Data'!$Y41</f>
        <v>1.1149500000000039</v>
      </c>
      <c r="M43" s="98">
        <f>('[1]Summary Data'!$V41*POWER(M$40,3))+('[1]Summary Data'!$W41*POWER(M$40,2))+('[1]Summary Data'!$X41*M$40)+'[1]Summary Data'!$Y41</f>
        <v>0.93186000000000035</v>
      </c>
      <c r="N43" s="98">
        <f>('[1]Summary Data'!$V41*POWER(N$40,3))+('[1]Summary Data'!$W41*POWER(N$40,2))+('[1]Summary Data'!$X41*N$40)+'[1]Summary Data'!$Y41</f>
        <v>0.79819000000000173</v>
      </c>
      <c r="O43" s="98">
        <f>('[1]Summary Data'!$V41*POWER(O$40,3))+('[1]Summary Data'!$W41*POWER(O$40,2))+('[1]Summary Data'!$X41*O$40)+'[1]Summary Data'!$Y41</f>
        <v>0.69840000000000302</v>
      </c>
      <c r="P43" s="99">
        <f>('[1]Summary Data'!$V41*POWER(P$40,3))+('[1]Summary Data'!$W41*POWER(P$40,2))+('[1]Summary Data'!$X41*P$40)+'[1]Summary Data'!$Y41</f>
        <v>0.61694999999999922</v>
      </c>
      <c r="Q43" s="173"/>
    </row>
    <row r="44" spans="2:18">
      <c r="B44" s="186"/>
      <c r="C44" s="187"/>
      <c r="D44" s="187"/>
      <c r="E44" s="188"/>
      <c r="F44" s="56">
        <f t="shared" si="4"/>
        <v>4</v>
      </c>
      <c r="G44" s="97">
        <f>('[1]Summary Data'!$V40*POWER(G$40,3))+('[1]Summary Data'!$W40*POWER(G$40,2))+('[1]Summary Data'!$X40*G$40)+'[1]Summary Data'!$Y40</f>
        <v>3.3096000000000014</v>
      </c>
      <c r="H44" s="98">
        <f>('[1]Summary Data'!$V40*POWER(H$40,3))+('[1]Summary Data'!$W40*POWER(H$40,2))+('[1]Summary Data'!$X40*H$40)+'[1]Summary Data'!$Y40</f>
        <v>2.6565200000000013</v>
      </c>
      <c r="I44" s="98">
        <f>('[1]Summary Data'!$V40*POWER(I$40,3))+('[1]Summary Data'!$W40*POWER(I$40,2))+('[1]Summary Data'!$X40*I$40)+'[1]Summary Data'!$Y40</f>
        <v>2.1192600000000024</v>
      </c>
      <c r="J44" s="98">
        <f>('[1]Summary Data'!$V40*POWER(J$40,3))+('[1]Summary Data'!$W40*POWER(J$40,2))+('[1]Summary Data'!$X40*J$40)+'[1]Summary Data'!$Y40</f>
        <v>1.684680000000002</v>
      </c>
      <c r="K44" s="98">
        <f>('[1]Summary Data'!$V40*POWER(K$40,3))+('[1]Summary Data'!$W40*POWER(K$40,2))+('[1]Summary Data'!$X40*K$40)+'[1]Summary Data'!$Y40</f>
        <v>1.3396400000000028</v>
      </c>
      <c r="L44" s="98">
        <f>('[1]Summary Data'!$V40*POWER(L$40,3))+('[1]Summary Data'!$W40*POWER(L$40,2))+('[1]Summary Data'!$X40*L$40)+'[1]Summary Data'!$Y40</f>
        <v>1.0710000000000051</v>
      </c>
      <c r="M44" s="98">
        <f>('[1]Summary Data'!$V40*POWER(M$40,3))+('[1]Summary Data'!$W40*POWER(M$40,2))+('[1]Summary Data'!$X40*M$40)+'[1]Summary Data'!$Y40</f>
        <v>0.86562000000000161</v>
      </c>
      <c r="N44" s="98">
        <f>('[1]Summary Data'!$V40*POWER(N$40,3))+('[1]Summary Data'!$W40*POWER(N$40,2))+('[1]Summary Data'!$X40*N$40)+'[1]Summary Data'!$Y40</f>
        <v>0.71035999999999966</v>
      </c>
      <c r="O44" s="98">
        <f>('[1]Summary Data'!$V40*POWER(O$40,3))+('[1]Summary Data'!$W40*POWER(O$40,2))+('[1]Summary Data'!$X40*O$40)+'[1]Summary Data'!$Y40</f>
        <v>0.59208000000000105</v>
      </c>
      <c r="P44" s="99">
        <f>('[1]Summary Data'!$V40*POWER(P$40,3))+('[1]Summary Data'!$W40*POWER(P$40,2))+('[1]Summary Data'!$X40*P$40)+'[1]Summary Data'!$Y40</f>
        <v>0.49764000000000586</v>
      </c>
      <c r="Q44" s="173"/>
    </row>
    <row r="45" spans="2:18">
      <c r="B45" s="186"/>
      <c r="C45" s="187"/>
      <c r="D45" s="187"/>
      <c r="E45" s="188"/>
      <c r="F45" s="56">
        <f t="shared" si="4"/>
        <v>4.5</v>
      </c>
      <c r="G45" s="97">
        <f>('[1]Summary Data'!$V39*POWER(G$40,3))+('[1]Summary Data'!$W39*POWER(G$40,2))+('[1]Summary Data'!$X39*G$40)+'[1]Summary Data'!$Y39</f>
        <v>3.7830500000000011</v>
      </c>
      <c r="H45" s="98">
        <f>('[1]Summary Data'!$V39*POWER(H$40,3))+('[1]Summary Data'!$W39*POWER(H$40,2))+('[1]Summary Data'!$X39*H$40)+'[1]Summary Data'!$Y39</f>
        <v>2.9929300000000012</v>
      </c>
      <c r="I45" s="98">
        <f>('[1]Summary Data'!$V39*POWER(I$40,3))+('[1]Summary Data'!$W39*POWER(I$40,2))+('[1]Summary Data'!$X39*I$40)+'[1]Summary Data'!$Y39</f>
        <v>2.3519100000000019</v>
      </c>
      <c r="J45" s="98">
        <f>('[1]Summary Data'!$V39*POWER(J$40,3))+('[1]Summary Data'!$W39*POWER(J$40,2))+('[1]Summary Data'!$X39*J$40)+'[1]Summary Data'!$Y39</f>
        <v>1.8419299999999996</v>
      </c>
      <c r="K45" s="98">
        <f>('[1]Summary Data'!$V39*POWER(K$40,3))+('[1]Summary Data'!$W39*POWER(K$40,2))+('[1]Summary Data'!$X39*K$40)+'[1]Summary Data'!$Y39</f>
        <v>1.4449300000000029</v>
      </c>
      <c r="L45" s="98">
        <f>('[1]Summary Data'!$V39*POWER(L$40,3))+('[1]Summary Data'!$W39*POWER(L$40,2))+('[1]Summary Data'!$X39*L$40)+'[1]Summary Data'!$Y39</f>
        <v>1.142850000000001</v>
      </c>
      <c r="M45" s="98">
        <f>('[1]Summary Data'!$V39*POWER(M$40,3))+('[1]Summary Data'!$W39*POWER(M$40,2))+('[1]Summary Data'!$X39*M$40)+'[1]Summary Data'!$Y39</f>
        <v>0.91763000000000083</v>
      </c>
      <c r="N45" s="98">
        <f>('[1]Summary Data'!$V39*POWER(N$40,3))+('[1]Summary Data'!$W39*POWER(N$40,2))+('[1]Summary Data'!$X39*N$40)+'[1]Summary Data'!$Y39</f>
        <v>0.75121000000000215</v>
      </c>
      <c r="O45" s="98">
        <f>('[1]Summary Data'!$V39*POWER(O$40,3))+('[1]Summary Data'!$W39*POWER(O$40,2))+('[1]Summary Data'!$X39*O$40)+'[1]Summary Data'!$Y39</f>
        <v>0.62553000000000303</v>
      </c>
      <c r="P45" s="99">
        <f>('[1]Summary Data'!$V39*POWER(P$40,3))+('[1]Summary Data'!$W39*POWER(P$40,2))+('[1]Summary Data'!$X39*P$40)+'[1]Summary Data'!$Y39</f>
        <v>0.52252999999999794</v>
      </c>
      <c r="Q45" s="173"/>
    </row>
    <row r="46" spans="2:18">
      <c r="B46" s="186"/>
      <c r="C46" s="187"/>
      <c r="D46" s="187"/>
      <c r="E46" s="188"/>
      <c r="F46" s="56">
        <f t="shared" si="4"/>
        <v>5</v>
      </c>
      <c r="G46" s="97">
        <f>('[1]Summary Data'!$V38*POWER(G$40,3))+('[1]Summary Data'!$W38*POWER(G$40,2))+('[1]Summary Data'!$X38*G$40)+'[1]Summary Data'!$Y38</f>
        <v>4.5392599999999987</v>
      </c>
      <c r="H46" s="98">
        <f>('[1]Summary Data'!$V38*POWER(H$40,3))+('[1]Summary Data'!$W38*POWER(H$40,2))+('[1]Summary Data'!$X38*H$40)+'[1]Summary Data'!$Y38</f>
        <v>3.5207999999999995</v>
      </c>
      <c r="I46" s="98">
        <f>('[1]Summary Data'!$V38*POWER(I$40,3))+('[1]Summary Data'!$W38*POWER(I$40,2))+('[1]Summary Data'!$X38*I$40)+'[1]Summary Data'!$Y38</f>
        <v>2.7095199999999977</v>
      </c>
      <c r="J46" s="98">
        <f>('[1]Summary Data'!$V38*POWER(J$40,3))+('[1]Summary Data'!$W38*POWER(J$40,2))+('[1]Summary Data'!$X38*J$40)+'[1]Summary Data'!$Y38</f>
        <v>2.0781199999999966</v>
      </c>
      <c r="K46" s="98">
        <f>('[1]Summary Data'!$V38*POWER(K$40,3))+('[1]Summary Data'!$W38*POWER(K$40,2))+('[1]Summary Data'!$X38*K$40)+'[1]Summary Data'!$Y38</f>
        <v>1.5992999999999995</v>
      </c>
      <c r="L46" s="98">
        <f>('[1]Summary Data'!$V38*POWER(L$40,3))+('[1]Summary Data'!$W38*POWER(L$40,2))+('[1]Summary Data'!$X38*L$40)+'[1]Summary Data'!$Y38</f>
        <v>1.2457600000000042</v>
      </c>
      <c r="M46" s="98">
        <f>('[1]Summary Data'!$V38*POWER(M$40,3))+('[1]Summary Data'!$W38*POWER(M$40,2))+('[1]Summary Data'!$X38*M$40)+'[1]Summary Data'!$Y38</f>
        <v>0.99019999999999797</v>
      </c>
      <c r="N46" s="98">
        <f>('[1]Summary Data'!$V38*POWER(N$40,3))+('[1]Summary Data'!$W38*POWER(N$40,2))+('[1]Summary Data'!$X38*N$40)+'[1]Summary Data'!$Y38</f>
        <v>0.80531999999999826</v>
      </c>
      <c r="O46" s="98">
        <f>('[1]Summary Data'!$V38*POWER(O$40,3))+('[1]Summary Data'!$W38*POWER(O$40,2))+('[1]Summary Data'!$X38*O$40)+'[1]Summary Data'!$Y38</f>
        <v>0.66382000000000474</v>
      </c>
      <c r="P46" s="99">
        <f>('[1]Summary Data'!$V38*POWER(P$40,3))+('[1]Summary Data'!$W38*POWER(P$40,2))+('[1]Summary Data'!$X38*P$40)+'[1]Summary Data'!$Y38</f>
        <v>0.53839999999999222</v>
      </c>
      <c r="Q46" s="173"/>
    </row>
    <row r="47" spans="2:18">
      <c r="B47" s="186"/>
      <c r="C47" s="187"/>
      <c r="D47" s="187"/>
      <c r="E47" s="188"/>
      <c r="F47" s="56">
        <f t="shared" si="4"/>
        <v>5.5</v>
      </c>
      <c r="G47" s="97">
        <f>('[1]Summary Data'!$V37*POWER(G$40,3))+('[1]Summary Data'!$W37*POWER(G$40,2))+('[1]Summary Data'!$X37*G$40)+'[1]Summary Data'!$Y37</f>
        <v>5.7135999999999996</v>
      </c>
      <c r="H47" s="98">
        <f>('[1]Summary Data'!$V37*POWER(H$40,3))+('[1]Summary Data'!$W37*POWER(H$40,2))+('[1]Summary Data'!$X37*H$40)+'[1]Summary Data'!$Y37</f>
        <v>4.2832899999999974</v>
      </c>
      <c r="I47" s="98">
        <f>('[1]Summary Data'!$V37*POWER(I$40,3))+('[1]Summary Data'!$W37*POWER(I$40,2))+('[1]Summary Data'!$X37*I$40)+'[1]Summary Data'!$Y37</f>
        <v>3.1683999999999983</v>
      </c>
      <c r="J47" s="98">
        <f>('[1]Summary Data'!$V37*POWER(J$40,3))+('[1]Summary Data'!$W37*POWER(J$40,2))+('[1]Summary Data'!$X37*J$40)+'[1]Summary Data'!$Y37</f>
        <v>2.3254900000000021</v>
      </c>
      <c r="K47" s="98">
        <f>('[1]Summary Data'!$V37*POWER(K$40,3))+('[1]Summary Data'!$W37*POWER(K$40,2))+('[1]Summary Data'!$X37*K$40)+'[1]Summary Data'!$Y37</f>
        <v>1.7111200000000011</v>
      </c>
      <c r="L47" s="98">
        <f>('[1]Summary Data'!$V37*POWER(L$40,3))+('[1]Summary Data'!$W37*POWER(L$40,2))+('[1]Summary Data'!$X37*L$40)+'[1]Summary Data'!$Y37</f>
        <v>1.2818499999999986</v>
      </c>
      <c r="M47" s="98">
        <f>('[1]Summary Data'!$V37*POWER(M$40,3))+('[1]Summary Data'!$W37*POWER(M$40,2))+('[1]Summary Data'!$X37*M$40)+'[1]Summary Data'!$Y37</f>
        <v>0.9942400000000049</v>
      </c>
      <c r="N47" s="98">
        <f>('[1]Summary Data'!$V37*POWER(N$40,3))+('[1]Summary Data'!$W37*POWER(N$40,2))+('[1]Summary Data'!$X37*N$40)+'[1]Summary Data'!$Y37</f>
        <v>0.80485000000000184</v>
      </c>
      <c r="O47" s="98">
        <f>('[1]Summary Data'!$V37*POWER(O$40,3))+('[1]Summary Data'!$W37*POWER(O$40,2))+('[1]Summary Data'!$X37*O$40)+'[1]Summary Data'!$Y37</f>
        <v>0.67023999999999972</v>
      </c>
      <c r="P47" s="99">
        <f>('[1]Summary Data'!$V37*POWER(P$40,3))+('[1]Summary Data'!$W37*POWER(P$40,2))+('[1]Summary Data'!$X37*P$40)+'[1]Summary Data'!$Y37</f>
        <v>0.54697000000000884</v>
      </c>
      <c r="Q47" s="173"/>
    </row>
    <row r="48" spans="2:18" ht="15.75" thickBot="1">
      <c r="B48" s="189"/>
      <c r="C48" s="190"/>
      <c r="D48" s="190"/>
      <c r="E48" s="191"/>
      <c r="F48" s="58">
        <f t="shared" si="4"/>
        <v>6</v>
      </c>
      <c r="G48" s="102">
        <f>('[1]Summary Data'!$V36*POWER(G$40,3))+('[1]Summary Data'!$W36*POWER(G$40,2))+('[1]Summary Data'!$X36*G$40)+'[1]Summary Data'!$Y36</f>
        <v>7.8614200000000025</v>
      </c>
      <c r="H48" s="103">
        <f>('[1]Summary Data'!$V36*POWER(H$40,3))+('[1]Summary Data'!$W36*POWER(H$40,2))+('[1]Summary Data'!$X36*H$40)+'[1]Summary Data'!$Y36</f>
        <v>5.7968100000000042</v>
      </c>
      <c r="I48" s="103">
        <f>('[1]Summary Data'!$V36*POWER(I$40,3))+('[1]Summary Data'!$W36*POWER(I$40,2))+('[1]Summary Data'!$X36*I$40)+'[1]Summary Data'!$Y36</f>
        <v>4.187660000000001</v>
      </c>
      <c r="J48" s="103">
        <f>('[1]Summary Data'!$V36*POWER(J$40,3))+('[1]Summary Data'!$W36*POWER(J$40,2))+('[1]Summary Data'!$X36*J$40)+'[1]Summary Data'!$Y36</f>
        <v>2.9734300000000005</v>
      </c>
      <c r="K48" s="103">
        <f>('[1]Summary Data'!$V36*POWER(K$40,3))+('[1]Summary Data'!$W36*POWER(K$40,2))+('[1]Summary Data'!$X36*K$40)+'[1]Summary Data'!$Y36</f>
        <v>2.0935800000000029</v>
      </c>
      <c r="L48" s="103">
        <f>('[1]Summary Data'!$V36*POWER(L$40,3))+('[1]Summary Data'!$W36*POWER(L$40,2))+('[1]Summary Data'!$X36*L$40)+'[1]Summary Data'!$Y36</f>
        <v>1.4875700000000052</v>
      </c>
      <c r="M48" s="103">
        <f>('[1]Summary Data'!$V36*POWER(M$40,3))+('[1]Summary Data'!$W36*POWER(M$40,2))+('[1]Summary Data'!$X36*M$40)+'[1]Summary Data'!$Y36</f>
        <v>1.0948599999999971</v>
      </c>
      <c r="N48" s="103">
        <f>('[1]Summary Data'!$V36*POWER(N$40,3))+('[1]Summary Data'!$W36*POWER(N$40,2))+('[1]Summary Data'!$X36*N$40)+'[1]Summary Data'!$Y36</f>
        <v>0.85491000000001094</v>
      </c>
      <c r="O48" s="103">
        <f>('[1]Summary Data'!$V36*POWER(O$40,3))+('[1]Summary Data'!$W36*POWER(O$40,2))+('[1]Summary Data'!$X36*O$40)+'[1]Summary Data'!$Y36</f>
        <v>0.70718000000000814</v>
      </c>
      <c r="P48" s="104">
        <f>('[1]Summary Data'!$V36*POWER(P$40,3))+('[1]Summary Data'!$W36*POWER(P$40,2))+('[1]Summary Data'!$X36*P$40)+'[1]Summary Data'!$Y36</f>
        <v>0.59112999999999261</v>
      </c>
      <c r="Q48" s="174"/>
    </row>
    <row r="49" spans="2:113" ht="15.75" thickBot="1">
      <c r="CA49" s="43" t="s">
        <v>59</v>
      </c>
    </row>
    <row r="50" spans="2:113" ht="15.75" thickBot="1">
      <c r="B50" s="181" t="s">
        <v>60</v>
      </c>
      <c r="C50" s="182"/>
      <c r="D50" s="182"/>
      <c r="E50" s="182"/>
      <c r="F50" s="177"/>
      <c r="G50" s="178" t="s">
        <v>61</v>
      </c>
      <c r="H50" s="179"/>
      <c r="I50" s="179"/>
      <c r="J50" s="179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80"/>
      <c r="W50" s="178" t="s">
        <v>61</v>
      </c>
      <c r="X50" s="179"/>
      <c r="Y50" s="179"/>
      <c r="Z50" s="179"/>
      <c r="AA50" s="179"/>
      <c r="AB50" s="179"/>
      <c r="AC50" s="179"/>
      <c r="AD50" s="179"/>
      <c r="AE50" s="179"/>
      <c r="AF50" s="179"/>
      <c r="AG50" s="179"/>
      <c r="AH50" s="179"/>
      <c r="AI50" s="179"/>
      <c r="AJ50" s="179"/>
      <c r="AK50" s="179"/>
      <c r="AL50" s="179"/>
      <c r="AM50" s="180"/>
      <c r="CA50" s="138"/>
      <c r="CB50" s="178" t="s">
        <v>61</v>
      </c>
      <c r="CC50" s="179"/>
      <c r="CD50" s="179"/>
      <c r="CE50" s="179"/>
      <c r="CF50" s="179"/>
      <c r="CG50" s="179"/>
      <c r="CH50" s="179"/>
      <c r="CI50" s="179"/>
      <c r="CJ50" s="179"/>
      <c r="CK50" s="179"/>
      <c r="CL50" s="179"/>
      <c r="CM50" s="179"/>
      <c r="CN50" s="179"/>
      <c r="CO50" s="179"/>
      <c r="CP50" s="179"/>
      <c r="CQ50" s="180"/>
      <c r="CR50" s="178" t="s">
        <v>61</v>
      </c>
      <c r="CS50" s="179"/>
      <c r="CT50" s="179"/>
      <c r="CU50" s="179"/>
      <c r="CV50" s="179"/>
      <c r="CW50" s="179"/>
      <c r="CX50" s="179"/>
      <c r="CY50" s="179"/>
      <c r="CZ50" s="179"/>
      <c r="DA50" s="179"/>
      <c r="DB50" s="179"/>
      <c r="DC50" s="179"/>
      <c r="DD50" s="179"/>
      <c r="DE50" s="179"/>
      <c r="DF50" s="179"/>
      <c r="DG50" s="180"/>
    </row>
    <row r="51" spans="2:113" ht="15.75" customHeight="1" thickBot="1">
      <c r="B51" s="163" t="s">
        <v>43</v>
      </c>
      <c r="C51" s="164"/>
      <c r="D51" s="164"/>
      <c r="E51" s="165"/>
      <c r="F51" s="47" t="str">
        <f>$E$5</f>
        <v>bar</v>
      </c>
      <c r="G51" s="121">
        <v>0</v>
      </c>
      <c r="H51" s="122">
        <f>G51+0.125</f>
        <v>0.125</v>
      </c>
      <c r="I51" s="122">
        <f t="shared" ref="I51:AM51" si="5">H51+0.125</f>
        <v>0.25</v>
      </c>
      <c r="J51" s="122">
        <f t="shared" si="5"/>
        <v>0.375</v>
      </c>
      <c r="K51" s="122">
        <f t="shared" si="5"/>
        <v>0.5</v>
      </c>
      <c r="L51" s="122">
        <f t="shared" si="5"/>
        <v>0.625</v>
      </c>
      <c r="M51" s="122">
        <f t="shared" si="5"/>
        <v>0.75</v>
      </c>
      <c r="N51" s="122">
        <f t="shared" si="5"/>
        <v>0.875</v>
      </c>
      <c r="O51" s="122">
        <f t="shared" si="5"/>
        <v>1</v>
      </c>
      <c r="P51" s="122">
        <f t="shared" si="5"/>
        <v>1.125</v>
      </c>
      <c r="Q51" s="122">
        <f t="shared" si="5"/>
        <v>1.25</v>
      </c>
      <c r="R51" s="122">
        <f t="shared" si="5"/>
        <v>1.375</v>
      </c>
      <c r="S51" s="122">
        <f t="shared" si="5"/>
        <v>1.5</v>
      </c>
      <c r="T51" s="122">
        <f t="shared" si="5"/>
        <v>1.625</v>
      </c>
      <c r="U51" s="122">
        <f t="shared" si="5"/>
        <v>1.75</v>
      </c>
      <c r="V51" s="123">
        <f t="shared" si="5"/>
        <v>1.875</v>
      </c>
      <c r="W51" s="139">
        <f t="shared" si="5"/>
        <v>2</v>
      </c>
      <c r="X51" s="122">
        <f t="shared" si="5"/>
        <v>2.125</v>
      </c>
      <c r="Y51" s="122">
        <f t="shared" si="5"/>
        <v>2.25</v>
      </c>
      <c r="Z51" s="122">
        <f t="shared" si="5"/>
        <v>2.375</v>
      </c>
      <c r="AA51" s="122">
        <f t="shared" si="5"/>
        <v>2.5</v>
      </c>
      <c r="AB51" s="122">
        <f t="shared" si="5"/>
        <v>2.625</v>
      </c>
      <c r="AC51" s="122">
        <f t="shared" si="5"/>
        <v>2.75</v>
      </c>
      <c r="AD51" s="122">
        <f t="shared" si="5"/>
        <v>2.875</v>
      </c>
      <c r="AE51" s="122">
        <f t="shared" si="5"/>
        <v>3</v>
      </c>
      <c r="AF51" s="122">
        <f t="shared" si="5"/>
        <v>3.125</v>
      </c>
      <c r="AG51" s="122">
        <f t="shared" si="5"/>
        <v>3.25</v>
      </c>
      <c r="AH51" s="122">
        <f t="shared" si="5"/>
        <v>3.375</v>
      </c>
      <c r="AI51" s="122">
        <f t="shared" si="5"/>
        <v>3.5</v>
      </c>
      <c r="AJ51" s="122">
        <f t="shared" si="5"/>
        <v>3.625</v>
      </c>
      <c r="AK51" s="122">
        <f t="shared" si="5"/>
        <v>3.75</v>
      </c>
      <c r="AL51" s="122">
        <f t="shared" si="5"/>
        <v>3.875</v>
      </c>
      <c r="AM51" s="123">
        <f t="shared" si="5"/>
        <v>4</v>
      </c>
      <c r="CA51" s="111" t="s">
        <v>32</v>
      </c>
      <c r="CB51" s="121">
        <v>0</v>
      </c>
      <c r="CC51" s="122">
        <f>CB51+0.125</f>
        <v>0.125</v>
      </c>
      <c r="CD51" s="122">
        <f t="shared" ref="CD51:DG51" si="6">CC51+0.125</f>
        <v>0.25</v>
      </c>
      <c r="CE51" s="122">
        <f t="shared" si="6"/>
        <v>0.375</v>
      </c>
      <c r="CF51" s="122">
        <f t="shared" si="6"/>
        <v>0.5</v>
      </c>
      <c r="CG51" s="122">
        <f t="shared" si="6"/>
        <v>0.625</v>
      </c>
      <c r="CH51" s="122">
        <f t="shared" si="6"/>
        <v>0.75</v>
      </c>
      <c r="CI51" s="122">
        <f t="shared" si="6"/>
        <v>0.875</v>
      </c>
      <c r="CJ51" s="122">
        <f t="shared" si="6"/>
        <v>1</v>
      </c>
      <c r="CK51" s="122">
        <f t="shared" si="6"/>
        <v>1.125</v>
      </c>
      <c r="CL51" s="122">
        <f t="shared" si="6"/>
        <v>1.25</v>
      </c>
      <c r="CM51" s="122">
        <f t="shared" si="6"/>
        <v>1.375</v>
      </c>
      <c r="CN51" s="122">
        <f t="shared" si="6"/>
        <v>1.5</v>
      </c>
      <c r="CO51" s="122">
        <f t="shared" si="6"/>
        <v>1.625</v>
      </c>
      <c r="CP51" s="122">
        <f t="shared" si="6"/>
        <v>1.75</v>
      </c>
      <c r="CQ51" s="123">
        <f t="shared" si="6"/>
        <v>1.875</v>
      </c>
      <c r="CR51" s="139">
        <f t="shared" si="6"/>
        <v>2</v>
      </c>
      <c r="CS51" s="122">
        <f t="shared" si="6"/>
        <v>2.125</v>
      </c>
      <c r="CT51" s="122">
        <f t="shared" si="6"/>
        <v>2.25</v>
      </c>
      <c r="CU51" s="122">
        <f t="shared" si="6"/>
        <v>2.375</v>
      </c>
      <c r="CV51" s="122">
        <f t="shared" si="6"/>
        <v>2.5</v>
      </c>
      <c r="CW51" s="122">
        <f t="shared" si="6"/>
        <v>2.625</v>
      </c>
      <c r="CX51" s="122">
        <f t="shared" si="6"/>
        <v>2.75</v>
      </c>
      <c r="CY51" s="122">
        <f t="shared" si="6"/>
        <v>2.875</v>
      </c>
      <c r="CZ51" s="122">
        <f t="shared" si="6"/>
        <v>3</v>
      </c>
      <c r="DA51" s="122">
        <f t="shared" si="6"/>
        <v>3.125</v>
      </c>
      <c r="DB51" s="122">
        <f t="shared" si="6"/>
        <v>3.25</v>
      </c>
      <c r="DC51" s="122">
        <f t="shared" si="6"/>
        <v>3.375</v>
      </c>
      <c r="DD51" s="122">
        <f t="shared" si="6"/>
        <v>3.5</v>
      </c>
      <c r="DE51" s="122">
        <f t="shared" si="6"/>
        <v>3.625</v>
      </c>
      <c r="DF51" s="122">
        <f t="shared" si="6"/>
        <v>3.75</v>
      </c>
      <c r="DG51" s="123">
        <f t="shared" si="6"/>
        <v>3.875</v>
      </c>
    </row>
    <row r="52" spans="2:113" ht="15.75" thickBot="1">
      <c r="B52" s="166"/>
      <c r="C52" s="167"/>
      <c r="D52" s="167"/>
      <c r="E52" s="168"/>
      <c r="F52" s="49">
        <f t="shared" ref="F52:F59" si="7">F15</f>
        <v>2.5</v>
      </c>
      <c r="G52" s="113">
        <f t="shared" ref="G52:O59" si="8">IF(CB52&gt;H52,MAX(CB52,0),H52)</f>
        <v>0.27413999999999999</v>
      </c>
      <c r="H52" s="114">
        <f t="shared" si="8"/>
        <v>0.26489349609375001</v>
      </c>
      <c r="I52" s="114">
        <f t="shared" si="8"/>
        <v>0.23966734374999998</v>
      </c>
      <c r="J52" s="114">
        <f t="shared" si="8"/>
        <v>0.20273033203125002</v>
      </c>
      <c r="K52" s="114">
        <f t="shared" si="8"/>
        <v>0.15835125</v>
      </c>
      <c r="L52" s="114">
        <f t="shared" si="8"/>
        <v>0.11079888671874999</v>
      </c>
      <c r="M52" s="114">
        <f t="shared" si="8"/>
        <v>6.4342031249999987E-2</v>
      </c>
      <c r="N52" s="114">
        <f t="shared" si="8"/>
        <v>2.3249472656249937E-2</v>
      </c>
      <c r="O52" s="114">
        <f t="shared" si="8"/>
        <v>0</v>
      </c>
      <c r="P52" s="114">
        <v>0</v>
      </c>
      <c r="Q52" s="114">
        <v>0</v>
      </c>
      <c r="R52" s="114">
        <v>0</v>
      </c>
      <c r="S52" s="114">
        <v>0</v>
      </c>
      <c r="T52" s="114">
        <v>0</v>
      </c>
      <c r="U52" s="114">
        <v>0</v>
      </c>
      <c r="V52" s="115">
        <v>0</v>
      </c>
      <c r="W52" s="113">
        <v>0</v>
      </c>
      <c r="X52" s="114">
        <v>0</v>
      </c>
      <c r="Y52" s="114">
        <v>0</v>
      </c>
      <c r="Z52" s="114">
        <v>0</v>
      </c>
      <c r="AA52" s="114">
        <v>0</v>
      </c>
      <c r="AB52" s="114">
        <v>0</v>
      </c>
      <c r="AC52" s="114">
        <v>0</v>
      </c>
      <c r="AD52" s="114">
        <v>0</v>
      </c>
      <c r="AE52" s="114">
        <v>0</v>
      </c>
      <c r="AF52" s="114">
        <v>0</v>
      </c>
      <c r="AG52" s="114">
        <v>0</v>
      </c>
      <c r="AH52" s="114">
        <v>0</v>
      </c>
      <c r="AI52" s="114">
        <v>0</v>
      </c>
      <c r="AJ52" s="114">
        <v>0</v>
      </c>
      <c r="AK52" s="114">
        <v>0</v>
      </c>
      <c r="AL52" s="114">
        <v>0</v>
      </c>
      <c r="AM52" s="115">
        <v>0</v>
      </c>
      <c r="AN52" s="172" t="s">
        <v>40</v>
      </c>
      <c r="CA52" s="140">
        <f>F52</f>
        <v>2.5</v>
      </c>
      <c r="CB52" s="113">
        <f>('[1]Summary Data'!$V119*POWER(CB$51,3))+('[1]Summary Data'!$W119*POWER(CB$51,2))+('[1]Summary Data'!$X119*CB$51)+'[1]Summary Data'!$Y119</f>
        <v>0.27413999999999999</v>
      </c>
      <c r="CC52" s="114">
        <f>('[1]Summary Data'!$V119*POWER(CC$51,3))+('[1]Summary Data'!$W119*POWER(CC$51,2))+('[1]Summary Data'!$X119*CC$51)+'[1]Summary Data'!$Y119</f>
        <v>0.26489349609375001</v>
      </c>
      <c r="CD52" s="114">
        <f>('[1]Summary Data'!$V119*POWER(CD$51,3))+('[1]Summary Data'!$W119*POWER(CD$51,2))+('[1]Summary Data'!$X119*CD$51)+'[1]Summary Data'!$Y119</f>
        <v>0.23966734374999998</v>
      </c>
      <c r="CE52" s="114">
        <f>('[1]Summary Data'!$V119*POWER(CE$51,3))+('[1]Summary Data'!$W119*POWER(CE$51,2))+('[1]Summary Data'!$X119*CE$51)+'[1]Summary Data'!$Y119</f>
        <v>0.20273033203125002</v>
      </c>
      <c r="CF52" s="114">
        <f>('[1]Summary Data'!$V119*POWER(CF$51,3))+('[1]Summary Data'!$W119*POWER(CF$51,2))+('[1]Summary Data'!$X119*CF$51)+'[1]Summary Data'!$Y119</f>
        <v>0.15835125</v>
      </c>
      <c r="CG52" s="114">
        <f>('[1]Summary Data'!$V119*POWER(CG$51,3))+('[1]Summary Data'!$W119*POWER(CG$51,2))+('[1]Summary Data'!$X119*CG$51)+'[1]Summary Data'!$Y119</f>
        <v>0.11079888671874999</v>
      </c>
      <c r="CH52" s="114">
        <f>('[1]Summary Data'!$V119*POWER(CH$51,3))+('[1]Summary Data'!$W119*POWER(CH$51,2))+('[1]Summary Data'!$X119*CH$51)+'[1]Summary Data'!$Y119</f>
        <v>6.4342031249999987E-2</v>
      </c>
      <c r="CI52" s="114">
        <f>('[1]Summary Data'!$V119*POWER(CI$51,3))+('[1]Summary Data'!$W119*POWER(CI$51,2))+('[1]Summary Data'!$X119*CI$51)+'[1]Summary Data'!$Y119</f>
        <v>2.3249472656249937E-2</v>
      </c>
      <c r="CJ52" s="114">
        <f>('[1]Summary Data'!$V119*POWER(CJ$51,3))+('[1]Summary Data'!$W119*POWER(CJ$51,2))+('[1]Summary Data'!$X119*CJ$51)+'[1]Summary Data'!$Y119</f>
        <v>-8.2100000000000506E-3</v>
      </c>
      <c r="CK52" s="114">
        <f>('[1]Summary Data'!$V119*POWER(CK$51,3))+('[1]Summary Data'!$W119*POWER(CK$51,2))+('[1]Summary Data'!$X119*CK$51)+'[1]Summary Data'!$Y119</f>
        <v>-2.5767597656250085E-2</v>
      </c>
      <c r="CL52" s="114">
        <f>('[1]Summary Data'!$V119*POWER(CL$51,3))+('[1]Summary Data'!$W119*POWER(CL$51,2))+('[1]Summary Data'!$X119*CL$51)+'[1]Summary Data'!$Y119</f>
        <v>-2.5154531250000056E-2</v>
      </c>
      <c r="CM52" s="114">
        <f>('[1]Summary Data'!$V119*POWER(CM$51,3))+('[1]Summary Data'!$W119*POWER(CM$51,2))+('[1]Summary Data'!$X119*CM$51)+'[1]Summary Data'!$Y119</f>
        <v>-2.1020117187500187E-3</v>
      </c>
      <c r="CN52" s="114">
        <f>('[1]Summary Data'!$V119*POWER(CN$51,3))+('[1]Summary Data'!$W119*POWER(CN$51,2))+('[1]Summary Data'!$X119*CN$51)+'[1]Summary Data'!$Y119</f>
        <v>4.7658749999999833E-2</v>
      </c>
      <c r="CO52" s="114">
        <f>('[1]Summary Data'!$V119*POWER(CO$51,3))+('[1]Summary Data'!$W119*POWER(CO$51,2))+('[1]Summary Data'!$X119*CO$51)+'[1]Summary Data'!$Y119</f>
        <v>0.12839654296874975</v>
      </c>
      <c r="CP52" s="114">
        <f>('[1]Summary Data'!$V119*POWER(CP$51,3))+('[1]Summary Data'!$W119*POWER(CP$51,2))+('[1]Summary Data'!$X119*CP$51)+'[1]Summary Data'!$Y119</f>
        <v>0.24438015624999979</v>
      </c>
      <c r="CQ52" s="115">
        <f>('[1]Summary Data'!$V119*POWER(CQ$51,3))+('[1]Summary Data'!$W119*POWER(CQ$51,2))+('[1]Summary Data'!$X119*CQ$51)+'[1]Summary Data'!$Y119</f>
        <v>0.39987837890624989</v>
      </c>
      <c r="CR52" s="115">
        <f>('[1]Summary Data'!$V119*POWER(CR$51,3))+('[1]Summary Data'!$W119*POWER(CR$51,2))+('[1]Summary Data'!$X119*CR$51)+'[1]Summary Data'!$Y119</f>
        <v>0.59915999999999969</v>
      </c>
      <c r="CS52" s="115">
        <f>('[1]Summary Data'!$V119*POWER(CS$51,3))+('[1]Summary Data'!$W119*POWER(CS$51,2))+('[1]Summary Data'!$X119*CS$51)+'[1]Summary Data'!$Y119</f>
        <v>0.8464938085937499</v>
      </c>
      <c r="CT52" s="115">
        <f>('[1]Summary Data'!$V119*POWER(CT$51,3))+('[1]Summary Data'!$W119*POWER(CT$51,2))+('[1]Summary Data'!$X119*CT$51)+'[1]Summary Data'!$Y119</f>
        <v>1.1461485937499996</v>
      </c>
      <c r="CU52" s="115">
        <f>('[1]Summary Data'!$V119*POWER(CU$51,3))+('[1]Summary Data'!$W119*POWER(CU$51,2))+('[1]Summary Data'!$X119*CU$51)+'[1]Summary Data'!$Y119</f>
        <v>1.5023931445312495</v>
      </c>
      <c r="CV52" s="115">
        <f>('[1]Summary Data'!$V119*POWER(CV$51,3))+('[1]Summary Data'!$W119*POWER(CV$51,2))+('[1]Summary Data'!$X119*CV$51)+'[1]Summary Data'!$Y119</f>
        <v>1.9194962499999997</v>
      </c>
      <c r="CW52" s="115">
        <f>('[1]Summary Data'!$V119*POWER(CW$51,3))+('[1]Summary Data'!$W119*POWER(CW$51,2))+('[1]Summary Data'!$X119*CW$51)+'[1]Summary Data'!$Y119</f>
        <v>2.40172669921875</v>
      </c>
      <c r="CX52" s="115">
        <f>('[1]Summary Data'!$V119*POWER(CX$51,3))+('[1]Summary Data'!$W119*POWER(CX$51,2))+('[1]Summary Data'!$X119*CX$51)+'[1]Summary Data'!$Y119</f>
        <v>2.9533532812500001</v>
      </c>
      <c r="CY52" s="115">
        <f>('[1]Summary Data'!$V119*POWER(CY$51,3))+('[1]Summary Data'!$W119*POWER(CY$51,2))+('[1]Summary Data'!$X119*CY$51)+'[1]Summary Data'!$Y119</f>
        <v>3.5786447851562495</v>
      </c>
      <c r="CZ52" s="115">
        <f>('[1]Summary Data'!$V119*POWER(CZ$51,3))+('[1]Summary Data'!$W119*POWER(CZ$51,2))+('[1]Summary Data'!$X119*CZ$51)+'[1]Summary Data'!$Y119</f>
        <v>4.2818699999999987</v>
      </c>
      <c r="DA52" s="115">
        <f>('[1]Summary Data'!$V119*POWER(DA$51,3))+('[1]Summary Data'!$W119*POWER(DA$51,2))+('[1]Summary Data'!$X119*DA$51)+'[1]Summary Data'!$Y119</f>
        <v>5.0672977148437504</v>
      </c>
      <c r="DB52" s="115">
        <f>('[1]Summary Data'!$V119*POWER(DB$51,3))+('[1]Summary Data'!$W119*POWER(DB$51,2))+('[1]Summary Data'!$X119*DB$51)+'[1]Summary Data'!$Y119</f>
        <v>5.9391967187499981</v>
      </c>
      <c r="DC52" s="115">
        <f>('[1]Summary Data'!$V119*POWER(DC$51,3))+('[1]Summary Data'!$W119*POWER(DC$51,2))+('[1]Summary Data'!$X119*DC$51)+'[1]Summary Data'!$Y119</f>
        <v>6.9018358007812504</v>
      </c>
      <c r="DD52" s="115">
        <f>('[1]Summary Data'!$V119*POWER(DD$51,3))+('[1]Summary Data'!$W119*POWER(DD$51,2))+('[1]Summary Data'!$X119*DD$51)+'[1]Summary Data'!$Y119</f>
        <v>7.9594837499999986</v>
      </c>
      <c r="DE52" s="115">
        <f>('[1]Summary Data'!$V119*POWER(DE$51,3))+('[1]Summary Data'!$W119*POWER(DE$51,2))+('[1]Summary Data'!$X119*DE$51)+'[1]Summary Data'!$Y119</f>
        <v>9.1164093554687486</v>
      </c>
      <c r="DF52" s="115">
        <f>('[1]Summary Data'!$V119*POWER(DF$51,3))+('[1]Summary Data'!$W119*POWER(DF$51,2))+('[1]Summary Data'!$X119*DF$51)+'[1]Summary Data'!$Y119</f>
        <v>10.376881406249998</v>
      </c>
      <c r="DG52" s="115">
        <f>('[1]Summary Data'!$V119*POWER(DG$51,3))+('[1]Summary Data'!$W119*POWER(DG$51,2))+('[1]Summary Data'!$X119*DG$51)+'[1]Summary Data'!$Y119</f>
        <v>11.745168691406246</v>
      </c>
      <c r="DH52" s="172" t="s">
        <v>40</v>
      </c>
    </row>
    <row r="53" spans="2:113" ht="15.75" thickBot="1">
      <c r="B53" s="166"/>
      <c r="C53" s="167"/>
      <c r="D53" s="167"/>
      <c r="E53" s="168"/>
      <c r="F53" s="51">
        <f t="shared" si="7"/>
        <v>3</v>
      </c>
      <c r="G53" s="92">
        <f t="shared" si="8"/>
        <v>0.29476000000000002</v>
      </c>
      <c r="H53" s="93">
        <f t="shared" si="8"/>
        <v>0.27785019531249999</v>
      </c>
      <c r="I53" s="93">
        <f t="shared" si="8"/>
        <v>0.2460203125</v>
      </c>
      <c r="J53" s="93">
        <f t="shared" si="8"/>
        <v>0.20374714843750003</v>
      </c>
      <c r="K53" s="93">
        <f t="shared" si="8"/>
        <v>0.15550750000000002</v>
      </c>
      <c r="L53" s="93">
        <f t="shared" si="8"/>
        <v>0.10577816406250004</v>
      </c>
      <c r="M53" s="93">
        <f t="shared" si="8"/>
        <v>5.9035937500000024E-2</v>
      </c>
      <c r="N53" s="93">
        <f t="shared" si="8"/>
        <v>1.9757617187500021E-2</v>
      </c>
      <c r="O53" s="93">
        <f t="shared" si="8"/>
        <v>0</v>
      </c>
      <c r="P53" s="93">
        <v>0</v>
      </c>
      <c r="Q53" s="93">
        <v>0</v>
      </c>
      <c r="R53" s="93">
        <v>0</v>
      </c>
      <c r="S53" s="93">
        <v>0</v>
      </c>
      <c r="T53" s="93">
        <v>0</v>
      </c>
      <c r="U53" s="93">
        <v>0</v>
      </c>
      <c r="V53" s="94">
        <v>0</v>
      </c>
      <c r="W53" s="92">
        <v>0</v>
      </c>
      <c r="X53" s="93">
        <v>0</v>
      </c>
      <c r="Y53" s="93">
        <v>0</v>
      </c>
      <c r="Z53" s="93">
        <v>0</v>
      </c>
      <c r="AA53" s="93">
        <v>0</v>
      </c>
      <c r="AB53" s="93">
        <v>0</v>
      </c>
      <c r="AC53" s="93">
        <v>0</v>
      </c>
      <c r="AD53" s="93">
        <v>0</v>
      </c>
      <c r="AE53" s="93">
        <v>0</v>
      </c>
      <c r="AF53" s="93">
        <v>0</v>
      </c>
      <c r="AG53" s="93">
        <v>0</v>
      </c>
      <c r="AH53" s="93">
        <v>0</v>
      </c>
      <c r="AI53" s="93">
        <v>0</v>
      </c>
      <c r="AJ53" s="93">
        <v>0</v>
      </c>
      <c r="AK53" s="93">
        <v>0</v>
      </c>
      <c r="AL53" s="93">
        <v>0</v>
      </c>
      <c r="AM53" s="94">
        <v>0</v>
      </c>
      <c r="AN53" s="173"/>
      <c r="AO53" s="53" t="s">
        <v>46</v>
      </c>
      <c r="AP53" s="43"/>
      <c r="AQ53" s="43"/>
      <c r="AR53" s="43"/>
      <c r="AS53" s="43"/>
      <c r="AU53" s="43"/>
      <c r="AV53" s="43"/>
      <c r="AW53" s="43"/>
      <c r="AX53" s="43"/>
      <c r="AZ53" s="43"/>
      <c r="BA53" s="43"/>
      <c r="BB53" s="43"/>
      <c r="BC53" s="43"/>
      <c r="BE53" s="43"/>
      <c r="BF53" s="43"/>
      <c r="BG53" s="43"/>
      <c r="BH53" s="43"/>
      <c r="BJ53" s="43"/>
      <c r="BK53" s="43"/>
      <c r="BL53" s="43"/>
      <c r="BM53" s="43"/>
      <c r="BO53" s="43"/>
      <c r="BP53" s="43"/>
      <c r="BQ53" s="43"/>
      <c r="BR53" s="43"/>
      <c r="BT53" s="43"/>
      <c r="BU53" s="43"/>
      <c r="BV53" s="43"/>
      <c r="BW53" s="43"/>
      <c r="BY53" s="43"/>
      <c r="BZ53" s="43"/>
      <c r="CA53" s="141">
        <f t="shared" ref="CA53:CA59" si="9">F53</f>
        <v>3</v>
      </c>
      <c r="CB53" s="92">
        <f>('[1]Summary Data'!$V118*POWER(CB$51,3))+('[1]Summary Data'!$W118*POWER(CB$51,2))+('[1]Summary Data'!$X118*CB$51)+'[1]Summary Data'!$Y118</f>
        <v>0.29476000000000002</v>
      </c>
      <c r="CC53" s="93">
        <f>('[1]Summary Data'!$V118*POWER(CC$51,3))+('[1]Summary Data'!$W118*POWER(CC$51,2))+('[1]Summary Data'!$X118*CC$51)+'[1]Summary Data'!$Y118</f>
        <v>0.27785019531249999</v>
      </c>
      <c r="CD53" s="93">
        <f>('[1]Summary Data'!$V118*POWER(CD$51,3))+('[1]Summary Data'!$W118*POWER(CD$51,2))+('[1]Summary Data'!$X118*CD$51)+'[1]Summary Data'!$Y118</f>
        <v>0.2460203125</v>
      </c>
      <c r="CE53" s="93">
        <f>('[1]Summary Data'!$V118*POWER(CE$51,3))+('[1]Summary Data'!$W118*POWER(CE$51,2))+('[1]Summary Data'!$X118*CE$51)+'[1]Summary Data'!$Y118</f>
        <v>0.20374714843750003</v>
      </c>
      <c r="CF53" s="93">
        <f>('[1]Summary Data'!$V118*POWER(CF$51,3))+('[1]Summary Data'!$W118*POWER(CF$51,2))+('[1]Summary Data'!$X118*CF$51)+'[1]Summary Data'!$Y118</f>
        <v>0.15550750000000002</v>
      </c>
      <c r="CG53" s="93">
        <f>('[1]Summary Data'!$V118*POWER(CG$51,3))+('[1]Summary Data'!$W118*POWER(CG$51,2))+('[1]Summary Data'!$X118*CG$51)+'[1]Summary Data'!$Y118</f>
        <v>0.10577816406250004</v>
      </c>
      <c r="CH53" s="93">
        <f>('[1]Summary Data'!$V118*POWER(CH$51,3))+('[1]Summary Data'!$W118*POWER(CH$51,2))+('[1]Summary Data'!$X118*CH$51)+'[1]Summary Data'!$Y118</f>
        <v>5.9035937500000024E-2</v>
      </c>
      <c r="CI53" s="93">
        <f>('[1]Summary Data'!$V118*POWER(CI$51,3))+('[1]Summary Data'!$W118*POWER(CI$51,2))+('[1]Summary Data'!$X118*CI$51)+'[1]Summary Data'!$Y118</f>
        <v>1.9757617187500021E-2</v>
      </c>
      <c r="CJ53" s="93">
        <f>('[1]Summary Data'!$V118*POWER(CJ$51,3))+('[1]Summary Data'!$W118*POWER(CJ$51,2))+('[1]Summary Data'!$X118*CJ$51)+'[1]Summary Data'!$Y118</f>
        <v>-7.5799999999999756E-3</v>
      </c>
      <c r="CK53" s="93">
        <f>('[1]Summary Data'!$V118*POWER(CK$51,3))+('[1]Summary Data'!$W118*POWER(CK$51,2))+('[1]Summary Data'!$X118*CK$51)+'[1]Summary Data'!$Y118</f>
        <v>-1.8500117187499998E-2</v>
      </c>
      <c r="CL53" s="93">
        <f>('[1]Summary Data'!$V118*POWER(CL$51,3))+('[1]Summary Data'!$W118*POWER(CL$51,2))+('[1]Summary Data'!$X118*CL$51)+'[1]Summary Data'!$Y118</f>
        <v>-8.5259374999999138E-3</v>
      </c>
      <c r="CM53" s="93">
        <f>('[1]Summary Data'!$V118*POWER(CM$51,3))+('[1]Summary Data'!$W118*POWER(CM$51,2))+('[1]Summary Data'!$X118*CM$51)+'[1]Summary Data'!$Y118</f>
        <v>2.6819335937499966E-2</v>
      </c>
      <c r="CN53" s="93">
        <f>('[1]Summary Data'!$V118*POWER(CN$51,3))+('[1]Summary Data'!$W118*POWER(CN$51,2))+('[1]Summary Data'!$X118*CN$51)+'[1]Summary Data'!$Y118</f>
        <v>9.2012500000000025E-2</v>
      </c>
      <c r="CO53" s="93">
        <f>('[1]Summary Data'!$V118*POWER(CO$51,3))+('[1]Summary Data'!$W118*POWER(CO$51,2))+('[1]Summary Data'!$X118*CO$51)+'[1]Summary Data'!$Y118</f>
        <v>0.19153035156250001</v>
      </c>
      <c r="CP53" s="93">
        <f>('[1]Summary Data'!$V118*POWER(CP$51,3))+('[1]Summary Data'!$W118*POWER(CP$51,2))+('[1]Summary Data'!$X118*CP$51)+'[1]Summary Data'!$Y118</f>
        <v>0.32984968749999999</v>
      </c>
      <c r="CQ53" s="94">
        <f>('[1]Summary Data'!$V118*POWER(CQ$51,3))+('[1]Summary Data'!$W118*POWER(CQ$51,2))+('[1]Summary Data'!$X118*CQ$51)+'[1]Summary Data'!$Y118</f>
        <v>0.51144730468750033</v>
      </c>
      <c r="CR53" s="94">
        <f>('[1]Summary Data'!$V118*POWER(CR$51,3))+('[1]Summary Data'!$W118*POWER(CR$51,2))+('[1]Summary Data'!$X118*CR$51)+'[1]Summary Data'!$Y118</f>
        <v>0.74080000000000013</v>
      </c>
      <c r="CS53" s="94">
        <f>('[1]Summary Data'!$V118*POWER(CS$51,3))+('[1]Summary Data'!$W118*POWER(CS$51,2))+('[1]Summary Data'!$X118*CS$51)+'[1]Summary Data'!$Y118</f>
        <v>1.0223845703125001</v>
      </c>
      <c r="CT53" s="94">
        <f>('[1]Summary Data'!$V118*POWER(CT$51,3))+('[1]Summary Data'!$W118*POWER(CT$51,2))+('[1]Summary Data'!$X118*CT$51)+'[1]Summary Data'!$Y118</f>
        <v>1.3606778125000001</v>
      </c>
      <c r="CU53" s="94">
        <f>('[1]Summary Data'!$V118*POWER(CU$51,3))+('[1]Summary Data'!$W118*POWER(CU$51,2))+('[1]Summary Data'!$X118*CU$51)+'[1]Summary Data'!$Y118</f>
        <v>1.7601565234375003</v>
      </c>
      <c r="CV53" s="94">
        <f>('[1]Summary Data'!$V118*POWER(CV$51,3))+('[1]Summary Data'!$W118*POWER(CV$51,2))+('[1]Summary Data'!$X118*CV$51)+'[1]Summary Data'!$Y118</f>
        <v>2.2252975000000008</v>
      </c>
      <c r="CW53" s="94">
        <f>('[1]Summary Data'!$V118*POWER(CW$51,3))+('[1]Summary Data'!$W118*POWER(CW$51,2))+('[1]Summary Data'!$X118*CW$51)+'[1]Summary Data'!$Y118</f>
        <v>2.7605775390625</v>
      </c>
      <c r="CX53" s="94">
        <f>('[1]Summary Data'!$V118*POWER(CX$51,3))+('[1]Summary Data'!$W118*POWER(CX$51,2))+('[1]Summary Data'!$X118*CX$51)+'[1]Summary Data'!$Y118</f>
        <v>3.3704734375000003</v>
      </c>
      <c r="CY53" s="94">
        <f>('[1]Summary Data'!$V118*POWER(CY$51,3))+('[1]Summary Data'!$W118*POWER(CY$51,2))+('[1]Summary Data'!$X118*CY$51)+'[1]Summary Data'!$Y118</f>
        <v>4.0594619921875017</v>
      </c>
      <c r="CZ53" s="94">
        <f>('[1]Summary Data'!$V118*POWER(CZ$51,3))+('[1]Summary Data'!$W118*POWER(CZ$51,2))+('[1]Summary Data'!$X118*CZ$51)+'[1]Summary Data'!$Y118</f>
        <v>4.8320200000000009</v>
      </c>
      <c r="DA53" s="94">
        <f>('[1]Summary Data'!$V118*POWER(DA$51,3))+('[1]Summary Data'!$W118*POWER(DA$51,2))+('[1]Summary Data'!$X118*DA$51)+'[1]Summary Data'!$Y118</f>
        <v>5.6926242578125006</v>
      </c>
      <c r="DB53" s="94">
        <f>('[1]Summary Data'!$V118*POWER(DB$51,3))+('[1]Summary Data'!$W118*POWER(DB$51,2))+('[1]Summary Data'!$X118*DB$51)+'[1]Summary Data'!$Y118</f>
        <v>6.6457515625000001</v>
      </c>
      <c r="DC53" s="94">
        <f>('[1]Summary Data'!$V118*POWER(DC$51,3))+('[1]Summary Data'!$W118*POWER(DC$51,2))+('[1]Summary Data'!$X118*DC$51)+'[1]Summary Data'!$Y118</f>
        <v>7.6958787109375004</v>
      </c>
      <c r="DD53" s="94">
        <f>('[1]Summary Data'!$V118*POWER(DD$51,3))+('[1]Summary Data'!$W118*POWER(DD$51,2))+('[1]Summary Data'!$X118*DD$51)+'[1]Summary Data'!$Y118</f>
        <v>8.8474824999999999</v>
      </c>
      <c r="DE53" s="94">
        <f>('[1]Summary Data'!$V118*POWER(DE$51,3))+('[1]Summary Data'!$W118*POWER(DE$51,2))+('[1]Summary Data'!$X118*DE$51)+'[1]Summary Data'!$Y118</f>
        <v>10.105039726562502</v>
      </c>
      <c r="DF53" s="94">
        <f>('[1]Summary Data'!$V118*POWER(DF$51,3))+('[1]Summary Data'!$W118*POWER(DF$51,2))+('[1]Summary Data'!$X118*DF$51)+'[1]Summary Data'!$Y118</f>
        <v>11.473027187500001</v>
      </c>
      <c r="DG53" s="94">
        <f>('[1]Summary Data'!$V118*POWER(DG$51,3))+('[1]Summary Data'!$W118*POWER(DG$51,2))+('[1]Summary Data'!$X118*DG$51)+'[1]Summary Data'!$Y118</f>
        <v>12.955921679687501</v>
      </c>
      <c r="DH53" s="173"/>
      <c r="DI53" s="43" t="s">
        <v>62</v>
      </c>
    </row>
    <row r="54" spans="2:113">
      <c r="B54" s="166"/>
      <c r="C54" s="167"/>
      <c r="D54" s="167"/>
      <c r="E54" s="168"/>
      <c r="F54" s="54">
        <f t="shared" si="7"/>
        <v>3.5</v>
      </c>
      <c r="G54" s="97">
        <f t="shared" si="8"/>
        <v>0.28438999999999998</v>
      </c>
      <c r="H54" s="98">
        <f t="shared" si="8"/>
        <v>0.27913218749999996</v>
      </c>
      <c r="I54" s="98">
        <f t="shared" si="8"/>
        <v>0.25479874999999996</v>
      </c>
      <c r="J54" s="98">
        <f t="shared" si="8"/>
        <v>0.21644843749999998</v>
      </c>
      <c r="K54" s="98">
        <f t="shared" si="8"/>
        <v>0.16913999999999998</v>
      </c>
      <c r="L54" s="98">
        <f t="shared" si="8"/>
        <v>0.11793218749999998</v>
      </c>
      <c r="M54" s="98">
        <f t="shared" si="8"/>
        <v>6.7883750000000048E-2</v>
      </c>
      <c r="N54" s="98">
        <f t="shared" si="8"/>
        <v>2.4053437499999941E-2</v>
      </c>
      <c r="O54" s="98">
        <f t="shared" si="8"/>
        <v>0</v>
      </c>
      <c r="P54" s="98">
        <v>0</v>
      </c>
      <c r="Q54" s="98">
        <v>0</v>
      </c>
      <c r="R54" s="98">
        <v>0</v>
      </c>
      <c r="S54" s="98">
        <v>0</v>
      </c>
      <c r="T54" s="98">
        <v>0</v>
      </c>
      <c r="U54" s="98">
        <v>0</v>
      </c>
      <c r="V54" s="99">
        <v>0</v>
      </c>
      <c r="W54" s="97">
        <v>0</v>
      </c>
      <c r="X54" s="98">
        <v>0</v>
      </c>
      <c r="Y54" s="98">
        <v>0</v>
      </c>
      <c r="Z54" s="98">
        <v>0</v>
      </c>
      <c r="AA54" s="98">
        <v>0</v>
      </c>
      <c r="AB54" s="98">
        <v>0</v>
      </c>
      <c r="AC54" s="98">
        <v>0</v>
      </c>
      <c r="AD54" s="98">
        <v>0</v>
      </c>
      <c r="AE54" s="98">
        <v>0</v>
      </c>
      <c r="AF54" s="98">
        <v>0</v>
      </c>
      <c r="AG54" s="98">
        <v>0</v>
      </c>
      <c r="AH54" s="98">
        <v>0</v>
      </c>
      <c r="AI54" s="98">
        <v>0</v>
      </c>
      <c r="AJ54" s="98">
        <v>0</v>
      </c>
      <c r="AK54" s="98">
        <v>0</v>
      </c>
      <c r="AL54" s="98">
        <v>0</v>
      </c>
      <c r="AM54" s="99">
        <v>0</v>
      </c>
      <c r="AN54" s="173"/>
      <c r="CA54" s="142">
        <f t="shared" si="9"/>
        <v>3.5</v>
      </c>
      <c r="CB54" s="97">
        <f>('[1]Summary Data'!$V117*POWER(CB$51,3))+('[1]Summary Data'!$W117*POWER(CB$51,2))+('[1]Summary Data'!$X117*CB$51)+'[1]Summary Data'!$Y117</f>
        <v>0.28438999999999998</v>
      </c>
      <c r="CC54" s="98">
        <f>('[1]Summary Data'!$V117*POWER(CC$51,3))+('[1]Summary Data'!$W117*POWER(CC$51,2))+('[1]Summary Data'!$X117*CC$51)+'[1]Summary Data'!$Y117</f>
        <v>0.27913218749999996</v>
      </c>
      <c r="CD54" s="98">
        <f>('[1]Summary Data'!$V117*POWER(CD$51,3))+('[1]Summary Data'!$W117*POWER(CD$51,2))+('[1]Summary Data'!$X117*CD$51)+'[1]Summary Data'!$Y117</f>
        <v>0.25479874999999996</v>
      </c>
      <c r="CE54" s="98">
        <f>('[1]Summary Data'!$V117*POWER(CE$51,3))+('[1]Summary Data'!$W117*POWER(CE$51,2))+('[1]Summary Data'!$X117*CE$51)+'[1]Summary Data'!$Y117</f>
        <v>0.21644843749999998</v>
      </c>
      <c r="CF54" s="98">
        <f>('[1]Summary Data'!$V117*POWER(CF$51,3))+('[1]Summary Data'!$W117*POWER(CF$51,2))+('[1]Summary Data'!$X117*CF$51)+'[1]Summary Data'!$Y117</f>
        <v>0.16913999999999998</v>
      </c>
      <c r="CG54" s="98">
        <f>('[1]Summary Data'!$V117*POWER(CG$51,3))+('[1]Summary Data'!$W117*POWER(CG$51,2))+('[1]Summary Data'!$X117*CG$51)+'[1]Summary Data'!$Y117</f>
        <v>0.11793218749999998</v>
      </c>
      <c r="CH54" s="98">
        <f>('[1]Summary Data'!$V117*POWER(CH$51,3))+('[1]Summary Data'!$W117*POWER(CH$51,2))+('[1]Summary Data'!$X117*CH$51)+'[1]Summary Data'!$Y117</f>
        <v>6.7883750000000048E-2</v>
      </c>
      <c r="CI54" s="98">
        <f>('[1]Summary Data'!$V117*POWER(CI$51,3))+('[1]Summary Data'!$W117*POWER(CI$51,2))+('[1]Summary Data'!$X117*CI$51)+'[1]Summary Data'!$Y117</f>
        <v>2.4053437499999941E-2</v>
      </c>
      <c r="CJ54" s="98">
        <f>('[1]Summary Data'!$V117*POWER(CJ$51,3))+('[1]Summary Data'!$W117*POWER(CJ$51,2))+('[1]Summary Data'!$X117*CJ$51)+'[1]Summary Data'!$Y117</f>
        <v>-8.5000000000000075E-3</v>
      </c>
      <c r="CK54" s="98">
        <f>('[1]Summary Data'!$V117*POWER(CK$51,3))+('[1]Summary Data'!$W117*POWER(CK$51,2))+('[1]Summary Data'!$X117*CK$51)+'[1]Summary Data'!$Y117</f>
        <v>-2.4717812499999992E-2</v>
      </c>
      <c r="CL54" s="98">
        <f>('[1]Summary Data'!$V117*POWER(CL$51,3))+('[1]Summary Data'!$W117*POWER(CL$51,2))+('[1]Summary Data'!$X117*CL$51)+'[1]Summary Data'!$Y117</f>
        <v>-1.9541250000000066E-2</v>
      </c>
      <c r="CM54" s="98">
        <f>('[1]Summary Data'!$V117*POWER(CM$51,3))+('[1]Summary Data'!$W117*POWER(CM$51,2))+('[1]Summary Data'!$X117*CM$51)+'[1]Summary Data'!$Y117</f>
        <v>1.2088437500000049E-2</v>
      </c>
      <c r="CN54" s="98">
        <f>('[1]Summary Data'!$V117*POWER(CN$51,3))+('[1]Summary Data'!$W117*POWER(CN$51,2))+('[1]Summary Data'!$X117*CN$51)+'[1]Summary Data'!$Y117</f>
        <v>7.523000000000013E-2</v>
      </c>
      <c r="CO54" s="98">
        <f>('[1]Summary Data'!$V117*POWER(CO$51,3))+('[1]Summary Data'!$W117*POWER(CO$51,2))+('[1]Summary Data'!$X117*CO$51)+'[1]Summary Data'!$Y117</f>
        <v>0.17494218750000015</v>
      </c>
      <c r="CP54" s="98">
        <f>('[1]Summary Data'!$V117*POWER(CP$51,3))+('[1]Summary Data'!$W117*POWER(CP$51,2))+('[1]Summary Data'!$X117*CP$51)+'[1]Summary Data'!$Y117</f>
        <v>0.31628374999999986</v>
      </c>
      <c r="CQ54" s="99">
        <f>('[1]Summary Data'!$V117*POWER(CQ$51,3))+('[1]Summary Data'!$W117*POWER(CQ$51,2))+('[1]Summary Data'!$X117*CQ$51)+'[1]Summary Data'!$Y117</f>
        <v>0.50431343750000035</v>
      </c>
      <c r="CR54" s="99">
        <f>('[1]Summary Data'!$V117*POWER(CR$51,3))+('[1]Summary Data'!$W117*POWER(CR$51,2))+('[1]Summary Data'!$X117*CR$51)+'[1]Summary Data'!$Y117</f>
        <v>0.74409000000000014</v>
      </c>
      <c r="CS54" s="99">
        <f>('[1]Summary Data'!$V117*POWER(CS$51,3))+('[1]Summary Data'!$W117*POWER(CS$51,2))+('[1]Summary Data'!$X117*CS$51)+'[1]Summary Data'!$Y117</f>
        <v>1.0406721875000002</v>
      </c>
      <c r="CT54" s="99">
        <f>('[1]Summary Data'!$V117*POWER(CT$51,3))+('[1]Summary Data'!$W117*POWER(CT$51,2))+('[1]Summary Data'!$X117*CT$51)+'[1]Summary Data'!$Y117</f>
        <v>1.3991187500000002</v>
      </c>
      <c r="CU54" s="99">
        <f>('[1]Summary Data'!$V117*POWER(CU$51,3))+('[1]Summary Data'!$W117*POWER(CU$51,2))+('[1]Summary Data'!$X117*CU$51)+'[1]Summary Data'!$Y117</f>
        <v>1.8244884375000003</v>
      </c>
      <c r="CV54" s="99">
        <f>('[1]Summary Data'!$V117*POWER(CV$51,3))+('[1]Summary Data'!$W117*POWER(CV$51,2))+('[1]Summary Data'!$X117*CV$51)+'[1]Summary Data'!$Y117</f>
        <v>2.3218399999999999</v>
      </c>
      <c r="CW54" s="99">
        <f>('[1]Summary Data'!$V117*POWER(CW$51,3))+('[1]Summary Data'!$W117*POWER(CW$51,2))+('[1]Summary Data'!$X117*CW$51)+'[1]Summary Data'!$Y117</f>
        <v>2.8962321875000008</v>
      </c>
      <c r="CX54" s="99">
        <f>('[1]Summary Data'!$V117*POWER(CX$51,3))+('[1]Summary Data'!$W117*POWER(CX$51,2))+('[1]Summary Data'!$X117*CX$51)+'[1]Summary Data'!$Y117</f>
        <v>3.5527237500000006</v>
      </c>
      <c r="CY54" s="99">
        <f>('[1]Summary Data'!$V117*POWER(CY$51,3))+('[1]Summary Data'!$W117*POWER(CY$51,2))+('[1]Summary Data'!$X117*CY$51)+'[1]Summary Data'!$Y117</f>
        <v>4.2963734375000016</v>
      </c>
      <c r="CZ54" s="99">
        <f>('[1]Summary Data'!$V117*POWER(CZ$51,3))+('[1]Summary Data'!$W117*POWER(CZ$51,2))+('[1]Summary Data'!$X117*CZ$51)+'[1]Summary Data'!$Y117</f>
        <v>5.1322400000000004</v>
      </c>
      <c r="DA54" s="99">
        <f>('[1]Summary Data'!$V117*POWER(DA$51,3))+('[1]Summary Data'!$W117*POWER(DA$51,2))+('[1]Summary Data'!$X117*DA$51)+'[1]Summary Data'!$Y117</f>
        <v>6.0653821875</v>
      </c>
      <c r="DB54" s="99">
        <f>('[1]Summary Data'!$V117*POWER(DB$51,3))+('[1]Summary Data'!$W117*POWER(DB$51,2))+('[1]Summary Data'!$X117*DB$51)+'[1]Summary Data'!$Y117</f>
        <v>7.1008587500000013</v>
      </c>
      <c r="DC54" s="99">
        <f>('[1]Summary Data'!$V117*POWER(DC$51,3))+('[1]Summary Data'!$W117*POWER(DC$51,2))+('[1]Summary Data'!$X117*DC$51)+'[1]Summary Data'!$Y117</f>
        <v>8.243728437499998</v>
      </c>
      <c r="DD54" s="99">
        <f>('[1]Summary Data'!$V117*POWER(DD$51,3))+('[1]Summary Data'!$W117*POWER(DD$51,2))+('[1]Summary Data'!$X117*DD$51)+'[1]Summary Data'!$Y117</f>
        <v>9.4990499999999987</v>
      </c>
      <c r="DE54" s="99">
        <f>('[1]Summary Data'!$V117*POWER(DE$51,3))+('[1]Summary Data'!$W117*POWER(DE$51,2))+('[1]Summary Data'!$X117*DE$51)+'[1]Summary Data'!$Y117</f>
        <v>10.871882187500001</v>
      </c>
      <c r="DF54" s="99">
        <f>('[1]Summary Data'!$V117*POWER(DF$51,3))+('[1]Summary Data'!$W117*POWER(DF$51,2))+('[1]Summary Data'!$X117*DF$51)+'[1]Summary Data'!$Y117</f>
        <v>12.367283750000002</v>
      </c>
      <c r="DG54" s="99">
        <f>('[1]Summary Data'!$V117*POWER(DG$51,3))+('[1]Summary Data'!$W117*POWER(DG$51,2))+('[1]Summary Data'!$X117*DG$51)+'[1]Summary Data'!$Y117</f>
        <v>13.990313437499999</v>
      </c>
      <c r="DH54" s="173"/>
    </row>
    <row r="55" spans="2:113">
      <c r="B55" s="166"/>
      <c r="C55" s="167"/>
      <c r="D55" s="167"/>
      <c r="E55" s="168"/>
      <c r="F55" s="56">
        <f t="shared" si="7"/>
        <v>4</v>
      </c>
      <c r="G55" s="97">
        <f t="shared" si="8"/>
        <v>0.25434421875000002</v>
      </c>
      <c r="H55" s="98">
        <f t="shared" si="8"/>
        <v>0.25434421875000002</v>
      </c>
      <c r="I55" s="98">
        <f t="shared" si="8"/>
        <v>0.25434421875000002</v>
      </c>
      <c r="J55" s="98">
        <f t="shared" si="8"/>
        <v>0.23907298828124998</v>
      </c>
      <c r="K55" s="98">
        <f t="shared" si="8"/>
        <v>0.20083874999999995</v>
      </c>
      <c r="L55" s="98">
        <f t="shared" si="8"/>
        <v>0.14819841796874994</v>
      </c>
      <c r="M55" s="98">
        <f t="shared" si="8"/>
        <v>8.9708906249999942E-2</v>
      </c>
      <c r="N55" s="98">
        <f t="shared" si="8"/>
        <v>3.3927128906249937E-2</v>
      </c>
      <c r="O55" s="98">
        <f t="shared" si="8"/>
        <v>0</v>
      </c>
      <c r="P55" s="98">
        <v>0</v>
      </c>
      <c r="Q55" s="98">
        <v>0</v>
      </c>
      <c r="R55" s="98">
        <v>0</v>
      </c>
      <c r="S55" s="98">
        <v>0</v>
      </c>
      <c r="T55" s="98">
        <v>0</v>
      </c>
      <c r="U55" s="98">
        <v>0</v>
      </c>
      <c r="V55" s="99">
        <v>0</v>
      </c>
      <c r="W55" s="97">
        <v>0</v>
      </c>
      <c r="X55" s="98">
        <v>0</v>
      </c>
      <c r="Y55" s="98">
        <v>0</v>
      </c>
      <c r="Z55" s="98">
        <v>0</v>
      </c>
      <c r="AA55" s="98">
        <v>0</v>
      </c>
      <c r="AB55" s="98">
        <v>0</v>
      </c>
      <c r="AC55" s="98">
        <v>0</v>
      </c>
      <c r="AD55" s="98">
        <v>0</v>
      </c>
      <c r="AE55" s="98">
        <v>0</v>
      </c>
      <c r="AF55" s="98">
        <v>0</v>
      </c>
      <c r="AG55" s="98">
        <v>0</v>
      </c>
      <c r="AH55" s="98">
        <v>0</v>
      </c>
      <c r="AI55" s="98">
        <v>0</v>
      </c>
      <c r="AJ55" s="98">
        <v>0</v>
      </c>
      <c r="AK55" s="98">
        <v>0</v>
      </c>
      <c r="AL55" s="98">
        <v>0</v>
      </c>
      <c r="AM55" s="99">
        <v>0</v>
      </c>
      <c r="AN55" s="173"/>
      <c r="CA55" s="143">
        <f t="shared" si="9"/>
        <v>4</v>
      </c>
      <c r="CB55" s="97">
        <f>('[1]Summary Data'!$V116*POWER(CB$51,3))+('[1]Summary Data'!$W116*POWER(CB$51,2))+('[1]Summary Data'!$X116*CB$51)+'[1]Summary Data'!$Y116</f>
        <v>0.18176999999999999</v>
      </c>
      <c r="CC55" s="98">
        <f>('[1]Summary Data'!$V116*POWER(CC$51,3))+('[1]Summary Data'!$W116*POWER(CC$51,2))+('[1]Summary Data'!$X116*CC$51)+'[1]Summary Data'!$Y116</f>
        <v>0.23809552734375</v>
      </c>
      <c r="CD55" s="98">
        <f>('[1]Summary Data'!$V116*POWER(CD$51,3))+('[1]Summary Data'!$W116*POWER(CD$51,2))+('[1]Summary Data'!$X116*CD$51)+'[1]Summary Data'!$Y116</f>
        <v>0.25434421875000002</v>
      </c>
      <c r="CE55" s="98">
        <f>('[1]Summary Data'!$V116*POWER(CE$51,3))+('[1]Summary Data'!$W116*POWER(CE$51,2))+('[1]Summary Data'!$X116*CE$51)+'[1]Summary Data'!$Y116</f>
        <v>0.23907298828124998</v>
      </c>
      <c r="CF55" s="98">
        <f>('[1]Summary Data'!$V116*POWER(CF$51,3))+('[1]Summary Data'!$W116*POWER(CF$51,2))+('[1]Summary Data'!$X116*CF$51)+'[1]Summary Data'!$Y116</f>
        <v>0.20083874999999995</v>
      </c>
      <c r="CG55" s="98">
        <f>('[1]Summary Data'!$V116*POWER(CG$51,3))+('[1]Summary Data'!$W116*POWER(CG$51,2))+('[1]Summary Data'!$X116*CG$51)+'[1]Summary Data'!$Y116</f>
        <v>0.14819841796874994</v>
      </c>
      <c r="CH55" s="98">
        <f>('[1]Summary Data'!$V116*POWER(CH$51,3))+('[1]Summary Data'!$W116*POWER(CH$51,2))+('[1]Summary Data'!$X116*CH$51)+'[1]Summary Data'!$Y116</f>
        <v>8.9708906249999942E-2</v>
      </c>
      <c r="CI55" s="98">
        <f>('[1]Summary Data'!$V116*POWER(CI$51,3))+('[1]Summary Data'!$W116*POWER(CI$51,2))+('[1]Summary Data'!$X116*CI$51)+'[1]Summary Data'!$Y116</f>
        <v>3.3927128906249937E-2</v>
      </c>
      <c r="CJ55" s="98">
        <f>('[1]Summary Data'!$V116*POWER(CJ$51,3))+('[1]Summary Data'!$W116*POWER(CJ$51,2))+('[1]Summary Data'!$X116*CJ$51)+'[1]Summary Data'!$Y116</f>
        <v>-1.0590000000000099E-2</v>
      </c>
      <c r="CK55" s="98">
        <f>('[1]Summary Data'!$V116*POWER(CK$51,3))+('[1]Summary Data'!$W116*POWER(CK$51,2))+('[1]Summary Data'!$X116*CK$51)+'[1]Summary Data'!$Y116</f>
        <v>-3.5285566406250246E-2</v>
      </c>
      <c r="CL55" s="98">
        <f>('[1]Summary Data'!$V116*POWER(CL$51,3))+('[1]Summary Data'!$W116*POWER(CL$51,2))+('[1]Summary Data'!$X116*CL$51)+'[1]Summary Data'!$Y116</f>
        <v>-3.1602656250000138E-2</v>
      </c>
      <c r="CM55" s="98">
        <f>('[1]Summary Data'!$V116*POWER(CM$51,3))+('[1]Summary Data'!$W116*POWER(CM$51,2))+('[1]Summary Data'!$X116*CM$51)+'[1]Summary Data'!$Y116</f>
        <v>9.0156445312495892E-3</v>
      </c>
      <c r="CN55" s="98">
        <f>('[1]Summary Data'!$V116*POWER(CN$51,3))+('[1]Summary Data'!$W116*POWER(CN$51,2))+('[1]Summary Data'!$X116*CN$51)+'[1]Summary Data'!$Y116</f>
        <v>9.5126249999999413E-2</v>
      </c>
      <c r="CO55" s="98">
        <f>('[1]Summary Data'!$V116*POWER(CO$51,3))+('[1]Summary Data'!$W116*POWER(CO$51,2))+('[1]Summary Data'!$X116*CO$51)+'[1]Summary Data'!$Y116</f>
        <v>0.2352860742187497</v>
      </c>
      <c r="CP55" s="98">
        <f>('[1]Summary Data'!$V116*POWER(CP$51,3))+('[1]Summary Data'!$W116*POWER(CP$51,2))+('[1]Summary Data'!$X116*CP$51)+'[1]Summary Data'!$Y116</f>
        <v>0.43805203124999981</v>
      </c>
      <c r="CQ55" s="99">
        <f>('[1]Summary Data'!$V116*POWER(CQ$51,3))+('[1]Summary Data'!$W116*POWER(CQ$51,2))+('[1]Summary Data'!$X116*CQ$51)+'[1]Summary Data'!$Y116</f>
        <v>0.71198103515625011</v>
      </c>
      <c r="CR55" s="99">
        <f>('[1]Summary Data'!$V116*POWER(CR$51,3))+('[1]Summary Data'!$W116*POWER(CR$51,2))+('[1]Summary Data'!$X116*CR$51)+'[1]Summary Data'!$Y116</f>
        <v>1.0656299999999996</v>
      </c>
      <c r="CS55" s="99">
        <f>('[1]Summary Data'!$V116*POWER(CS$51,3))+('[1]Summary Data'!$W116*POWER(CS$51,2))+('[1]Summary Data'!$X116*CS$51)+'[1]Summary Data'!$Y116</f>
        <v>1.5075558398437501</v>
      </c>
      <c r="CT55" s="99">
        <f>('[1]Summary Data'!$V116*POWER(CT$51,3))+('[1]Summary Data'!$W116*POWER(CT$51,2))+('[1]Summary Data'!$X116*CT$51)+'[1]Summary Data'!$Y116</f>
        <v>2.0463154687499987</v>
      </c>
      <c r="CU55" s="99">
        <f>('[1]Summary Data'!$V116*POWER(CU$51,3))+('[1]Summary Data'!$W116*POWER(CU$51,2))+('[1]Summary Data'!$X116*CU$51)+'[1]Summary Data'!$Y116</f>
        <v>2.690465800781249</v>
      </c>
      <c r="CV55" s="99">
        <f>('[1]Summary Data'!$V116*POWER(CV$51,3))+('[1]Summary Data'!$W116*POWER(CV$51,2))+('[1]Summary Data'!$X116*CV$51)+'[1]Summary Data'!$Y116</f>
        <v>3.4485637499999999</v>
      </c>
      <c r="CW55" s="99">
        <f>('[1]Summary Data'!$V116*POWER(CW$51,3))+('[1]Summary Data'!$W116*POWER(CW$51,2))+('[1]Summary Data'!$X116*CW$51)+'[1]Summary Data'!$Y116</f>
        <v>4.3291662304687506</v>
      </c>
      <c r="CX55" s="99">
        <f>('[1]Summary Data'!$V116*POWER(CX$51,3))+('[1]Summary Data'!$W116*POWER(CX$51,2))+('[1]Summary Data'!$X116*CX$51)+'[1]Summary Data'!$Y116</f>
        <v>5.3408301562499982</v>
      </c>
      <c r="CY55" s="99">
        <f>('[1]Summary Data'!$V116*POWER(CY$51,3))+('[1]Summary Data'!$W116*POWER(CY$51,2))+('[1]Summary Data'!$X116*CY$51)+'[1]Summary Data'!$Y116</f>
        <v>6.4921124414062472</v>
      </c>
      <c r="CZ55" s="99">
        <f>('[1]Summary Data'!$V116*POWER(CZ$51,3))+('[1]Summary Data'!$W116*POWER(CZ$51,2))+('[1]Summary Data'!$X116*CZ$51)+'[1]Summary Data'!$Y116</f>
        <v>7.7915699999999966</v>
      </c>
      <c r="DA55" s="99">
        <f>('[1]Summary Data'!$V116*POWER(DA$51,3))+('[1]Summary Data'!$W116*POWER(DA$51,2))+('[1]Summary Data'!$X116*DA$51)+'[1]Summary Data'!$Y116</f>
        <v>9.2477597460937488</v>
      </c>
      <c r="DB55" s="99">
        <f>('[1]Summary Data'!$V116*POWER(DB$51,3))+('[1]Summary Data'!$W116*POWER(DB$51,2))+('[1]Summary Data'!$X116*DB$51)+'[1]Summary Data'!$Y116</f>
        <v>10.869238593749998</v>
      </c>
      <c r="DC55" s="99">
        <f>('[1]Summary Data'!$V116*POWER(DC$51,3))+('[1]Summary Data'!$W116*POWER(DC$51,2))+('[1]Summary Data'!$X116*DC$51)+'[1]Summary Data'!$Y116</f>
        <v>12.664563457031248</v>
      </c>
      <c r="DD55" s="99">
        <f>('[1]Summary Data'!$V116*POWER(DD$51,3))+('[1]Summary Data'!$W116*POWER(DD$51,2))+('[1]Summary Data'!$X116*DD$51)+'[1]Summary Data'!$Y116</f>
        <v>14.64229125</v>
      </c>
      <c r="DE55" s="99">
        <f>('[1]Summary Data'!$V116*POWER(DE$51,3))+('[1]Summary Data'!$W116*POWER(DE$51,2))+('[1]Summary Data'!$X116*DE$51)+'[1]Summary Data'!$Y116</f>
        <v>16.810978886718754</v>
      </c>
      <c r="DF55" s="99">
        <f>('[1]Summary Data'!$V116*POWER(DF$51,3))+('[1]Summary Data'!$W116*POWER(DF$51,2))+('[1]Summary Data'!$X116*DF$51)+'[1]Summary Data'!$Y116</f>
        <v>19.179183281250001</v>
      </c>
      <c r="DG55" s="99">
        <f>('[1]Summary Data'!$V116*POWER(DG$51,3))+('[1]Summary Data'!$W116*POWER(DG$51,2))+('[1]Summary Data'!$X116*DG$51)+'[1]Summary Data'!$Y116</f>
        <v>21.755461347656251</v>
      </c>
      <c r="DH55" s="173"/>
    </row>
    <row r="56" spans="2:113">
      <c r="B56" s="166"/>
      <c r="C56" s="167"/>
      <c r="D56" s="167"/>
      <c r="E56" s="168"/>
      <c r="F56" s="56">
        <f t="shared" si="7"/>
        <v>4.5</v>
      </c>
      <c r="G56" s="97">
        <f t="shared" si="8"/>
        <v>0.31129781249999999</v>
      </c>
      <c r="H56" s="98">
        <f t="shared" si="8"/>
        <v>0.31129781249999999</v>
      </c>
      <c r="I56" s="98">
        <f t="shared" si="8"/>
        <v>0.31129781249999999</v>
      </c>
      <c r="J56" s="98">
        <f t="shared" si="8"/>
        <v>0.28445816406250002</v>
      </c>
      <c r="K56" s="98">
        <f t="shared" si="8"/>
        <v>0.23511000000000004</v>
      </c>
      <c r="L56" s="98">
        <f t="shared" si="8"/>
        <v>0.17210121093750008</v>
      </c>
      <c r="M56" s="98">
        <f t="shared" si="8"/>
        <v>0.1042796875</v>
      </c>
      <c r="N56" s="98">
        <f t="shared" si="8"/>
        <v>4.0493320312500136E-2</v>
      </c>
      <c r="O56" s="98">
        <f t="shared" si="8"/>
        <v>0</v>
      </c>
      <c r="P56" s="98">
        <v>0</v>
      </c>
      <c r="Q56" s="98">
        <v>0</v>
      </c>
      <c r="R56" s="98">
        <v>0</v>
      </c>
      <c r="S56" s="98">
        <v>0</v>
      </c>
      <c r="T56" s="98">
        <v>0</v>
      </c>
      <c r="U56" s="98">
        <v>0</v>
      </c>
      <c r="V56" s="99">
        <v>0</v>
      </c>
      <c r="W56" s="97">
        <v>0</v>
      </c>
      <c r="X56" s="98">
        <v>0</v>
      </c>
      <c r="Y56" s="98">
        <v>0</v>
      </c>
      <c r="Z56" s="98">
        <v>0</v>
      </c>
      <c r="AA56" s="98">
        <v>0</v>
      </c>
      <c r="AB56" s="98">
        <v>0</v>
      </c>
      <c r="AC56" s="98">
        <v>0</v>
      </c>
      <c r="AD56" s="98">
        <v>0</v>
      </c>
      <c r="AE56" s="98">
        <v>0</v>
      </c>
      <c r="AF56" s="98">
        <v>0</v>
      </c>
      <c r="AG56" s="98">
        <v>0</v>
      </c>
      <c r="AH56" s="98">
        <v>0</v>
      </c>
      <c r="AI56" s="98">
        <v>0</v>
      </c>
      <c r="AJ56" s="98">
        <v>0</v>
      </c>
      <c r="AK56" s="98">
        <v>0</v>
      </c>
      <c r="AL56" s="98">
        <v>0</v>
      </c>
      <c r="AM56" s="99">
        <v>0</v>
      </c>
      <c r="AN56" s="173"/>
      <c r="CA56" s="143">
        <f t="shared" si="9"/>
        <v>4.5</v>
      </c>
      <c r="CB56" s="97">
        <f>('[1]Summary Data'!$V115*POWER(CB$51,3))+('[1]Summary Data'!$W115*POWER(CB$51,2))+('[1]Summary Data'!$X115*CB$51)+'[1]Summary Data'!$Y115</f>
        <v>0.26206000000000002</v>
      </c>
      <c r="CC56" s="98">
        <f>('[1]Summary Data'!$V115*POWER(CC$51,3))+('[1]Summary Data'!$W115*POWER(CC$51,2))+('[1]Summary Data'!$X115*CC$51)+'[1]Summary Data'!$Y115</f>
        <v>0.3067810546875</v>
      </c>
      <c r="CD56" s="98">
        <f>('[1]Summary Data'!$V115*POWER(CD$51,3))+('[1]Summary Data'!$W115*POWER(CD$51,2))+('[1]Summary Data'!$X115*CD$51)+'[1]Summary Data'!$Y115</f>
        <v>0.31129781249999999</v>
      </c>
      <c r="CE56" s="98">
        <f>('[1]Summary Data'!$V115*POWER(CE$51,3))+('[1]Summary Data'!$W115*POWER(CE$51,2))+('[1]Summary Data'!$X115*CE$51)+'[1]Summary Data'!$Y115</f>
        <v>0.28445816406250002</v>
      </c>
      <c r="CF56" s="98">
        <f>('[1]Summary Data'!$V115*POWER(CF$51,3))+('[1]Summary Data'!$W115*POWER(CF$51,2))+('[1]Summary Data'!$X115*CF$51)+'[1]Summary Data'!$Y115</f>
        <v>0.23511000000000004</v>
      </c>
      <c r="CG56" s="98">
        <f>('[1]Summary Data'!$V115*POWER(CG$51,3))+('[1]Summary Data'!$W115*POWER(CG$51,2))+('[1]Summary Data'!$X115*CG$51)+'[1]Summary Data'!$Y115</f>
        <v>0.17210121093750008</v>
      </c>
      <c r="CH56" s="98">
        <f>('[1]Summary Data'!$V115*POWER(CH$51,3))+('[1]Summary Data'!$W115*POWER(CH$51,2))+('[1]Summary Data'!$X115*CH$51)+'[1]Summary Data'!$Y115</f>
        <v>0.1042796875</v>
      </c>
      <c r="CI56" s="98">
        <f>('[1]Summary Data'!$V115*POWER(CI$51,3))+('[1]Summary Data'!$W115*POWER(CI$51,2))+('[1]Summary Data'!$X115*CI$51)+'[1]Summary Data'!$Y115</f>
        <v>4.0493320312500136E-2</v>
      </c>
      <c r="CJ56" s="98">
        <f>('[1]Summary Data'!$V115*POWER(CJ$51,3))+('[1]Summary Data'!$W115*POWER(CJ$51,2))+('[1]Summary Data'!$X115*CJ$51)+'[1]Summary Data'!$Y115</f>
        <v>-1.0409999999999864E-2</v>
      </c>
      <c r="CK56" s="98">
        <f>('[1]Summary Data'!$V115*POWER(CK$51,3))+('[1]Summary Data'!$W115*POWER(CK$51,2))+('[1]Summary Data'!$X115*CK$51)+'[1]Summary Data'!$Y115</f>
        <v>-3.9582382812499761E-2</v>
      </c>
      <c r="CL56" s="98">
        <f>('[1]Summary Data'!$V115*POWER(CL$51,3))+('[1]Summary Data'!$W115*POWER(CL$51,2))+('[1]Summary Data'!$X115*CL$51)+'[1]Summary Data'!$Y115</f>
        <v>-3.8175937499999757E-2</v>
      </c>
      <c r="CM56" s="98">
        <f>('[1]Summary Data'!$V115*POWER(CM$51,3))+('[1]Summary Data'!$W115*POWER(CM$51,2))+('[1]Summary Data'!$X115*CM$51)+'[1]Summary Data'!$Y115</f>
        <v>2.6572265625001701E-3</v>
      </c>
      <c r="CN56" s="98">
        <f>('[1]Summary Data'!$V115*POWER(CN$51,3))+('[1]Summary Data'!$W115*POWER(CN$51,2))+('[1]Summary Data'!$X115*CN$51)+'[1]Summary Data'!$Y115</f>
        <v>9.176499999999993E-2</v>
      </c>
      <c r="CO56" s="98">
        <f>('[1]Summary Data'!$V115*POWER(CO$51,3))+('[1]Summary Data'!$W115*POWER(CO$51,2))+('[1]Summary Data'!$X115*CO$51)+'[1]Summary Data'!$Y115</f>
        <v>0.23799527343750043</v>
      </c>
      <c r="CP56" s="98">
        <f>('[1]Summary Data'!$V115*POWER(CP$51,3))+('[1]Summary Data'!$W115*POWER(CP$51,2))+('[1]Summary Data'!$X115*CP$51)+'[1]Summary Data'!$Y115</f>
        <v>0.45019593750000048</v>
      </c>
      <c r="CQ56" s="99">
        <f>('[1]Summary Data'!$V115*POWER(CQ$51,3))+('[1]Summary Data'!$W115*POWER(CQ$51,2))+('[1]Summary Data'!$X115*CQ$51)+'[1]Summary Data'!$Y115</f>
        <v>0.73721488281250025</v>
      </c>
      <c r="CR56" s="99">
        <f>('[1]Summary Data'!$V115*POWER(CR$51,3))+('[1]Summary Data'!$W115*POWER(CR$51,2))+('[1]Summary Data'!$X115*CR$51)+'[1]Summary Data'!$Y115</f>
        <v>1.1079000000000006</v>
      </c>
      <c r="CS56" s="99">
        <f>('[1]Summary Data'!$V115*POWER(CS$51,3))+('[1]Summary Data'!$W115*POWER(CS$51,2))+('[1]Summary Data'!$X115*CS$51)+'[1]Summary Data'!$Y115</f>
        <v>1.5710991796875011</v>
      </c>
      <c r="CT56" s="99">
        <f>('[1]Summary Data'!$V115*POWER(CT$51,3))+('[1]Summary Data'!$W115*POWER(CT$51,2))+('[1]Summary Data'!$X115*CT$51)+'[1]Summary Data'!$Y115</f>
        <v>2.1356603125000011</v>
      </c>
      <c r="CU56" s="99">
        <f>('[1]Summary Data'!$V115*POWER(CU$51,3))+('[1]Summary Data'!$W115*POWER(CU$51,2))+('[1]Summary Data'!$X115*CU$51)+'[1]Summary Data'!$Y115</f>
        <v>2.8104312890625005</v>
      </c>
      <c r="CV56" s="99">
        <f>('[1]Summary Data'!$V115*POWER(CV$51,3))+('[1]Summary Data'!$W115*POWER(CV$51,2))+('[1]Summary Data'!$X115*CV$51)+'[1]Summary Data'!$Y115</f>
        <v>3.6042600000000009</v>
      </c>
      <c r="CW56" s="99">
        <f>('[1]Summary Data'!$V115*POWER(CW$51,3))+('[1]Summary Data'!$W115*POWER(CW$51,2))+('[1]Summary Data'!$X115*CW$51)+'[1]Summary Data'!$Y115</f>
        <v>4.5259943359375008</v>
      </c>
      <c r="CX56" s="99">
        <f>('[1]Summary Data'!$V115*POWER(CX$51,3))+('[1]Summary Data'!$W115*POWER(CX$51,2))+('[1]Summary Data'!$X115*CX$51)+'[1]Summary Data'!$Y115</f>
        <v>5.5844821875000008</v>
      </c>
      <c r="CY56" s="99">
        <f>('[1]Summary Data'!$V115*POWER(CY$51,3))+('[1]Summary Data'!$W115*POWER(CY$51,2))+('[1]Summary Data'!$X115*CY$51)+'[1]Summary Data'!$Y115</f>
        <v>6.7885714453125008</v>
      </c>
      <c r="CZ56" s="99">
        <f>('[1]Summary Data'!$V115*POWER(CZ$51,3))+('[1]Summary Data'!$W115*POWER(CZ$51,2))+('[1]Summary Data'!$X115*CZ$51)+'[1]Summary Data'!$Y115</f>
        <v>8.1471099999999996</v>
      </c>
      <c r="DA56" s="99">
        <f>('[1]Summary Data'!$V115*POWER(DA$51,3))+('[1]Summary Data'!$W115*POWER(DA$51,2))+('[1]Summary Data'!$X115*DA$51)+'[1]Summary Data'!$Y115</f>
        <v>9.6689457421875016</v>
      </c>
      <c r="DB56" s="99">
        <f>('[1]Summary Data'!$V115*POWER(DB$51,3))+('[1]Summary Data'!$W115*POWER(DB$51,2))+('[1]Summary Data'!$X115*DB$51)+'[1]Summary Data'!$Y115</f>
        <v>11.362926562500002</v>
      </c>
      <c r="DC56" s="99">
        <f>('[1]Summary Data'!$V115*POWER(DC$51,3))+('[1]Summary Data'!$W115*POWER(DC$51,2))+('[1]Summary Data'!$X115*DC$51)+'[1]Summary Data'!$Y115</f>
        <v>13.2379003515625</v>
      </c>
      <c r="DD56" s="99">
        <f>('[1]Summary Data'!$V115*POWER(DD$51,3))+('[1]Summary Data'!$W115*POWER(DD$51,2))+('[1]Summary Data'!$X115*DD$51)+'[1]Summary Data'!$Y115</f>
        <v>15.302715000000001</v>
      </c>
      <c r="DE56" s="99">
        <f>('[1]Summary Data'!$V115*POWER(DE$51,3))+('[1]Summary Data'!$W115*POWER(DE$51,2))+('[1]Summary Data'!$X115*DE$51)+'[1]Summary Data'!$Y115</f>
        <v>17.566218398437503</v>
      </c>
      <c r="DF56" s="99">
        <f>('[1]Summary Data'!$V115*POWER(DF$51,3))+('[1]Summary Data'!$W115*POWER(DF$51,2))+('[1]Summary Data'!$X115*DF$51)+'[1]Summary Data'!$Y115</f>
        <v>20.037258437500004</v>
      </c>
      <c r="DG56" s="99">
        <f>('[1]Summary Data'!$V115*POWER(DG$51,3))+('[1]Summary Data'!$W115*POWER(DG$51,2))+('[1]Summary Data'!$X115*DG$51)+'[1]Summary Data'!$Y115</f>
        <v>22.724683007812505</v>
      </c>
      <c r="DH56" s="173"/>
    </row>
    <row r="57" spans="2:113">
      <c r="B57" s="166"/>
      <c r="C57" s="167"/>
      <c r="D57" s="167"/>
      <c r="E57" s="168"/>
      <c r="F57" s="56">
        <f t="shared" si="7"/>
        <v>5</v>
      </c>
      <c r="G57" s="97">
        <f t="shared" si="8"/>
        <v>0.30239093750000001</v>
      </c>
      <c r="H57" s="98">
        <f t="shared" si="8"/>
        <v>0.30239093750000001</v>
      </c>
      <c r="I57" s="98">
        <f t="shared" si="8"/>
        <v>0.30239093750000001</v>
      </c>
      <c r="J57" s="98">
        <f t="shared" si="8"/>
        <v>0.27758949218750001</v>
      </c>
      <c r="K57" s="98">
        <f t="shared" si="8"/>
        <v>0.23145499999999999</v>
      </c>
      <c r="L57" s="98">
        <f t="shared" si="8"/>
        <v>0.17171363281250002</v>
      </c>
      <c r="M57" s="98">
        <f t="shared" si="8"/>
        <v>0.10609156250000001</v>
      </c>
      <c r="N57" s="98">
        <f t="shared" si="8"/>
        <v>4.2314960937500035E-2</v>
      </c>
      <c r="O57" s="98">
        <f t="shared" si="8"/>
        <v>0</v>
      </c>
      <c r="P57" s="98">
        <v>0</v>
      </c>
      <c r="Q57" s="98">
        <v>0</v>
      </c>
      <c r="R57" s="98">
        <v>0</v>
      </c>
      <c r="S57" s="98">
        <v>0</v>
      </c>
      <c r="T57" s="98">
        <v>0</v>
      </c>
      <c r="U57" s="98">
        <v>0</v>
      </c>
      <c r="V57" s="99">
        <v>0</v>
      </c>
      <c r="W57" s="97">
        <v>0</v>
      </c>
      <c r="X57" s="98">
        <v>0</v>
      </c>
      <c r="Y57" s="98">
        <v>0</v>
      </c>
      <c r="Z57" s="98">
        <v>0</v>
      </c>
      <c r="AA57" s="98">
        <v>0</v>
      </c>
      <c r="AB57" s="98">
        <v>0</v>
      </c>
      <c r="AC57" s="98">
        <v>0</v>
      </c>
      <c r="AD57" s="98">
        <v>0</v>
      </c>
      <c r="AE57" s="98">
        <v>0</v>
      </c>
      <c r="AF57" s="98">
        <v>0</v>
      </c>
      <c r="AG57" s="98">
        <v>0</v>
      </c>
      <c r="AH57" s="98">
        <v>0</v>
      </c>
      <c r="AI57" s="98">
        <v>0</v>
      </c>
      <c r="AJ57" s="98">
        <v>0</v>
      </c>
      <c r="AK57" s="98">
        <v>0</v>
      </c>
      <c r="AL57" s="98">
        <v>0</v>
      </c>
      <c r="AM57" s="99">
        <v>0</v>
      </c>
      <c r="AN57" s="173"/>
      <c r="CA57" s="143">
        <f t="shared" si="9"/>
        <v>5</v>
      </c>
      <c r="CB57" s="97">
        <f>('[1]Summary Data'!$V114*POWER(CB$51,3))+('[1]Summary Data'!$W114*POWER(CB$51,2))+('[1]Summary Data'!$X114*CB$51)+'[1]Summary Data'!$Y114</f>
        <v>0.25708999999999999</v>
      </c>
      <c r="CC57" s="98">
        <f>('[1]Summary Data'!$V114*POWER(CC$51,3))+('[1]Summary Data'!$W114*POWER(CC$51,2))+('[1]Summary Data'!$X114*CC$51)+'[1]Summary Data'!$Y114</f>
        <v>0.29813316406250001</v>
      </c>
      <c r="CD57" s="98">
        <f>('[1]Summary Data'!$V114*POWER(CD$51,3))+('[1]Summary Data'!$W114*POWER(CD$51,2))+('[1]Summary Data'!$X114*CD$51)+'[1]Summary Data'!$Y114</f>
        <v>0.30239093750000001</v>
      </c>
      <c r="CE57" s="98">
        <f>('[1]Summary Data'!$V114*POWER(CE$51,3))+('[1]Summary Data'!$W114*POWER(CE$51,2))+('[1]Summary Data'!$X114*CE$51)+'[1]Summary Data'!$Y114</f>
        <v>0.27758949218750001</v>
      </c>
      <c r="CF57" s="98">
        <f>('[1]Summary Data'!$V114*POWER(CF$51,3))+('[1]Summary Data'!$W114*POWER(CF$51,2))+('[1]Summary Data'!$X114*CF$51)+'[1]Summary Data'!$Y114</f>
        <v>0.23145499999999999</v>
      </c>
      <c r="CG57" s="98">
        <f>('[1]Summary Data'!$V114*POWER(CG$51,3))+('[1]Summary Data'!$W114*POWER(CG$51,2))+('[1]Summary Data'!$X114*CG$51)+'[1]Summary Data'!$Y114</f>
        <v>0.17171363281250002</v>
      </c>
      <c r="CH57" s="98">
        <f>('[1]Summary Data'!$V114*POWER(CH$51,3))+('[1]Summary Data'!$W114*POWER(CH$51,2))+('[1]Summary Data'!$X114*CH$51)+'[1]Summary Data'!$Y114</f>
        <v>0.10609156250000001</v>
      </c>
      <c r="CI57" s="98">
        <f>('[1]Summary Data'!$V114*POWER(CI$51,3))+('[1]Summary Data'!$W114*POWER(CI$51,2))+('[1]Summary Data'!$X114*CI$51)+'[1]Summary Data'!$Y114</f>
        <v>4.2314960937500035E-2</v>
      </c>
      <c r="CJ57" s="98">
        <f>('[1]Summary Data'!$V114*POWER(CJ$51,3))+('[1]Summary Data'!$W114*POWER(CJ$51,2))+('[1]Summary Data'!$X114*CJ$51)+'[1]Summary Data'!$Y114</f>
        <v>-1.1889999999999956E-2</v>
      </c>
      <c r="CK57" s="98">
        <f>('[1]Summary Data'!$V114*POWER(CK$51,3))+('[1]Summary Data'!$W114*POWER(CK$51,2))+('[1]Summary Data'!$X114*CK$51)+'[1]Summary Data'!$Y114</f>
        <v>-4.8797148437499993E-2</v>
      </c>
      <c r="CL57" s="98">
        <f>('[1]Summary Data'!$V114*POWER(CL$51,3))+('[1]Summary Data'!$W114*POWER(CL$51,2))+('[1]Summary Data'!$X114*CL$51)+'[1]Summary Data'!$Y114</f>
        <v>-6.0680312499999889E-2</v>
      </c>
      <c r="CM57" s="98">
        <f>('[1]Summary Data'!$V114*POWER(CM$51,3))+('[1]Summary Data'!$W114*POWER(CM$51,2))+('[1]Summary Data'!$X114*CM$51)+'[1]Summary Data'!$Y114</f>
        <v>-3.9813320312500233E-2</v>
      </c>
      <c r="CN57" s="98">
        <f>('[1]Summary Data'!$V114*POWER(CN$51,3))+('[1]Summary Data'!$W114*POWER(CN$51,2))+('[1]Summary Data'!$X114*CN$51)+'[1]Summary Data'!$Y114</f>
        <v>2.1529999999999994E-2</v>
      </c>
      <c r="CO57" s="98">
        <f>('[1]Summary Data'!$V114*POWER(CO$51,3))+('[1]Summary Data'!$W114*POWER(CO$51,2))+('[1]Summary Data'!$X114*CO$51)+'[1]Summary Data'!$Y114</f>
        <v>0.13107582031250004</v>
      </c>
      <c r="CP57" s="98">
        <f>('[1]Summary Data'!$V114*POWER(CP$51,3))+('[1]Summary Data'!$W114*POWER(CP$51,2))+('[1]Summary Data'!$X114*CP$51)+'[1]Summary Data'!$Y114</f>
        <v>0.29655031250000036</v>
      </c>
      <c r="CQ57" s="99">
        <f>('[1]Summary Data'!$V114*POWER(CQ$51,3))+('[1]Summary Data'!$W114*POWER(CQ$51,2))+('[1]Summary Data'!$X114*CQ$51)+'[1]Summary Data'!$Y114</f>
        <v>0.5256796484374997</v>
      </c>
      <c r="CR57" s="99">
        <f>('[1]Summary Data'!$V114*POWER(CR$51,3))+('[1]Summary Data'!$W114*POWER(CR$51,2))+('[1]Summary Data'!$X114*CR$51)+'[1]Summary Data'!$Y114</f>
        <v>0.8261900000000002</v>
      </c>
      <c r="CS57" s="99">
        <f>('[1]Summary Data'!$V114*POWER(CS$51,3))+('[1]Summary Data'!$W114*POWER(CS$51,2))+('[1]Summary Data'!$X114*CS$51)+'[1]Summary Data'!$Y114</f>
        <v>1.2058075390625</v>
      </c>
      <c r="CT57" s="99">
        <f>('[1]Summary Data'!$V114*POWER(CT$51,3))+('[1]Summary Data'!$W114*POWER(CT$51,2))+('[1]Summary Data'!$X114*CT$51)+'[1]Summary Data'!$Y114</f>
        <v>1.6722584375000002</v>
      </c>
      <c r="CU57" s="99">
        <f>('[1]Summary Data'!$V114*POWER(CU$51,3))+('[1]Summary Data'!$W114*POWER(CU$51,2))+('[1]Summary Data'!$X114*CU$51)+'[1]Summary Data'!$Y114</f>
        <v>2.2332688671875016</v>
      </c>
      <c r="CV57" s="99">
        <f>('[1]Summary Data'!$V114*POWER(CV$51,3))+('[1]Summary Data'!$W114*POWER(CV$51,2))+('[1]Summary Data'!$X114*CV$51)+'[1]Summary Data'!$Y114</f>
        <v>2.8965649999999998</v>
      </c>
      <c r="CW57" s="99">
        <f>('[1]Summary Data'!$V114*POWER(CW$51,3))+('[1]Summary Data'!$W114*POWER(CW$51,2))+('[1]Summary Data'!$X114*CW$51)+'[1]Summary Data'!$Y114</f>
        <v>3.6698730078124999</v>
      </c>
      <c r="CX57" s="99">
        <f>('[1]Summary Data'!$V114*POWER(CX$51,3))+('[1]Summary Data'!$W114*POWER(CX$51,2))+('[1]Summary Data'!$X114*CX$51)+'[1]Summary Data'!$Y114</f>
        <v>4.5609190624999982</v>
      </c>
      <c r="CY57" s="99">
        <f>('[1]Summary Data'!$V114*POWER(CY$51,3))+('[1]Summary Data'!$W114*POWER(CY$51,2))+('[1]Summary Data'!$X114*CY$51)+'[1]Summary Data'!$Y114</f>
        <v>5.5774293359374996</v>
      </c>
      <c r="CZ57" s="99">
        <f>('[1]Summary Data'!$V114*POWER(CZ$51,3))+('[1]Summary Data'!$W114*POWER(CZ$51,2))+('[1]Summary Data'!$X114*CZ$51)+'[1]Summary Data'!$Y114</f>
        <v>6.7271299999999989</v>
      </c>
      <c r="DA57" s="99">
        <f>('[1]Summary Data'!$V114*POWER(DA$51,3))+('[1]Summary Data'!$W114*POWER(DA$51,2))+('[1]Summary Data'!$X114*DA$51)+'[1]Summary Data'!$Y114</f>
        <v>8.0177472265625003</v>
      </c>
      <c r="DB57" s="99">
        <f>('[1]Summary Data'!$V114*POWER(DB$51,3))+('[1]Summary Data'!$W114*POWER(DB$51,2))+('[1]Summary Data'!$X114*DB$51)+'[1]Summary Data'!$Y114</f>
        <v>9.4570071875000004</v>
      </c>
      <c r="DC57" s="99">
        <f>('[1]Summary Data'!$V114*POWER(DC$51,3))+('[1]Summary Data'!$W114*POWER(DC$51,2))+('[1]Summary Data'!$X114*DC$51)+'[1]Summary Data'!$Y114</f>
        <v>11.052636054687499</v>
      </c>
      <c r="DD57" s="99">
        <f>('[1]Summary Data'!$V114*POWER(DD$51,3))+('[1]Summary Data'!$W114*POWER(DD$51,2))+('[1]Summary Data'!$X114*DD$51)+'[1]Summary Data'!$Y114</f>
        <v>12.812360000000002</v>
      </c>
      <c r="DE57" s="99">
        <f>('[1]Summary Data'!$V114*POWER(DE$51,3))+('[1]Summary Data'!$W114*POWER(DE$51,2))+('[1]Summary Data'!$X114*DE$51)+'[1]Summary Data'!$Y114</f>
        <v>14.7439051953125</v>
      </c>
      <c r="DF57" s="99">
        <f>('[1]Summary Data'!$V114*POWER(DF$51,3))+('[1]Summary Data'!$W114*POWER(DF$51,2))+('[1]Summary Data'!$X114*DF$51)+'[1]Summary Data'!$Y114</f>
        <v>16.854997812499999</v>
      </c>
      <c r="DG57" s="99">
        <f>('[1]Summary Data'!$V114*POWER(DG$51,3))+('[1]Summary Data'!$W114*POWER(DG$51,2))+('[1]Summary Data'!$X114*DG$51)+'[1]Summary Data'!$Y114</f>
        <v>19.153364023437508</v>
      </c>
      <c r="DH57" s="173"/>
    </row>
    <row r="58" spans="2:113">
      <c r="B58" s="166"/>
      <c r="C58" s="167"/>
      <c r="D58" s="167"/>
      <c r="E58" s="168"/>
      <c r="F58" s="56">
        <f t="shared" si="7"/>
        <v>5.5</v>
      </c>
      <c r="G58" s="97">
        <f t="shared" si="8"/>
        <v>0.30284890624999999</v>
      </c>
      <c r="H58" s="98">
        <f t="shared" si="8"/>
        <v>0.30284890624999999</v>
      </c>
      <c r="I58" s="98">
        <f t="shared" si="8"/>
        <v>0.30284890624999999</v>
      </c>
      <c r="J58" s="98">
        <f t="shared" si="8"/>
        <v>0.27981310546874999</v>
      </c>
      <c r="K58" s="98">
        <f t="shared" si="8"/>
        <v>0.23516375</v>
      </c>
      <c r="L58" s="98">
        <f t="shared" si="8"/>
        <v>0.17631330078125002</v>
      </c>
      <c r="M58" s="98">
        <f t="shared" si="8"/>
        <v>0.11067421875</v>
      </c>
      <c r="N58" s="98">
        <f t="shared" si="8"/>
        <v>4.5658964843750149E-2</v>
      </c>
      <c r="O58" s="98">
        <f t="shared" si="8"/>
        <v>0</v>
      </c>
      <c r="P58" s="98">
        <v>0</v>
      </c>
      <c r="Q58" s="98">
        <v>0</v>
      </c>
      <c r="R58" s="98">
        <v>0</v>
      </c>
      <c r="S58" s="98">
        <v>0</v>
      </c>
      <c r="T58" s="98">
        <v>0</v>
      </c>
      <c r="U58" s="98">
        <v>0</v>
      </c>
      <c r="V58" s="99">
        <v>0</v>
      </c>
      <c r="W58" s="97">
        <v>0</v>
      </c>
      <c r="X58" s="98">
        <v>0</v>
      </c>
      <c r="Y58" s="98">
        <v>0</v>
      </c>
      <c r="Z58" s="98">
        <v>0</v>
      </c>
      <c r="AA58" s="98">
        <v>0</v>
      </c>
      <c r="AB58" s="98">
        <v>0</v>
      </c>
      <c r="AC58" s="98">
        <v>0</v>
      </c>
      <c r="AD58" s="98">
        <v>0</v>
      </c>
      <c r="AE58" s="98">
        <v>0</v>
      </c>
      <c r="AF58" s="98">
        <v>0</v>
      </c>
      <c r="AG58" s="98">
        <v>0</v>
      </c>
      <c r="AH58" s="98">
        <v>0</v>
      </c>
      <c r="AI58" s="98">
        <v>0</v>
      </c>
      <c r="AJ58" s="98">
        <v>0</v>
      </c>
      <c r="AK58" s="98">
        <v>0</v>
      </c>
      <c r="AL58" s="98">
        <v>0</v>
      </c>
      <c r="AM58" s="99">
        <v>0</v>
      </c>
      <c r="AN58" s="173"/>
      <c r="CA58" s="143">
        <f t="shared" si="9"/>
        <v>5.5</v>
      </c>
      <c r="CB58" s="97">
        <f>('[1]Summary Data'!$V113*POWER(CB$51,3))+('[1]Summary Data'!$W113*POWER(CB$51,2))+('[1]Summary Data'!$X113*CB$51)+'[1]Summary Data'!$Y113</f>
        <v>0.25442999999999999</v>
      </c>
      <c r="CC58" s="98">
        <f>('[1]Summary Data'!$V113*POWER(CC$51,3))+('[1]Summary Data'!$W113*POWER(CC$51,2))+('[1]Summary Data'!$X113*CC$51)+'[1]Summary Data'!$Y113</f>
        <v>0.29685869140624999</v>
      </c>
      <c r="CD58" s="98">
        <f>('[1]Summary Data'!$V113*POWER(CD$51,3))+('[1]Summary Data'!$W113*POWER(CD$51,2))+('[1]Summary Data'!$X113*CD$51)+'[1]Summary Data'!$Y113</f>
        <v>0.30284890624999999</v>
      </c>
      <c r="CE58" s="98">
        <f>('[1]Summary Data'!$V113*POWER(CE$51,3))+('[1]Summary Data'!$W113*POWER(CE$51,2))+('[1]Summary Data'!$X113*CE$51)+'[1]Summary Data'!$Y113</f>
        <v>0.27981310546874999</v>
      </c>
      <c r="CF58" s="98">
        <f>('[1]Summary Data'!$V113*POWER(CF$51,3))+('[1]Summary Data'!$W113*POWER(CF$51,2))+('[1]Summary Data'!$X113*CF$51)+'[1]Summary Data'!$Y113</f>
        <v>0.23516375</v>
      </c>
      <c r="CG58" s="98">
        <f>('[1]Summary Data'!$V113*POWER(CG$51,3))+('[1]Summary Data'!$W113*POWER(CG$51,2))+('[1]Summary Data'!$X113*CG$51)+'[1]Summary Data'!$Y113</f>
        <v>0.17631330078125002</v>
      </c>
      <c r="CH58" s="98">
        <f>('[1]Summary Data'!$V113*POWER(CH$51,3))+('[1]Summary Data'!$W113*POWER(CH$51,2))+('[1]Summary Data'!$X113*CH$51)+'[1]Summary Data'!$Y113</f>
        <v>0.11067421875</v>
      </c>
      <c r="CI58" s="98">
        <f>('[1]Summary Data'!$V113*POWER(CI$51,3))+('[1]Summary Data'!$W113*POWER(CI$51,2))+('[1]Summary Data'!$X113*CI$51)+'[1]Summary Data'!$Y113</f>
        <v>4.5658964843750149E-2</v>
      </c>
      <c r="CJ58" s="98">
        <f>('[1]Summary Data'!$V113*POWER(CJ$51,3))+('[1]Summary Data'!$W113*POWER(CJ$51,2))+('[1]Summary Data'!$X113*CJ$51)+'[1]Summary Data'!$Y113</f>
        <v>-1.1319999999999941E-2</v>
      </c>
      <c r="CK58" s="98">
        <f>('[1]Summary Data'!$V113*POWER(CK$51,3))+('[1]Summary Data'!$W113*POWER(CK$51,2))+('[1]Summary Data'!$X113*CK$51)+'[1]Summary Data'!$Y113</f>
        <v>-5.2850214843750021E-2</v>
      </c>
      <c r="CL58" s="98">
        <f>('[1]Summary Data'!$V113*POWER(CL$51,3))+('[1]Summary Data'!$W113*POWER(CL$51,2))+('[1]Summary Data'!$X113*CL$51)+'[1]Summary Data'!$Y113</f>
        <v>-7.1519218749999947E-2</v>
      </c>
      <c r="CM58" s="98">
        <f>('[1]Summary Data'!$V113*POWER(CM$51,3))+('[1]Summary Data'!$W113*POWER(CM$51,2))+('[1]Summary Data'!$X113*CM$51)+'[1]Summary Data'!$Y113</f>
        <v>-5.9914550781249798E-2</v>
      </c>
      <c r="CN58" s="98">
        <f>('[1]Summary Data'!$V113*POWER(CN$51,3))+('[1]Summary Data'!$W113*POWER(CN$51,2))+('[1]Summary Data'!$X113*CN$51)+'[1]Summary Data'!$Y113</f>
        <v>-1.0623749999999876E-2</v>
      </c>
      <c r="CO58" s="98">
        <f>('[1]Summary Data'!$V113*POWER(CO$51,3))+('[1]Summary Data'!$W113*POWER(CO$51,2))+('[1]Summary Data'!$X113*CO$51)+'[1]Summary Data'!$Y113</f>
        <v>8.3765644531249961E-2</v>
      </c>
      <c r="CP58" s="98">
        <f>('[1]Summary Data'!$V113*POWER(CP$51,3))+('[1]Summary Data'!$W113*POWER(CP$51,2))+('[1]Summary Data'!$X113*CP$51)+'[1]Summary Data'!$Y113</f>
        <v>0.23066609375000052</v>
      </c>
      <c r="CQ58" s="99">
        <f>('[1]Summary Data'!$V113*POWER(CQ$51,3))+('[1]Summary Data'!$W113*POWER(CQ$51,2))+('[1]Summary Data'!$X113*CQ$51)+'[1]Summary Data'!$Y113</f>
        <v>0.43749005859375062</v>
      </c>
      <c r="CR58" s="99">
        <f>('[1]Summary Data'!$V113*POWER(CR$51,3))+('[1]Summary Data'!$W113*POWER(CR$51,2))+('[1]Summary Data'!$X113*CR$51)+'[1]Summary Data'!$Y113</f>
        <v>0.71165000000000034</v>
      </c>
      <c r="CS58" s="99">
        <f>('[1]Summary Data'!$V113*POWER(CS$51,3))+('[1]Summary Data'!$W113*POWER(CS$51,2))+('[1]Summary Data'!$X113*CS$51)+'[1]Summary Data'!$Y113</f>
        <v>1.0605583789062514</v>
      </c>
      <c r="CT58" s="99">
        <f>('[1]Summary Data'!$V113*POWER(CT$51,3))+('[1]Summary Data'!$W113*POWER(CT$51,2))+('[1]Summary Data'!$X113*CT$51)+'[1]Summary Data'!$Y113</f>
        <v>1.4916276562499999</v>
      </c>
      <c r="CU58" s="99">
        <f>('[1]Summary Data'!$V113*POWER(CU$51,3))+('[1]Summary Data'!$W113*POWER(CU$51,2))+('[1]Summary Data'!$X113*CU$51)+'[1]Summary Data'!$Y113</f>
        <v>2.012270292968751</v>
      </c>
      <c r="CV58" s="99">
        <f>('[1]Summary Data'!$V113*POWER(CV$51,3))+('[1]Summary Data'!$W113*POWER(CV$51,2))+('[1]Summary Data'!$X113*CV$51)+'[1]Summary Data'!$Y113</f>
        <v>2.6298987500000011</v>
      </c>
      <c r="CW58" s="99">
        <f>('[1]Summary Data'!$V113*POWER(CW$51,3))+('[1]Summary Data'!$W113*POWER(CW$51,2))+('[1]Summary Data'!$X113*CW$51)+'[1]Summary Data'!$Y113</f>
        <v>3.351925488281251</v>
      </c>
      <c r="CX58" s="99">
        <f>('[1]Summary Data'!$V113*POWER(CX$51,3))+('[1]Summary Data'!$W113*POWER(CX$51,2))+('[1]Summary Data'!$X113*CX$51)+'[1]Summary Data'!$Y113</f>
        <v>4.1857629687500015</v>
      </c>
      <c r="CY58" s="99">
        <f>('[1]Summary Data'!$V113*POWER(CY$51,3))+('[1]Summary Data'!$W113*POWER(CY$51,2))+('[1]Summary Data'!$X113*CY$51)+'[1]Summary Data'!$Y113</f>
        <v>5.13882365234375</v>
      </c>
      <c r="CZ58" s="99">
        <f>('[1]Summary Data'!$V113*POWER(CZ$51,3))+('[1]Summary Data'!$W113*POWER(CZ$51,2))+('[1]Summary Data'!$X113*CZ$51)+'[1]Summary Data'!$Y113</f>
        <v>6.2185200000000016</v>
      </c>
      <c r="DA58" s="99">
        <f>('[1]Summary Data'!$V113*POWER(DA$51,3))+('[1]Summary Data'!$W113*POWER(DA$51,2))+('[1]Summary Data'!$X113*DA$51)+'[1]Summary Data'!$Y113</f>
        <v>7.432264472656251</v>
      </c>
      <c r="DB58" s="99">
        <f>('[1]Summary Data'!$V113*POWER(DB$51,3))+('[1]Summary Data'!$W113*POWER(DB$51,2))+('[1]Summary Data'!$X113*DB$51)+'[1]Summary Data'!$Y113</f>
        <v>8.7874695312499984</v>
      </c>
      <c r="DC58" s="99">
        <f>('[1]Summary Data'!$V113*POWER(DC$51,3))+('[1]Summary Data'!$W113*POWER(DC$51,2))+('[1]Summary Data'!$X113*DC$51)+'[1]Summary Data'!$Y113</f>
        <v>10.29154763671875</v>
      </c>
      <c r="DD58" s="99">
        <f>('[1]Summary Data'!$V113*POWER(DD$51,3))+('[1]Summary Data'!$W113*POWER(DD$51,2))+('[1]Summary Data'!$X113*DD$51)+'[1]Summary Data'!$Y113</f>
        <v>11.951911250000002</v>
      </c>
      <c r="DE58" s="99">
        <f>('[1]Summary Data'!$V113*POWER(DE$51,3))+('[1]Summary Data'!$W113*POWER(DE$51,2))+('[1]Summary Data'!$X113*DE$51)+'[1]Summary Data'!$Y113</f>
        <v>13.77597283203125</v>
      </c>
      <c r="DF58" s="99">
        <f>('[1]Summary Data'!$V113*POWER(DF$51,3))+('[1]Summary Data'!$W113*POWER(DF$51,2))+('[1]Summary Data'!$X113*DF$51)+'[1]Summary Data'!$Y113</f>
        <v>15.771144843750003</v>
      </c>
      <c r="DG58" s="99">
        <f>('[1]Summary Data'!$V113*POWER(DG$51,3))+('[1]Summary Data'!$W113*POWER(DG$51,2))+('[1]Summary Data'!$X113*DG$51)+'[1]Summary Data'!$Y113</f>
        <v>17.944839746093752</v>
      </c>
      <c r="DH58" s="173"/>
    </row>
    <row r="59" spans="2:113" ht="15.75" thickBot="1">
      <c r="B59" s="169"/>
      <c r="C59" s="170"/>
      <c r="D59" s="170"/>
      <c r="E59" s="171"/>
      <c r="F59" s="58">
        <f t="shared" si="7"/>
        <v>6</v>
      </c>
      <c r="G59" s="102">
        <f t="shared" si="8"/>
        <v>0.30389125</v>
      </c>
      <c r="H59" s="103">
        <f t="shared" si="8"/>
        <v>0.30389125</v>
      </c>
      <c r="I59" s="103">
        <f t="shared" si="8"/>
        <v>0.30389125</v>
      </c>
      <c r="J59" s="103">
        <f t="shared" si="8"/>
        <v>0.28103882812500003</v>
      </c>
      <c r="K59" s="103">
        <f t="shared" si="8"/>
        <v>0.23656250000000001</v>
      </c>
      <c r="L59" s="103">
        <f t="shared" si="8"/>
        <v>0.17778835937500009</v>
      </c>
      <c r="M59" s="103">
        <f t="shared" si="8"/>
        <v>0.11204249999999999</v>
      </c>
      <c r="N59" s="103">
        <f t="shared" si="8"/>
        <v>4.665101562500007E-2</v>
      </c>
      <c r="O59" s="103">
        <f t="shared" si="8"/>
        <v>0</v>
      </c>
      <c r="P59" s="103">
        <v>0</v>
      </c>
      <c r="Q59" s="103">
        <v>0</v>
      </c>
      <c r="R59" s="103">
        <v>0</v>
      </c>
      <c r="S59" s="103">
        <v>0</v>
      </c>
      <c r="T59" s="103">
        <v>0</v>
      </c>
      <c r="U59" s="103">
        <v>0</v>
      </c>
      <c r="V59" s="104">
        <v>0</v>
      </c>
      <c r="W59" s="102">
        <v>0</v>
      </c>
      <c r="X59" s="103">
        <v>0</v>
      </c>
      <c r="Y59" s="103">
        <v>0</v>
      </c>
      <c r="Z59" s="103">
        <v>0</v>
      </c>
      <c r="AA59" s="103">
        <v>0</v>
      </c>
      <c r="AB59" s="103">
        <v>0</v>
      </c>
      <c r="AC59" s="103">
        <v>0</v>
      </c>
      <c r="AD59" s="103">
        <v>0</v>
      </c>
      <c r="AE59" s="103">
        <v>0</v>
      </c>
      <c r="AF59" s="103">
        <v>0</v>
      </c>
      <c r="AG59" s="103">
        <v>0</v>
      </c>
      <c r="AH59" s="103">
        <v>0</v>
      </c>
      <c r="AI59" s="103">
        <v>0</v>
      </c>
      <c r="AJ59" s="103">
        <v>0</v>
      </c>
      <c r="AK59" s="103">
        <v>0</v>
      </c>
      <c r="AL59" s="103">
        <v>0</v>
      </c>
      <c r="AM59" s="104">
        <v>0</v>
      </c>
      <c r="AN59" s="174"/>
      <c r="CA59" s="144">
        <f t="shared" si="9"/>
        <v>6</v>
      </c>
      <c r="CB59" s="102">
        <f>('[1]Summary Data'!$V112*POWER(CB$51,3))+('[1]Summary Data'!$W112*POWER(CB$51,2))+('[1]Summary Data'!$X112*CB$51)+'[1]Summary Data'!$Y112</f>
        <v>0.25541999999999998</v>
      </c>
      <c r="CC59" s="103">
        <f>('[1]Summary Data'!$V112*POWER(CC$51,3))+('[1]Summary Data'!$W112*POWER(CC$51,2))+('[1]Summary Data'!$X112*CC$51)+'[1]Summary Data'!$Y112</f>
        <v>0.297793671875</v>
      </c>
      <c r="CD59" s="103">
        <f>('[1]Summary Data'!$V112*POWER(CD$51,3))+('[1]Summary Data'!$W112*POWER(CD$51,2))+('[1]Summary Data'!$X112*CD$51)+'[1]Summary Data'!$Y112</f>
        <v>0.30389125</v>
      </c>
      <c r="CE59" s="103">
        <f>('[1]Summary Data'!$V112*POWER(CE$51,3))+('[1]Summary Data'!$W112*POWER(CE$51,2))+('[1]Summary Data'!$X112*CE$51)+'[1]Summary Data'!$Y112</f>
        <v>0.28103882812500003</v>
      </c>
      <c r="CF59" s="103">
        <f>('[1]Summary Data'!$V112*POWER(CF$51,3))+('[1]Summary Data'!$W112*POWER(CF$51,2))+('[1]Summary Data'!$X112*CF$51)+'[1]Summary Data'!$Y112</f>
        <v>0.23656250000000001</v>
      </c>
      <c r="CG59" s="103">
        <f>('[1]Summary Data'!$V112*POWER(CG$51,3))+('[1]Summary Data'!$W112*POWER(CG$51,2))+('[1]Summary Data'!$X112*CG$51)+'[1]Summary Data'!$Y112</f>
        <v>0.17778835937500009</v>
      </c>
      <c r="CH59" s="103">
        <f>('[1]Summary Data'!$V112*POWER(CH$51,3))+('[1]Summary Data'!$W112*POWER(CH$51,2))+('[1]Summary Data'!$X112*CH$51)+'[1]Summary Data'!$Y112</f>
        <v>0.11204249999999999</v>
      </c>
      <c r="CI59" s="103">
        <f>('[1]Summary Data'!$V112*POWER(CI$51,3))+('[1]Summary Data'!$W112*POWER(CI$51,2))+('[1]Summary Data'!$X112*CI$51)+'[1]Summary Data'!$Y112</f>
        <v>4.665101562500007E-2</v>
      </c>
      <c r="CJ59" s="103">
        <f>('[1]Summary Data'!$V112*POWER(CJ$51,3))+('[1]Summary Data'!$W112*POWER(CJ$51,2))+('[1]Summary Data'!$X112*CJ$51)+'[1]Summary Data'!$Y112</f>
        <v>-1.1059999999999959E-2</v>
      </c>
      <c r="CK59" s="103">
        <f>('[1]Summary Data'!$V112*POWER(CK$51,3))+('[1]Summary Data'!$W112*POWER(CK$51,2))+('[1]Summary Data'!$X112*CK$51)+'[1]Summary Data'!$Y112</f>
        <v>-5.3764453124999889E-2</v>
      </c>
      <c r="CL59" s="103">
        <f>('[1]Summary Data'!$V112*POWER(CL$51,3))+('[1]Summary Data'!$W112*POWER(CL$51,2))+('[1]Summary Data'!$X112*CL$51)+'[1]Summary Data'!$Y112</f>
        <v>-7.4136249999999571E-2</v>
      </c>
      <c r="CM59" s="103">
        <f>('[1]Summary Data'!$V112*POWER(CM$51,3))+('[1]Summary Data'!$W112*POWER(CM$51,2))+('[1]Summary Data'!$X112*CM$51)+'[1]Summary Data'!$Y112</f>
        <v>-6.4849296875000073E-2</v>
      </c>
      <c r="CN59" s="103">
        <f>('[1]Summary Data'!$V112*POWER(CN$51,3))+('[1]Summary Data'!$W112*POWER(CN$51,2))+('[1]Summary Data'!$X112*CN$51)+'[1]Summary Data'!$Y112</f>
        <v>-1.8577500000000025E-2</v>
      </c>
      <c r="CO59" s="103">
        <f>('[1]Summary Data'!$V112*POWER(CO$51,3))+('[1]Summary Data'!$W112*POWER(CO$51,2))+('[1]Summary Data'!$X112*CO$51)+'[1]Summary Data'!$Y112</f>
        <v>7.2005234375000171E-2</v>
      </c>
      <c r="CP59" s="103">
        <f>('[1]Summary Data'!$V112*POWER(CP$51,3))+('[1]Summary Data'!$W112*POWER(CP$51,2))+('[1]Summary Data'!$X112*CP$51)+'[1]Summary Data'!$Y112</f>
        <v>0.21422500000000055</v>
      </c>
      <c r="CQ59" s="104">
        <f>('[1]Summary Data'!$V112*POWER(CQ$51,3))+('[1]Summary Data'!$W112*POWER(CQ$51,2))+('[1]Summary Data'!$X112*CQ$51)+'[1]Summary Data'!$Y112</f>
        <v>0.41540789062500016</v>
      </c>
      <c r="CR59" s="104">
        <f>('[1]Summary Data'!$V112*POWER(CR$51,3))+('[1]Summary Data'!$W112*POWER(CR$51,2))+('[1]Summary Data'!$X112*CR$51)+'[1]Summary Data'!$Y112</f>
        <v>0.68288000000000038</v>
      </c>
      <c r="CS59" s="104">
        <f>('[1]Summary Data'!$V112*POWER(CS$51,3))+('[1]Summary Data'!$W112*POWER(CS$51,2))+('[1]Summary Data'!$X112*CS$51)+'[1]Summary Data'!$Y112</f>
        <v>1.0239674218750008</v>
      </c>
      <c r="CT59" s="104">
        <f>('[1]Summary Data'!$V112*POWER(CT$51,3))+('[1]Summary Data'!$W112*POWER(CT$51,2))+('[1]Summary Data'!$X112*CT$51)+'[1]Summary Data'!$Y112</f>
        <v>1.4459962500000005</v>
      </c>
      <c r="CU59" s="104">
        <f>('[1]Summary Data'!$V112*POWER(CU$51,3))+('[1]Summary Data'!$W112*POWER(CU$51,2))+('[1]Summary Data'!$X112*CU$51)+'[1]Summary Data'!$Y112</f>
        <v>1.9562925781250007</v>
      </c>
      <c r="CV59" s="104">
        <f>('[1]Summary Data'!$V112*POWER(CV$51,3))+('[1]Summary Data'!$W112*POWER(CV$51,2))+('[1]Summary Data'!$X112*CV$51)+'[1]Summary Data'!$Y112</f>
        <v>2.5621825000000022</v>
      </c>
      <c r="CW59" s="104">
        <f>('[1]Summary Data'!$V112*POWER(CW$51,3))+('[1]Summary Data'!$W112*POWER(CW$51,2))+('[1]Summary Data'!$X112*CW$51)+'[1]Summary Data'!$Y112</f>
        <v>3.2709921093750012</v>
      </c>
      <c r="CX59" s="104">
        <f>('[1]Summary Data'!$V112*POWER(CX$51,3))+('[1]Summary Data'!$W112*POWER(CX$51,2))+('[1]Summary Data'!$X112*CX$51)+'[1]Summary Data'!$Y112</f>
        <v>4.0900475000000007</v>
      </c>
      <c r="CY59" s="104">
        <f>('[1]Summary Data'!$V112*POWER(CY$51,3))+('[1]Summary Data'!$W112*POWER(CY$51,2))+('[1]Summary Data'!$X112*CY$51)+'[1]Summary Data'!$Y112</f>
        <v>5.0266747656250006</v>
      </c>
      <c r="CZ59" s="104">
        <f>('[1]Summary Data'!$V112*POWER(CZ$51,3))+('[1]Summary Data'!$W112*POWER(CZ$51,2))+('[1]Summary Data'!$X112*CZ$51)+'[1]Summary Data'!$Y112</f>
        <v>6.0881999999999996</v>
      </c>
      <c r="DA59" s="104">
        <f>('[1]Summary Data'!$V112*POWER(DA$51,3))+('[1]Summary Data'!$W112*POWER(DA$51,2))+('[1]Summary Data'!$X112*DA$51)+'[1]Summary Data'!$Y112</f>
        <v>7.2819492968749993</v>
      </c>
      <c r="DB59" s="104">
        <f>('[1]Summary Data'!$V112*POWER(DB$51,3))+('[1]Summary Data'!$W112*POWER(DB$51,2))+('[1]Summary Data'!$X112*DB$51)+'[1]Summary Data'!$Y112</f>
        <v>8.6152487500000028</v>
      </c>
      <c r="DC59" s="104">
        <f>('[1]Summary Data'!$V112*POWER(DC$51,3))+('[1]Summary Data'!$W112*POWER(DC$51,2))+('[1]Summary Data'!$X112*DC$51)+'[1]Summary Data'!$Y112</f>
        <v>10.095424453125002</v>
      </c>
      <c r="DD59" s="104">
        <f>('[1]Summary Data'!$V112*POWER(DD$51,3))+('[1]Summary Data'!$W112*POWER(DD$51,2))+('[1]Summary Data'!$X112*DD$51)+'[1]Summary Data'!$Y112</f>
        <v>11.729802500000005</v>
      </c>
      <c r="DE59" s="104">
        <f>('[1]Summary Data'!$V112*POWER(DE$51,3))+('[1]Summary Data'!$W112*POWER(DE$51,2))+('[1]Summary Data'!$X112*DE$51)+'[1]Summary Data'!$Y112</f>
        <v>13.525708984375001</v>
      </c>
      <c r="DF59" s="104">
        <f>('[1]Summary Data'!$V112*POWER(DF$51,3))+('[1]Summary Data'!$W112*POWER(DF$51,2))+('[1]Summary Data'!$X112*DF$51)+'[1]Summary Data'!$Y112</f>
        <v>15.490470000000002</v>
      </c>
      <c r="DG59" s="104">
        <f>('[1]Summary Data'!$V112*POWER(DG$51,3))+('[1]Summary Data'!$W112*POWER(DG$51,2))+('[1]Summary Data'!$X112*DG$51)+'[1]Summary Data'!$Y112</f>
        <v>17.631411640625</v>
      </c>
      <c r="DH59" s="174"/>
    </row>
    <row r="74" spans="9:9">
      <c r="I74" s="43"/>
    </row>
  </sheetData>
  <sheetProtection password="C163" sheet="1" objects="1" scenarios="1"/>
  <mergeCells count="26">
    <mergeCell ref="B10:H10"/>
    <mergeCell ref="A1:T1"/>
    <mergeCell ref="J2:R2"/>
    <mergeCell ref="B5:D5"/>
    <mergeCell ref="P5:S5"/>
    <mergeCell ref="B7:D7"/>
    <mergeCell ref="Q41:Q48"/>
    <mergeCell ref="B13:G13"/>
    <mergeCell ref="B14:E22"/>
    <mergeCell ref="H15:H22"/>
    <mergeCell ref="B24:F24"/>
    <mergeCell ref="G24:N24"/>
    <mergeCell ref="B25:F26"/>
    <mergeCell ref="B28:F28"/>
    <mergeCell ref="B29:E37"/>
    <mergeCell ref="B39:F39"/>
    <mergeCell ref="G39:P39"/>
    <mergeCell ref="B40:E48"/>
    <mergeCell ref="DH52:DH59"/>
    <mergeCell ref="B50:F50"/>
    <mergeCell ref="G50:V50"/>
    <mergeCell ref="W50:AM50"/>
    <mergeCell ref="CB50:CQ50"/>
    <mergeCell ref="CR50:DG50"/>
    <mergeCell ref="B51:E59"/>
    <mergeCell ref="AN52:AN59"/>
  </mergeCells>
  <dataValidations count="1">
    <dataValidation type="list" allowBlank="1" showInputMessage="1" showErrorMessage="1" sqref="E5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34" fitToHeight="2" orientation="landscape" horizontalDpi="30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Q70"/>
  <sheetViews>
    <sheetView showGridLines="0" workbookViewId="0">
      <selection sqref="A1:T1"/>
    </sheetView>
  </sheetViews>
  <sheetFormatPr defaultRowHeight="1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0" width="9.140625" style="7"/>
    <col min="11" max="11" width="9.140625" style="7" customWidth="1"/>
    <col min="12" max="16" width="9.140625" style="7"/>
    <col min="17" max="17" width="9.140625" style="7" customWidth="1"/>
    <col min="18" max="18" width="9.140625" style="7"/>
    <col min="19" max="19" width="9.28515625" style="7" bestFit="1" customWidth="1"/>
    <col min="20" max="78" width="9.140625" style="7"/>
    <col min="79" max="95" width="9.140625" style="7" hidden="1" customWidth="1"/>
    <col min="96" max="16384" width="9.140625" style="7"/>
  </cols>
  <sheetData>
    <row r="1" spans="1:81" ht="27" thickBot="1">
      <c r="A1" s="157" t="str">
        <f ca="1">MID(CELL("filename",A1),FIND("]",CELL("filename",A1))+1,255)</f>
        <v>Nissan GTR EcuTek</v>
      </c>
      <c r="B1" s="158"/>
      <c r="C1" s="158"/>
      <c r="D1" s="158"/>
      <c r="E1" s="158"/>
      <c r="F1" s="158"/>
      <c r="G1" s="158"/>
      <c r="H1" s="158"/>
      <c r="I1" s="158"/>
      <c r="J1" s="158" t="s">
        <v>67</v>
      </c>
      <c r="K1" s="158"/>
      <c r="L1" s="158"/>
      <c r="M1" s="158"/>
      <c r="N1" s="158"/>
      <c r="O1" s="158"/>
      <c r="P1" s="158"/>
      <c r="Q1" s="158"/>
      <c r="R1" s="158"/>
      <c r="S1" s="158">
        <f>'[1]Summary Data'!$D$69</f>
        <v>1214.6400000000001</v>
      </c>
      <c r="T1" s="159" t="s">
        <v>28</v>
      </c>
      <c r="U1" s="38"/>
      <c r="V1" s="38"/>
      <c r="W1" s="38"/>
      <c r="X1" s="38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  <c r="BC1" s="145"/>
      <c r="BD1" s="145"/>
      <c r="BE1" s="145"/>
      <c r="BF1" s="145"/>
      <c r="BG1" s="145"/>
      <c r="BH1" s="145"/>
      <c r="BI1" s="145"/>
      <c r="BJ1" s="145"/>
      <c r="BK1" s="145"/>
      <c r="BL1" s="145"/>
      <c r="BM1" s="145"/>
      <c r="BN1" s="145"/>
      <c r="BO1" s="145"/>
      <c r="BP1" s="145"/>
      <c r="BQ1" s="145"/>
      <c r="BR1" s="145"/>
      <c r="BS1" s="145"/>
      <c r="BT1" s="145"/>
      <c r="BU1" s="145"/>
      <c r="BV1" s="145"/>
      <c r="BW1" s="145"/>
      <c r="BX1" s="145"/>
      <c r="BY1" s="145"/>
      <c r="BZ1" s="145"/>
      <c r="CA1" s="38"/>
      <c r="CB1" s="38"/>
      <c r="CC1" s="39"/>
    </row>
    <row r="2" spans="1:81" ht="15.75" thickBot="1">
      <c r="A2" s="6" t="s">
        <v>0</v>
      </c>
      <c r="J2" s="197" t="s">
        <v>35</v>
      </c>
      <c r="K2" s="198"/>
      <c r="L2" s="198"/>
      <c r="M2" s="198"/>
      <c r="N2" s="198"/>
      <c r="O2" s="198"/>
      <c r="P2" s="198"/>
      <c r="Q2" s="198"/>
      <c r="R2" s="199"/>
      <c r="S2" s="40">
        <f>'[1]Summary Data'!$D$69</f>
        <v>1214.6400000000001</v>
      </c>
      <c r="T2" s="41" t="s">
        <v>28</v>
      </c>
    </row>
    <row r="3" spans="1:81">
      <c r="A3" s="8" t="s">
        <v>1</v>
      </c>
      <c r="B3" s="7" t="str">
        <f>[1]Versions!C4</f>
        <v>19.02.28</v>
      </c>
    </row>
    <row r="4" spans="1:81" ht="15.75" thickBot="1"/>
    <row r="5" spans="1:81" ht="15.75" thickBot="1">
      <c r="B5" s="175" t="s">
        <v>36</v>
      </c>
      <c r="C5" s="176"/>
      <c r="D5" s="177"/>
      <c r="E5" s="42" t="s">
        <v>32</v>
      </c>
      <c r="F5" s="43" t="s">
        <v>37</v>
      </c>
      <c r="P5" s="200" t="s">
        <v>38</v>
      </c>
      <c r="Q5" s="200"/>
      <c r="R5" s="200"/>
      <c r="S5" s="200"/>
      <c r="T5" s="44">
        <v>0.87</v>
      </c>
    </row>
    <row r="6" spans="1:81" ht="15.75" thickBot="1"/>
    <row r="7" spans="1:81" ht="15.75" thickBot="1">
      <c r="B7" s="175" t="s">
        <v>39</v>
      </c>
      <c r="C7" s="176"/>
      <c r="D7" s="177"/>
    </row>
    <row r="8" spans="1:81" ht="15.75" thickBot="1">
      <c r="B8" s="45">
        <f>MIN(G62:V62)</f>
        <v>0.16</v>
      </c>
      <c r="C8" s="46" t="s">
        <v>40</v>
      </c>
    </row>
    <row r="9" spans="1:81" ht="15.75" thickBot="1"/>
    <row r="10" spans="1:81" ht="15.75" thickBot="1">
      <c r="B10" s="175" t="s">
        <v>41</v>
      </c>
      <c r="C10" s="176"/>
      <c r="D10" s="176"/>
      <c r="E10" s="176"/>
      <c r="F10" s="176"/>
      <c r="G10" s="176"/>
      <c r="H10" s="177"/>
    </row>
    <row r="11" spans="1:81" ht="15.75" thickBot="1">
      <c r="B11" s="45">
        <f>MAX(G62:V62)</f>
        <v>2</v>
      </c>
      <c r="C11" s="46" t="s">
        <v>40</v>
      </c>
    </row>
    <row r="12" spans="1:81" ht="15.75" thickBot="1">
      <c r="I12" s="43"/>
    </row>
    <row r="13" spans="1:81" ht="15.75" thickBot="1">
      <c r="B13" s="175" t="s">
        <v>42</v>
      </c>
      <c r="C13" s="176"/>
      <c r="D13" s="176"/>
      <c r="E13" s="176"/>
      <c r="F13" s="176"/>
      <c r="G13" s="177"/>
      <c r="H13" s="43"/>
      <c r="I13" s="43"/>
    </row>
    <row r="14" spans="1:81" ht="15.75" thickBot="1">
      <c r="B14" s="163" t="s">
        <v>43</v>
      </c>
      <c r="C14" s="164"/>
      <c r="D14" s="164"/>
      <c r="E14" s="165"/>
      <c r="F14" s="47" t="str">
        <f>$E$5</f>
        <v>bar</v>
      </c>
      <c r="G14" s="48" t="s">
        <v>44</v>
      </c>
    </row>
    <row r="15" spans="1:81" ht="15.75" customHeight="1" thickBot="1">
      <c r="B15" s="166"/>
      <c r="C15" s="167"/>
      <c r="D15" s="167"/>
      <c r="E15" s="168"/>
      <c r="F15" s="49">
        <f>'[1]Summary Data'!$C$16*VLOOKUP($E$5,PressureFactors,2,FALSE)</f>
        <v>2.5</v>
      </c>
      <c r="G15" s="50">
        <f>'[1]Summary Data'!$D$70*IF('[1]Summary Data'!$D$69&gt;1250,1,Help!$AE$5)*$T$5</f>
        <v>1058.2888800000001</v>
      </c>
      <c r="H15" s="172" t="s">
        <v>45</v>
      </c>
      <c r="I15" s="37"/>
      <c r="K15" s="37"/>
    </row>
    <row r="16" spans="1:81" ht="15.75" thickBot="1">
      <c r="B16" s="166"/>
      <c r="C16" s="167"/>
      <c r="D16" s="167"/>
      <c r="E16" s="168"/>
      <c r="F16" s="51">
        <f>'[1]Summary Data'!$C$15*VLOOKUP($E$5,PressureFactors,2,FALSE)</f>
        <v>3</v>
      </c>
      <c r="G16" s="52">
        <f>'[1]Summary Data'!$D$69*IF('[1]Summary Data'!$D$69&gt;1250,1,Help!$AE$5)*$T$5</f>
        <v>1215.2473199999999</v>
      </c>
      <c r="H16" s="173"/>
      <c r="I16" s="53" t="s">
        <v>46</v>
      </c>
    </row>
    <row r="17" spans="2:17">
      <c r="B17" s="166"/>
      <c r="C17" s="167"/>
      <c r="D17" s="167"/>
      <c r="E17" s="168"/>
      <c r="F17" s="54">
        <f>'[1]Summary Data'!$C$14*VLOOKUP($E$5,PressureFactors,2,FALSE)</f>
        <v>3.5</v>
      </c>
      <c r="G17" s="55">
        <f>'[1]Summary Data'!$D$68*IF('[1]Summary Data'!$D$69&gt;1250,1,Help!$AE$5)*$T$5</f>
        <v>1312.2758099999999</v>
      </c>
      <c r="H17" s="173"/>
    </row>
    <row r="18" spans="2:17">
      <c r="B18" s="166"/>
      <c r="C18" s="167"/>
      <c r="D18" s="167"/>
      <c r="E18" s="168"/>
      <c r="F18" s="56">
        <f>'[1]Summary Data'!$C$13*VLOOKUP($E$5,PressureFactors,2,FALSE)</f>
        <v>4</v>
      </c>
      <c r="G18" s="57">
        <f>'[1]Summary Data'!$D$67*IF('[1]Summary Data'!$D$69&gt;1250,1,Help!$AE$5)*$T$5</f>
        <v>1302.6510000000001</v>
      </c>
      <c r="H18" s="173"/>
    </row>
    <row r="19" spans="2:17">
      <c r="B19" s="166"/>
      <c r="C19" s="167"/>
      <c r="D19" s="167"/>
      <c r="E19" s="168"/>
      <c r="F19" s="56">
        <f>'[1]Summary Data'!$C$12*VLOOKUP($E$5,PressureFactors,2,FALSE)</f>
        <v>4.5</v>
      </c>
      <c r="G19" s="57">
        <f>'[1]Summary Data'!$D$66*IF('[1]Summary Data'!$D$69&gt;1250,1,Help!$AE$5)*$T$5</f>
        <v>1383.2912999999999</v>
      </c>
      <c r="H19" s="173"/>
    </row>
    <row r="20" spans="2:17">
      <c r="B20" s="166"/>
      <c r="C20" s="167"/>
      <c r="D20" s="167"/>
      <c r="E20" s="168"/>
      <c r="F20" s="56">
        <f>'[1]Summary Data'!$C$11*VLOOKUP($E$5,PressureFactors,2,FALSE)</f>
        <v>5</v>
      </c>
      <c r="G20" s="57">
        <f>'[1]Summary Data'!$D$65*IF('[1]Summary Data'!$D$69&gt;1250,1,Help!$AE$5)*$T$5</f>
        <v>1439.7194999999999</v>
      </c>
      <c r="H20" s="173"/>
    </row>
    <row r="21" spans="2:17">
      <c r="B21" s="166"/>
      <c r="C21" s="167"/>
      <c r="D21" s="167"/>
      <c r="E21" s="168"/>
      <c r="F21" s="56">
        <f>'[1]Summary Data'!$C$10*VLOOKUP($E$5,PressureFactors,2,FALSE)</f>
        <v>5.5</v>
      </c>
      <c r="G21" s="57">
        <f>'[1]Summary Data'!$D$64*IF('[1]Summary Data'!$D$69&gt;1250,1,Help!$AE$5)*$T$5</f>
        <v>1492.2857699999997</v>
      </c>
      <c r="H21" s="173"/>
    </row>
    <row r="22" spans="2:17" ht="15.75" thickBot="1">
      <c r="B22" s="169"/>
      <c r="C22" s="170"/>
      <c r="D22" s="170"/>
      <c r="E22" s="171"/>
      <c r="F22" s="58">
        <f>'[1]Summary Data'!$C$9*VLOOKUP($E$5,PressureFactors,2,FALSE)</f>
        <v>6</v>
      </c>
      <c r="G22" s="59">
        <f>'[1]Summary Data'!$D$63*IF('[1]Summary Data'!$D$69&gt;1250,1,Help!$AE$5)*$T$5</f>
        <v>1552.6559400000001</v>
      </c>
      <c r="H22" s="174"/>
    </row>
    <row r="23" spans="2:17" ht="15.75" thickBot="1"/>
    <row r="24" spans="2:17" ht="15.75" thickBot="1">
      <c r="B24" s="175" t="s">
        <v>47</v>
      </c>
      <c r="C24" s="176"/>
      <c r="D24" s="176"/>
      <c r="E24" s="176"/>
      <c r="F24" s="177"/>
      <c r="G24" s="178" t="s">
        <v>48</v>
      </c>
      <c r="H24" s="179"/>
      <c r="I24" s="179"/>
      <c r="J24" s="179"/>
      <c r="K24" s="179"/>
      <c r="L24" s="179"/>
      <c r="M24" s="179"/>
      <c r="N24" s="180"/>
    </row>
    <row r="25" spans="2:17" ht="15.75" customHeight="1" thickBot="1">
      <c r="B25" s="192" t="s">
        <v>49</v>
      </c>
      <c r="C25" s="193"/>
      <c r="D25" s="193"/>
      <c r="E25" s="193"/>
      <c r="F25" s="194"/>
      <c r="G25" s="60">
        <v>-40</v>
      </c>
      <c r="H25" s="61">
        <v>-30</v>
      </c>
      <c r="I25" s="61">
        <v>-20</v>
      </c>
      <c r="J25" s="62">
        <v>-10</v>
      </c>
      <c r="K25" s="63">
        <f>'[1]Summary Data'!G31</f>
        <v>0</v>
      </c>
      <c r="L25" s="64">
        <v>10</v>
      </c>
      <c r="M25" s="61">
        <v>20</v>
      </c>
      <c r="N25" s="65">
        <v>30</v>
      </c>
      <c r="O25" s="37"/>
    </row>
    <row r="26" spans="2:17" ht="15.75" thickBot="1">
      <c r="B26" s="195"/>
      <c r="C26" s="196"/>
      <c r="D26" s="196"/>
      <c r="E26" s="196"/>
      <c r="F26" s="196"/>
      <c r="G26" s="66">
        <f t="shared" ref="G26:J26" si="0">IF(G25=0,100,100*SQRT(1/(1+(G25*0.01))))</f>
        <v>129.09944487358055</v>
      </c>
      <c r="H26" s="67">
        <f t="shared" si="0"/>
        <v>119.52286093343936</v>
      </c>
      <c r="I26" s="67">
        <f t="shared" si="0"/>
        <v>111.80339887498948</v>
      </c>
      <c r="J26" s="68">
        <f t="shared" si="0"/>
        <v>105.40925533894598</v>
      </c>
      <c r="K26" s="69">
        <f>IF(K25=0,100,100*SQRT(1/(1+(K25*0.01))))</f>
        <v>100</v>
      </c>
      <c r="L26" s="70">
        <f t="shared" ref="L26:N26" si="1">IF(L25=0,100,100*SQRT(1/(1+(L25*0.01))))</f>
        <v>95.346258924559237</v>
      </c>
      <c r="M26" s="67">
        <f t="shared" si="1"/>
        <v>91.287092917527687</v>
      </c>
      <c r="N26" s="71">
        <f t="shared" si="1"/>
        <v>87.705801930702918</v>
      </c>
      <c r="O26" s="72" t="s">
        <v>50</v>
      </c>
      <c r="P26" s="37"/>
      <c r="Q26" s="73"/>
    </row>
    <row r="27" spans="2:17" ht="15.75" thickBot="1">
      <c r="K27" s="74" t="s">
        <v>51</v>
      </c>
    </row>
    <row r="28" spans="2:17" ht="15.75" thickBot="1">
      <c r="B28" s="175" t="s">
        <v>52</v>
      </c>
      <c r="C28" s="176"/>
      <c r="D28" s="176"/>
      <c r="E28" s="176"/>
      <c r="F28" s="177"/>
      <c r="G28" s="137">
        <f>'[1]Summary Data'!$C$15*VLOOKUP($E$5,PressureFactors,2,FALSE)</f>
        <v>3</v>
      </c>
      <c r="H28" s="53" t="s">
        <v>46</v>
      </c>
      <c r="I28" s="43"/>
    </row>
    <row r="29" spans="2:17" ht="15.75" thickBot="1">
      <c r="B29" s="163" t="s">
        <v>53</v>
      </c>
      <c r="C29" s="164"/>
      <c r="D29" s="164"/>
      <c r="E29" s="165"/>
      <c r="F29" s="47" t="str">
        <f>$E$5</f>
        <v>bar</v>
      </c>
      <c r="G29" s="76" t="s">
        <v>54</v>
      </c>
    </row>
    <row r="30" spans="2:17" ht="15.75" customHeight="1">
      <c r="B30" s="166"/>
      <c r="C30" s="167"/>
      <c r="D30" s="167"/>
      <c r="E30" s="168"/>
      <c r="F30" s="77">
        <f t="shared" ref="F30:F37" si="2">F15</f>
        <v>2.5</v>
      </c>
      <c r="G30" s="78">
        <f>SQRT(1+(($G$28-F30)/F30))</f>
        <v>1.0954451150103321</v>
      </c>
      <c r="H30" s="37"/>
      <c r="I30" s="37"/>
      <c r="K30" s="37"/>
    </row>
    <row r="31" spans="2:17">
      <c r="B31" s="166"/>
      <c r="C31" s="167"/>
      <c r="D31" s="167"/>
      <c r="E31" s="168"/>
      <c r="F31" s="79">
        <f t="shared" si="2"/>
        <v>3</v>
      </c>
      <c r="G31" s="80">
        <f t="shared" ref="G31:G37" si="3">SQRT(1+(($G$28-F31)/F31))</f>
        <v>1</v>
      </c>
      <c r="H31" s="43"/>
      <c r="I31" s="43"/>
    </row>
    <row r="32" spans="2:17">
      <c r="B32" s="166"/>
      <c r="C32" s="167"/>
      <c r="D32" s="167"/>
      <c r="E32" s="168"/>
      <c r="F32" s="81">
        <f t="shared" si="2"/>
        <v>3.5</v>
      </c>
      <c r="G32" s="80">
        <f t="shared" si="3"/>
        <v>0.92582009977255153</v>
      </c>
    </row>
    <row r="33" spans="2:16">
      <c r="B33" s="166"/>
      <c r="C33" s="167"/>
      <c r="D33" s="167"/>
      <c r="E33" s="168"/>
      <c r="F33" s="79">
        <f t="shared" si="2"/>
        <v>4</v>
      </c>
      <c r="G33" s="80">
        <f t="shared" si="3"/>
        <v>0.8660254037844386</v>
      </c>
    </row>
    <row r="34" spans="2:16">
      <c r="B34" s="166"/>
      <c r="C34" s="167"/>
      <c r="D34" s="167"/>
      <c r="E34" s="168"/>
      <c r="F34" s="79">
        <f t="shared" si="2"/>
        <v>4.5</v>
      </c>
      <c r="G34" s="80">
        <f t="shared" si="3"/>
        <v>0.81649658092772603</v>
      </c>
    </row>
    <row r="35" spans="2:16">
      <c r="B35" s="166"/>
      <c r="C35" s="167"/>
      <c r="D35" s="167"/>
      <c r="E35" s="168"/>
      <c r="F35" s="79">
        <f t="shared" si="2"/>
        <v>5</v>
      </c>
      <c r="G35" s="80">
        <f t="shared" si="3"/>
        <v>0.7745966692414834</v>
      </c>
    </row>
    <row r="36" spans="2:16">
      <c r="B36" s="166"/>
      <c r="C36" s="167"/>
      <c r="D36" s="167"/>
      <c r="E36" s="168"/>
      <c r="F36" s="79">
        <f t="shared" si="2"/>
        <v>5.5</v>
      </c>
      <c r="G36" s="80">
        <f t="shared" si="3"/>
        <v>0.7385489458759964</v>
      </c>
    </row>
    <row r="37" spans="2:16" ht="15.75" thickBot="1">
      <c r="B37" s="169"/>
      <c r="C37" s="170"/>
      <c r="D37" s="170"/>
      <c r="E37" s="171"/>
      <c r="F37" s="82">
        <f t="shared" si="2"/>
        <v>6</v>
      </c>
      <c r="G37" s="83">
        <f t="shared" si="3"/>
        <v>0.70710678118654757</v>
      </c>
    </row>
    <row r="38" spans="2:16" ht="15.75" thickBot="1"/>
    <row r="39" spans="2:16" ht="15.75" thickBot="1">
      <c r="B39" s="175" t="s">
        <v>55</v>
      </c>
      <c r="C39" s="176"/>
      <c r="D39" s="176"/>
      <c r="E39" s="176"/>
      <c r="F39" s="177"/>
      <c r="G39" s="178" t="s">
        <v>68</v>
      </c>
      <c r="H39" s="179"/>
      <c r="I39" s="179"/>
      <c r="J39" s="179"/>
      <c r="K39" s="179"/>
      <c r="L39" s="179"/>
      <c r="M39" s="179"/>
      <c r="N39" s="180"/>
    </row>
    <row r="40" spans="2:16" ht="15.75" customHeight="1" thickBot="1">
      <c r="B40" s="183" t="s">
        <v>58</v>
      </c>
      <c r="C40" s="184"/>
      <c r="D40" s="184"/>
      <c r="E40" s="185"/>
      <c r="F40" s="47" t="str">
        <f>$E$5</f>
        <v>bar</v>
      </c>
      <c r="G40" s="84">
        <v>8</v>
      </c>
      <c r="H40" s="85">
        <v>10</v>
      </c>
      <c r="I40" s="85">
        <v>11</v>
      </c>
      <c r="J40" s="85">
        <v>12</v>
      </c>
      <c r="K40" s="85">
        <v>13</v>
      </c>
      <c r="L40" s="85">
        <v>14</v>
      </c>
      <c r="M40" s="85">
        <v>15</v>
      </c>
      <c r="N40" s="86">
        <v>16</v>
      </c>
    </row>
    <row r="41" spans="2:16" ht="15.75" thickBot="1">
      <c r="B41" s="186"/>
      <c r="C41" s="187"/>
      <c r="D41" s="187"/>
      <c r="E41" s="188"/>
      <c r="F41" s="49">
        <f t="shared" ref="F41:F48" si="4">F15</f>
        <v>2.5</v>
      </c>
      <c r="G41" s="87">
        <f>('[1]Summary Data'!$V43*POWER(G$40,3))+('[1]Summary Data'!$W43*POWER(G$40,2))+('[1]Summary Data'!$X43*G$40)+'[1]Summary Data'!$Y43</f>
        <v>1.8557100000000002</v>
      </c>
      <c r="H41" s="88">
        <f>('[1]Summary Data'!$V43*POWER(H$40,3))+('[1]Summary Data'!$W43*POWER(H$40,2))+('[1]Summary Data'!$X43*H$40)+'[1]Summary Data'!$Y43</f>
        <v>1.2349899999999998</v>
      </c>
      <c r="I41" s="88">
        <f>('[1]Summary Data'!$V43*POWER(I$40,3))+('[1]Summary Data'!$W43*POWER(I$40,2))+('[1]Summary Data'!$X43*I$40)+'[1]Summary Data'!$Y43</f>
        <v>1.0095299999999998</v>
      </c>
      <c r="J41" s="88">
        <f>('[1]Summary Data'!$V43*POWER(J$40,3))+('[1]Summary Data'!$W43*POWER(J$40,2))+('[1]Summary Data'!$X43*J$40)+'[1]Summary Data'!$Y43</f>
        <v>0.83011000000000035</v>
      </c>
      <c r="K41" s="88">
        <f>('[1]Summary Data'!$V43*POWER(K$40,3))+('[1]Summary Data'!$W43*POWER(K$40,2))+('[1]Summary Data'!$X43*K$40)+'[1]Summary Data'!$Y43</f>
        <v>0.68880999999999926</v>
      </c>
      <c r="L41" s="88">
        <f>('[1]Summary Data'!$V43*POWER(L$40,3))+('[1]Summary Data'!$W43*POWER(L$40,2))+('[1]Summary Data'!$X43*L$40)+'[1]Summary Data'!$Y43</f>
        <v>0.57770999999999884</v>
      </c>
      <c r="M41" s="88">
        <f>('[1]Summary Data'!$V43*POWER(M$40,3))+('[1]Summary Data'!$W43*POWER(M$40,2))+('[1]Summary Data'!$X43*M$40)+'[1]Summary Data'!$Y43</f>
        <v>0.48889000000000049</v>
      </c>
      <c r="N41" s="89">
        <f>('[1]Summary Data'!$V43*POWER(N$40,3))+('[1]Summary Data'!$W43*POWER(N$40,2))+('[1]Summary Data'!$X43*N$40)+'[1]Summary Data'!$Y43</f>
        <v>0.4144300000000003</v>
      </c>
      <c r="O41" s="172" t="s">
        <v>40</v>
      </c>
    </row>
    <row r="42" spans="2:16" ht="15.75" thickBot="1">
      <c r="B42" s="186"/>
      <c r="C42" s="187"/>
      <c r="D42" s="187"/>
      <c r="E42" s="188"/>
      <c r="F42" s="51">
        <f t="shared" si="4"/>
        <v>3</v>
      </c>
      <c r="G42" s="92">
        <f>('[1]Summary Data'!$V42*POWER(G$40,3))+('[1]Summary Data'!$W42*POWER(G$40,2))+('[1]Summary Data'!$X42*G$40)+'[1]Summary Data'!$Y42</f>
        <v>1.9170699999999998</v>
      </c>
      <c r="H42" s="93">
        <f>('[1]Summary Data'!$V42*POWER(H$40,3))+('[1]Summary Data'!$W42*POWER(H$40,2))+('[1]Summary Data'!$X42*H$40)+'[1]Summary Data'!$Y42</f>
        <v>1.2748500000000007</v>
      </c>
      <c r="I42" s="93">
        <f>('[1]Summary Data'!$V42*POWER(I$40,3))+('[1]Summary Data'!$W42*POWER(I$40,2))+('[1]Summary Data'!$X42*I$40)+'[1]Summary Data'!$Y42</f>
        <v>1.0617999999999999</v>
      </c>
      <c r="J42" s="93">
        <f>('[1]Summary Data'!$V42*POWER(J$40,3))+('[1]Summary Data'!$W42*POWER(J$40,2))+('[1]Summary Data'!$X42*J$40)+'[1]Summary Data'!$Y42</f>
        <v>0.9020699999999966</v>
      </c>
      <c r="K42" s="93">
        <f>('[1]Summary Data'!$V42*POWER(K$40,3))+('[1]Summary Data'!$W42*POWER(K$40,2))+('[1]Summary Data'!$X42*K$40)+'[1]Summary Data'!$Y42</f>
        <v>0.78162000000000198</v>
      </c>
      <c r="L42" s="93">
        <f>('[1]Summary Data'!$V42*POWER(L$40,3))+('[1]Summary Data'!$W42*POWER(L$40,2))+('[1]Summary Data'!$X42*L$40)+'[1]Summary Data'!$Y42</f>
        <v>0.68640999999999686</v>
      </c>
      <c r="M42" s="93">
        <f>('[1]Summary Data'!$V42*POWER(M$40,3))+('[1]Summary Data'!$W42*POWER(M$40,2))+('[1]Summary Data'!$X42*M$40)+'[1]Summary Data'!$Y42</f>
        <v>0.60240000000000116</v>
      </c>
      <c r="N42" s="94">
        <f>('[1]Summary Data'!$V42*POWER(N$40,3))+('[1]Summary Data'!$W42*POWER(N$40,2))+('[1]Summary Data'!$X42*N$40)+'[1]Summary Data'!$Y42</f>
        <v>0.51554999999999929</v>
      </c>
      <c r="O42" s="173"/>
      <c r="P42" s="53" t="s">
        <v>46</v>
      </c>
    </row>
    <row r="43" spans="2:16">
      <c r="B43" s="186"/>
      <c r="C43" s="187"/>
      <c r="D43" s="187"/>
      <c r="E43" s="188"/>
      <c r="F43" s="54">
        <f t="shared" si="4"/>
        <v>3.5</v>
      </c>
      <c r="G43" s="97">
        <f>('[1]Summary Data'!$V41*POWER(G$40,3))+('[1]Summary Data'!$W41*POWER(G$40,2))+('[1]Summary Data'!$X41*G$40)+'[1]Summary Data'!$Y41</f>
        <v>2.1161400000000015</v>
      </c>
      <c r="H43" s="98">
        <f>('[1]Summary Data'!$V41*POWER(H$40,3))+('[1]Summary Data'!$W41*POWER(H$40,2))+('[1]Summary Data'!$X41*H$40)+'[1]Summary Data'!$Y41</f>
        <v>1.3630000000000013</v>
      </c>
      <c r="I43" s="98">
        <f>('[1]Summary Data'!$V41*POWER(I$40,3))+('[1]Summary Data'!$W41*POWER(I$40,2))+('[1]Summary Data'!$X41*I$40)+'[1]Summary Data'!$Y41</f>
        <v>1.1149500000000039</v>
      </c>
      <c r="J43" s="98">
        <f>('[1]Summary Data'!$V41*POWER(J$40,3))+('[1]Summary Data'!$W41*POWER(J$40,2))+('[1]Summary Data'!$X41*J$40)+'[1]Summary Data'!$Y41</f>
        <v>0.93186000000000035</v>
      </c>
      <c r="K43" s="98">
        <f>('[1]Summary Data'!$V41*POWER(K$40,3))+('[1]Summary Data'!$W41*POWER(K$40,2))+('[1]Summary Data'!$X41*K$40)+'[1]Summary Data'!$Y41</f>
        <v>0.79819000000000173</v>
      </c>
      <c r="L43" s="98">
        <f>('[1]Summary Data'!$V41*POWER(L$40,3))+('[1]Summary Data'!$W41*POWER(L$40,2))+('[1]Summary Data'!$X41*L$40)+'[1]Summary Data'!$Y41</f>
        <v>0.69840000000000302</v>
      </c>
      <c r="M43" s="98">
        <f>('[1]Summary Data'!$V41*POWER(M$40,3))+('[1]Summary Data'!$W41*POWER(M$40,2))+('[1]Summary Data'!$X41*M$40)+'[1]Summary Data'!$Y41</f>
        <v>0.61694999999999922</v>
      </c>
      <c r="N43" s="99">
        <f>('[1]Summary Data'!$V41*POWER(N$40,3))+('[1]Summary Data'!$W41*POWER(N$40,2))+('[1]Summary Data'!$X41*N$40)+'[1]Summary Data'!$Y41</f>
        <v>0.53829999999999956</v>
      </c>
      <c r="O43" s="173"/>
    </row>
    <row r="44" spans="2:16">
      <c r="B44" s="186"/>
      <c r="C44" s="187"/>
      <c r="D44" s="187"/>
      <c r="E44" s="188"/>
      <c r="F44" s="56">
        <f t="shared" si="4"/>
        <v>4</v>
      </c>
      <c r="G44" s="97">
        <f>('[1]Summary Data'!$V40*POWER(G$40,3))+('[1]Summary Data'!$W40*POWER(G$40,2))+('[1]Summary Data'!$X40*G$40)+'[1]Summary Data'!$Y40</f>
        <v>2.1192600000000024</v>
      </c>
      <c r="H44" s="98">
        <f>('[1]Summary Data'!$V40*POWER(H$40,3))+('[1]Summary Data'!$W40*POWER(H$40,2))+('[1]Summary Data'!$X40*H$40)+'[1]Summary Data'!$Y40</f>
        <v>1.3396400000000028</v>
      </c>
      <c r="I44" s="98">
        <f>('[1]Summary Data'!$V40*POWER(I$40,3))+('[1]Summary Data'!$W40*POWER(I$40,2))+('[1]Summary Data'!$X40*I$40)+'[1]Summary Data'!$Y40</f>
        <v>1.0710000000000051</v>
      </c>
      <c r="J44" s="98">
        <f>('[1]Summary Data'!$V40*POWER(J$40,3))+('[1]Summary Data'!$W40*POWER(J$40,2))+('[1]Summary Data'!$X40*J$40)+'[1]Summary Data'!$Y40</f>
        <v>0.86562000000000161</v>
      </c>
      <c r="K44" s="98">
        <f>('[1]Summary Data'!$V40*POWER(K$40,3))+('[1]Summary Data'!$W40*POWER(K$40,2))+('[1]Summary Data'!$X40*K$40)+'[1]Summary Data'!$Y40</f>
        <v>0.71035999999999966</v>
      </c>
      <c r="L44" s="98">
        <f>('[1]Summary Data'!$V40*POWER(L$40,3))+('[1]Summary Data'!$W40*POWER(L$40,2))+('[1]Summary Data'!$X40*L$40)+'[1]Summary Data'!$Y40</f>
        <v>0.59208000000000105</v>
      </c>
      <c r="M44" s="98">
        <f>('[1]Summary Data'!$V40*POWER(M$40,3))+('[1]Summary Data'!$W40*POWER(M$40,2))+('[1]Summary Data'!$X40*M$40)+'[1]Summary Data'!$Y40</f>
        <v>0.49764000000000586</v>
      </c>
      <c r="N44" s="99">
        <f>('[1]Summary Data'!$V40*POWER(N$40,3))+('[1]Summary Data'!$W40*POWER(N$40,2))+('[1]Summary Data'!$X40*N$40)+'[1]Summary Data'!$Y40</f>
        <v>0.41390000000000349</v>
      </c>
      <c r="O44" s="173"/>
    </row>
    <row r="45" spans="2:16">
      <c r="B45" s="186"/>
      <c r="C45" s="187"/>
      <c r="D45" s="187"/>
      <c r="E45" s="188"/>
      <c r="F45" s="56">
        <f t="shared" si="4"/>
        <v>4.5</v>
      </c>
      <c r="G45" s="97">
        <f>('[1]Summary Data'!$V39*POWER(G$40,3))+('[1]Summary Data'!$W39*POWER(G$40,2))+('[1]Summary Data'!$X39*G$40)+'[1]Summary Data'!$Y39</f>
        <v>2.3519100000000019</v>
      </c>
      <c r="H45" s="98">
        <f>('[1]Summary Data'!$V39*POWER(H$40,3))+('[1]Summary Data'!$W39*POWER(H$40,2))+('[1]Summary Data'!$X39*H$40)+'[1]Summary Data'!$Y39</f>
        <v>1.4449300000000029</v>
      </c>
      <c r="I45" s="98">
        <f>('[1]Summary Data'!$V39*POWER(I$40,3))+('[1]Summary Data'!$W39*POWER(I$40,2))+('[1]Summary Data'!$X39*I$40)+'[1]Summary Data'!$Y39</f>
        <v>1.142850000000001</v>
      </c>
      <c r="J45" s="98">
        <f>('[1]Summary Data'!$V39*POWER(J$40,3))+('[1]Summary Data'!$W39*POWER(J$40,2))+('[1]Summary Data'!$X39*J$40)+'[1]Summary Data'!$Y39</f>
        <v>0.91763000000000083</v>
      </c>
      <c r="K45" s="98">
        <f>('[1]Summary Data'!$V39*POWER(K$40,3))+('[1]Summary Data'!$W39*POWER(K$40,2))+('[1]Summary Data'!$X39*K$40)+'[1]Summary Data'!$Y39</f>
        <v>0.75121000000000215</v>
      </c>
      <c r="L45" s="98">
        <f>('[1]Summary Data'!$V39*POWER(L$40,3))+('[1]Summary Data'!$W39*POWER(L$40,2))+('[1]Summary Data'!$X39*L$40)+'[1]Summary Data'!$Y39</f>
        <v>0.62553000000000303</v>
      </c>
      <c r="M45" s="98">
        <f>('[1]Summary Data'!$V39*POWER(M$40,3))+('[1]Summary Data'!$W39*POWER(M$40,2))+('[1]Summary Data'!$X39*M$40)+'[1]Summary Data'!$Y39</f>
        <v>0.52252999999999794</v>
      </c>
      <c r="N45" s="99">
        <f>('[1]Summary Data'!$V39*POWER(N$40,3))+('[1]Summary Data'!$W39*POWER(N$40,2))+('[1]Summary Data'!$X39*N$40)+'[1]Summary Data'!$Y39</f>
        <v>0.42414999999999914</v>
      </c>
      <c r="O45" s="173"/>
    </row>
    <row r="46" spans="2:16">
      <c r="B46" s="186"/>
      <c r="C46" s="187"/>
      <c r="D46" s="187"/>
      <c r="E46" s="188"/>
      <c r="F46" s="56">
        <f t="shared" si="4"/>
        <v>5</v>
      </c>
      <c r="G46" s="97">
        <f>('[1]Summary Data'!$V38*POWER(G$40,3))+('[1]Summary Data'!$W38*POWER(G$40,2))+('[1]Summary Data'!$X38*G$40)+'[1]Summary Data'!$Y38</f>
        <v>2.7095199999999977</v>
      </c>
      <c r="H46" s="98">
        <f>('[1]Summary Data'!$V38*POWER(H$40,3))+('[1]Summary Data'!$W38*POWER(H$40,2))+('[1]Summary Data'!$X38*H$40)+'[1]Summary Data'!$Y38</f>
        <v>1.5992999999999995</v>
      </c>
      <c r="I46" s="98">
        <f>('[1]Summary Data'!$V38*POWER(I$40,3))+('[1]Summary Data'!$W38*POWER(I$40,2))+('[1]Summary Data'!$X38*I$40)+'[1]Summary Data'!$Y38</f>
        <v>1.2457600000000042</v>
      </c>
      <c r="J46" s="98">
        <f>('[1]Summary Data'!$V38*POWER(J$40,3))+('[1]Summary Data'!$W38*POWER(J$40,2))+('[1]Summary Data'!$X38*J$40)+'[1]Summary Data'!$Y38</f>
        <v>0.99019999999999797</v>
      </c>
      <c r="K46" s="98">
        <f>('[1]Summary Data'!$V38*POWER(K$40,3))+('[1]Summary Data'!$W38*POWER(K$40,2))+('[1]Summary Data'!$X38*K$40)+'[1]Summary Data'!$Y38</f>
        <v>0.80531999999999826</v>
      </c>
      <c r="L46" s="98">
        <f>('[1]Summary Data'!$V38*POWER(L$40,3))+('[1]Summary Data'!$W38*POWER(L$40,2))+('[1]Summary Data'!$X38*L$40)+'[1]Summary Data'!$Y38</f>
        <v>0.66382000000000474</v>
      </c>
      <c r="M46" s="98">
        <f>('[1]Summary Data'!$V38*POWER(M$40,3))+('[1]Summary Data'!$W38*POWER(M$40,2))+('[1]Summary Data'!$X38*M$40)+'[1]Summary Data'!$Y38</f>
        <v>0.53839999999999222</v>
      </c>
      <c r="N46" s="99">
        <f>('[1]Summary Data'!$V38*POWER(N$40,3))+('[1]Summary Data'!$W38*POWER(N$40,2))+('[1]Summary Data'!$X38*N$40)+'[1]Summary Data'!$Y38</f>
        <v>0.40175999999999945</v>
      </c>
      <c r="O46" s="173"/>
    </row>
    <row r="47" spans="2:16">
      <c r="B47" s="186"/>
      <c r="C47" s="187"/>
      <c r="D47" s="187"/>
      <c r="E47" s="188"/>
      <c r="F47" s="56">
        <f t="shared" si="4"/>
        <v>5.5</v>
      </c>
      <c r="G47" s="97">
        <f>('[1]Summary Data'!$V37*POWER(G$40,3))+('[1]Summary Data'!$W37*POWER(G$40,2))+('[1]Summary Data'!$X37*G$40)+'[1]Summary Data'!$Y37</f>
        <v>3.1683999999999983</v>
      </c>
      <c r="H47" s="98">
        <f>('[1]Summary Data'!$V37*POWER(H$40,3))+('[1]Summary Data'!$W37*POWER(H$40,2))+('[1]Summary Data'!$X37*H$40)+'[1]Summary Data'!$Y37</f>
        <v>1.7111200000000011</v>
      </c>
      <c r="I47" s="98">
        <f>('[1]Summary Data'!$V37*POWER(I$40,3))+('[1]Summary Data'!$W37*POWER(I$40,2))+('[1]Summary Data'!$X37*I$40)+'[1]Summary Data'!$Y37</f>
        <v>1.2818499999999986</v>
      </c>
      <c r="J47" s="98">
        <f>('[1]Summary Data'!$V37*POWER(J$40,3))+('[1]Summary Data'!$W37*POWER(J$40,2))+('[1]Summary Data'!$X37*J$40)+'[1]Summary Data'!$Y37</f>
        <v>0.9942400000000049</v>
      </c>
      <c r="K47" s="98">
        <f>('[1]Summary Data'!$V37*POWER(K$40,3))+('[1]Summary Data'!$W37*POWER(K$40,2))+('[1]Summary Data'!$X37*K$40)+'[1]Summary Data'!$Y37</f>
        <v>0.80485000000000184</v>
      </c>
      <c r="L47" s="98">
        <f>('[1]Summary Data'!$V37*POWER(L$40,3))+('[1]Summary Data'!$W37*POWER(L$40,2))+('[1]Summary Data'!$X37*L$40)+'[1]Summary Data'!$Y37</f>
        <v>0.67023999999999972</v>
      </c>
      <c r="M47" s="98">
        <f>('[1]Summary Data'!$V37*POWER(M$40,3))+('[1]Summary Data'!$W37*POWER(M$40,2))+('[1]Summary Data'!$X37*M$40)+'[1]Summary Data'!$Y37</f>
        <v>0.54697000000000884</v>
      </c>
      <c r="N47" s="99">
        <f>('[1]Summary Data'!$V37*POWER(N$40,3))+('[1]Summary Data'!$W37*POWER(N$40,2))+('[1]Summary Data'!$X37*N$40)+'[1]Summary Data'!$Y37</f>
        <v>0.39160000000000394</v>
      </c>
      <c r="O47" s="173"/>
    </row>
    <row r="48" spans="2:16" ht="15.75" thickBot="1">
      <c r="B48" s="189"/>
      <c r="C48" s="190"/>
      <c r="D48" s="190"/>
      <c r="E48" s="191"/>
      <c r="F48" s="58">
        <f t="shared" si="4"/>
        <v>6</v>
      </c>
      <c r="G48" s="102">
        <f>('[1]Summary Data'!$V36*POWER(G$40,3))+('[1]Summary Data'!$W36*POWER(G$40,2))+('[1]Summary Data'!$X36*G$40)+'[1]Summary Data'!$Y36</f>
        <v>4.187660000000001</v>
      </c>
      <c r="H48" s="103">
        <f>('[1]Summary Data'!$V36*POWER(H$40,3))+('[1]Summary Data'!$W36*POWER(H$40,2))+('[1]Summary Data'!$X36*H$40)+'[1]Summary Data'!$Y36</f>
        <v>2.0935800000000029</v>
      </c>
      <c r="I48" s="103">
        <f>('[1]Summary Data'!$V36*POWER(I$40,3))+('[1]Summary Data'!$W36*POWER(I$40,2))+('[1]Summary Data'!$X36*I$40)+'[1]Summary Data'!$Y36</f>
        <v>1.4875700000000052</v>
      </c>
      <c r="J48" s="103">
        <f>('[1]Summary Data'!$V36*POWER(J$40,3))+('[1]Summary Data'!$W36*POWER(J$40,2))+('[1]Summary Data'!$X36*J$40)+'[1]Summary Data'!$Y36</f>
        <v>1.0948599999999971</v>
      </c>
      <c r="K48" s="103">
        <f>('[1]Summary Data'!$V36*POWER(K$40,3))+('[1]Summary Data'!$W36*POWER(K$40,2))+('[1]Summary Data'!$X36*K$40)+'[1]Summary Data'!$Y36</f>
        <v>0.85491000000001094</v>
      </c>
      <c r="L48" s="103">
        <f>('[1]Summary Data'!$V36*POWER(L$40,3))+('[1]Summary Data'!$W36*POWER(L$40,2))+('[1]Summary Data'!$X36*L$40)+'[1]Summary Data'!$Y36</f>
        <v>0.70718000000000814</v>
      </c>
      <c r="M48" s="103">
        <f>('[1]Summary Data'!$V36*POWER(M$40,3))+('[1]Summary Data'!$W36*POWER(M$40,2))+('[1]Summary Data'!$X36*M$40)+'[1]Summary Data'!$Y36</f>
        <v>0.59112999999999261</v>
      </c>
      <c r="N48" s="104">
        <f>('[1]Summary Data'!$V36*POWER(N$40,3))+('[1]Summary Data'!$W36*POWER(N$40,2))+('[1]Summary Data'!$X36*N$40)+'[1]Summary Data'!$Y36</f>
        <v>0.44621999999999673</v>
      </c>
      <c r="O48" s="174"/>
    </row>
    <row r="60" spans="2:95" ht="15.75" thickBot="1">
      <c r="CA60" s="43" t="s">
        <v>59</v>
      </c>
    </row>
    <row r="61" spans="2:95" ht="15.75" thickBot="1">
      <c r="B61" s="181" t="s">
        <v>63</v>
      </c>
      <c r="C61" s="182"/>
      <c r="D61" s="182"/>
      <c r="E61" s="182"/>
      <c r="F61" s="177"/>
      <c r="G61" s="178" t="s">
        <v>61</v>
      </c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  <c r="U61" s="179"/>
      <c r="V61" s="180"/>
      <c r="CA61" s="107"/>
      <c r="CB61" s="178" t="s">
        <v>61</v>
      </c>
      <c r="CC61" s="179"/>
      <c r="CD61" s="179"/>
      <c r="CE61" s="179"/>
      <c r="CF61" s="179"/>
      <c r="CG61" s="179"/>
      <c r="CH61" s="179"/>
      <c r="CI61" s="179"/>
      <c r="CJ61" s="179"/>
      <c r="CK61" s="179"/>
      <c r="CL61" s="179"/>
      <c r="CM61" s="179"/>
      <c r="CN61" s="179"/>
      <c r="CO61" s="179"/>
      <c r="CP61" s="179"/>
      <c r="CQ61" s="180"/>
    </row>
    <row r="62" spans="2:95" ht="15.75" customHeight="1" thickBot="1">
      <c r="B62" s="163" t="s">
        <v>43</v>
      </c>
      <c r="C62" s="164"/>
      <c r="D62" s="164"/>
      <c r="E62" s="165"/>
      <c r="F62" s="47" t="str">
        <f>$E$5</f>
        <v>bar</v>
      </c>
      <c r="G62" s="121">
        <f>'[1]Summary Data'!$C$149</f>
        <v>0.16</v>
      </c>
      <c r="H62" s="122">
        <f>'[1]Summary Data'!$C$148</f>
        <v>0.22</v>
      </c>
      <c r="I62" s="122">
        <f>'[1]Summary Data'!$C$147</f>
        <v>0.28000000000000003</v>
      </c>
      <c r="J62" s="122">
        <f>'[1]Summary Data'!$C$146</f>
        <v>0.34</v>
      </c>
      <c r="K62" s="122">
        <f>'[1]Summary Data'!$C$145</f>
        <v>0.4</v>
      </c>
      <c r="L62" s="122">
        <f>'[1]Summary Data'!$C$144</f>
        <v>0.46</v>
      </c>
      <c r="M62" s="122">
        <f>'[1]Summary Data'!$C$143</f>
        <v>0.52</v>
      </c>
      <c r="N62" s="122">
        <f>'[1]Summary Data'!$C$142</f>
        <v>0.57999999999999996</v>
      </c>
      <c r="O62" s="122">
        <f>'[1]Summary Data'!$C$141</f>
        <v>0.64</v>
      </c>
      <c r="P62" s="122">
        <f>'[1]Summary Data'!$C$140</f>
        <v>0.7</v>
      </c>
      <c r="Q62" s="122">
        <f>'[1]Summary Data'!$C$139</f>
        <v>0.76</v>
      </c>
      <c r="R62" s="122">
        <f>'[1]Summary Data'!$C$138</f>
        <v>0.82</v>
      </c>
      <c r="S62" s="122">
        <f>'[1]Summary Data'!$C$137</f>
        <v>0.88</v>
      </c>
      <c r="T62" s="122">
        <f>'[1]Summary Data'!$C$136</f>
        <v>0.94</v>
      </c>
      <c r="U62" s="122">
        <f>'[1]Summary Data'!$C$135</f>
        <v>1</v>
      </c>
      <c r="V62" s="123">
        <f>'[1]Summary Data'!$C$134</f>
        <v>2</v>
      </c>
      <c r="CA62" s="111" t="str">
        <f t="shared" ref="CA62:CQ62" si="5">F62</f>
        <v>bar</v>
      </c>
      <c r="CB62" s="108">
        <f t="shared" si="5"/>
        <v>0.16</v>
      </c>
      <c r="CC62" s="109">
        <f t="shared" si="5"/>
        <v>0.22</v>
      </c>
      <c r="CD62" s="109">
        <f t="shared" si="5"/>
        <v>0.28000000000000003</v>
      </c>
      <c r="CE62" s="109">
        <f t="shared" si="5"/>
        <v>0.34</v>
      </c>
      <c r="CF62" s="109">
        <f t="shared" si="5"/>
        <v>0.4</v>
      </c>
      <c r="CG62" s="109">
        <f t="shared" si="5"/>
        <v>0.46</v>
      </c>
      <c r="CH62" s="109">
        <f t="shared" si="5"/>
        <v>0.52</v>
      </c>
      <c r="CI62" s="109">
        <f t="shared" si="5"/>
        <v>0.57999999999999996</v>
      </c>
      <c r="CJ62" s="109">
        <f t="shared" si="5"/>
        <v>0.64</v>
      </c>
      <c r="CK62" s="109">
        <f t="shared" si="5"/>
        <v>0.7</v>
      </c>
      <c r="CL62" s="109">
        <f t="shared" si="5"/>
        <v>0.76</v>
      </c>
      <c r="CM62" s="109">
        <f t="shared" si="5"/>
        <v>0.82</v>
      </c>
      <c r="CN62" s="109">
        <f t="shared" si="5"/>
        <v>0.88</v>
      </c>
      <c r="CO62" s="109">
        <f t="shared" si="5"/>
        <v>0.94</v>
      </c>
      <c r="CP62" s="109">
        <f t="shared" si="5"/>
        <v>1</v>
      </c>
      <c r="CQ62" s="110">
        <f t="shared" si="5"/>
        <v>2</v>
      </c>
    </row>
    <row r="63" spans="2:95" ht="15" customHeight="1" thickBot="1">
      <c r="B63" s="166"/>
      <c r="C63" s="167"/>
      <c r="D63" s="167"/>
      <c r="E63" s="168"/>
      <c r="F63" s="49">
        <f t="shared" ref="F63:F70" si="6">F15</f>
        <v>2.5</v>
      </c>
      <c r="G63" s="124">
        <f t="shared" ref="G63:U70" si="7">IF(CB63&gt;H63,MAX(CB63,0),H63)</f>
        <v>240.27320627775998</v>
      </c>
      <c r="H63" s="125">
        <f t="shared" si="7"/>
        <v>210.31802434287999</v>
      </c>
      <c r="I63" s="125">
        <f t="shared" si="7"/>
        <v>185.50704627711997</v>
      </c>
      <c r="J63" s="125">
        <f t="shared" si="7"/>
        <v>165.31249430224</v>
      </c>
      <c r="K63" s="125">
        <f t="shared" si="7"/>
        <v>149.20659064</v>
      </c>
      <c r="L63" s="125">
        <f t="shared" si="7"/>
        <v>136.66155751215999</v>
      </c>
      <c r="M63" s="125">
        <f t="shared" si="7"/>
        <v>127.14961714047996</v>
      </c>
      <c r="N63" s="125">
        <f t="shared" si="7"/>
        <v>120.14299174671999</v>
      </c>
      <c r="O63" s="125">
        <f t="shared" si="7"/>
        <v>115.11390355264001</v>
      </c>
      <c r="P63" s="125">
        <f t="shared" si="7"/>
        <v>111.53457478000001</v>
      </c>
      <c r="Q63" s="125">
        <f t="shared" si="7"/>
        <v>108.87722765056003</v>
      </c>
      <c r="R63" s="125">
        <f t="shared" si="7"/>
        <v>106.61408438607992</v>
      </c>
      <c r="S63" s="125">
        <f t="shared" si="7"/>
        <v>104.2173672083199</v>
      </c>
      <c r="T63" s="125">
        <f t="shared" si="7"/>
        <v>101.15929833903994</v>
      </c>
      <c r="U63" s="125">
        <f t="shared" si="7"/>
        <v>100</v>
      </c>
      <c r="V63" s="126">
        <v>100</v>
      </c>
      <c r="W63" s="172" t="s">
        <v>64</v>
      </c>
      <c r="CA63" s="116">
        <f>F63</f>
        <v>2.5</v>
      </c>
      <c r="CB63" s="124">
        <f>('[1]Summary Data'!$V163*POWER(CB$62,3))+('[1]Summary Data'!$W163*POWER(CB$62,2))+('[1]Summary Data'!$X163*CB$62)+'[1]Summary Data'!$Y163</f>
        <v>240.27320627775998</v>
      </c>
      <c r="CC63" s="125">
        <f>('[1]Summary Data'!$V163*POWER(CC$62,3))+('[1]Summary Data'!$W163*POWER(CC$62,2))+('[1]Summary Data'!$X163*CC$62)+'[1]Summary Data'!$Y163</f>
        <v>210.31802434287999</v>
      </c>
      <c r="CD63" s="125">
        <f>('[1]Summary Data'!$V163*POWER(CD$62,3))+('[1]Summary Data'!$W163*POWER(CD$62,2))+('[1]Summary Data'!$X163*CD$62)+'[1]Summary Data'!$Y163</f>
        <v>185.50704627711997</v>
      </c>
      <c r="CE63" s="125">
        <f>('[1]Summary Data'!$V163*POWER(CE$62,3))+('[1]Summary Data'!$W163*POWER(CE$62,2))+('[1]Summary Data'!$X163*CE$62)+'[1]Summary Data'!$Y163</f>
        <v>165.31249430224</v>
      </c>
      <c r="CF63" s="125">
        <f>('[1]Summary Data'!$V163*POWER(CF$62,3))+('[1]Summary Data'!$W163*POWER(CF$62,2))+('[1]Summary Data'!$X163*CF$62)+'[1]Summary Data'!$Y163</f>
        <v>149.20659064</v>
      </c>
      <c r="CG63" s="125">
        <f>('[1]Summary Data'!$V163*POWER(CG$62,3))+('[1]Summary Data'!$W163*POWER(CG$62,2))+('[1]Summary Data'!$X163*CG$62)+'[1]Summary Data'!$Y163</f>
        <v>136.66155751215999</v>
      </c>
      <c r="CH63" s="125">
        <f>('[1]Summary Data'!$V163*POWER(CH$62,3))+('[1]Summary Data'!$W163*POWER(CH$62,2))+('[1]Summary Data'!$X163*CH$62)+'[1]Summary Data'!$Y163</f>
        <v>127.14961714047996</v>
      </c>
      <c r="CI63" s="125">
        <f>('[1]Summary Data'!$V163*POWER(CI$62,3))+('[1]Summary Data'!$W163*POWER(CI$62,2))+('[1]Summary Data'!$X163*CI$62)+'[1]Summary Data'!$Y163</f>
        <v>120.14299174671999</v>
      </c>
      <c r="CJ63" s="125">
        <f>('[1]Summary Data'!$V163*POWER(CJ$62,3))+('[1]Summary Data'!$W163*POWER(CJ$62,2))+('[1]Summary Data'!$X163*CJ$62)+'[1]Summary Data'!$Y163</f>
        <v>115.11390355264001</v>
      </c>
      <c r="CK63" s="125">
        <f>('[1]Summary Data'!$V163*POWER(CK$62,3))+('[1]Summary Data'!$W163*POWER(CK$62,2))+('[1]Summary Data'!$X163*CK$62)+'[1]Summary Data'!$Y163</f>
        <v>111.53457478000001</v>
      </c>
      <c r="CL63" s="125">
        <f>('[1]Summary Data'!$V163*POWER(CL$62,3))+('[1]Summary Data'!$W163*POWER(CL$62,2))+('[1]Summary Data'!$X163*CL$62)+'[1]Summary Data'!$Y163</f>
        <v>108.87722765056003</v>
      </c>
      <c r="CM63" s="125">
        <f>('[1]Summary Data'!$V163*POWER(CM$62,3))+('[1]Summary Data'!$W163*POWER(CM$62,2))+('[1]Summary Data'!$X163*CM$62)+'[1]Summary Data'!$Y163</f>
        <v>106.61408438607992</v>
      </c>
      <c r="CN63" s="125">
        <f>('[1]Summary Data'!$V163*POWER(CN$62,3))+('[1]Summary Data'!$W163*POWER(CN$62,2))+('[1]Summary Data'!$X163*CN$62)+'[1]Summary Data'!$Y163</f>
        <v>104.2173672083199</v>
      </c>
      <c r="CO63" s="125">
        <f>('[1]Summary Data'!$V163*POWER(CO$62,3))+('[1]Summary Data'!$W163*POWER(CO$62,2))+('[1]Summary Data'!$X163*CO$62)+'[1]Summary Data'!$Y163</f>
        <v>101.15929833903994</v>
      </c>
      <c r="CP63" s="125">
        <f>('[1]Summary Data'!$V163*POWER(CP$62,3))+('[1]Summary Data'!$W163*POWER(CP$62,2))+('[1]Summary Data'!$X163*CP$62)+'[1]Summary Data'!$Y163</f>
        <v>96.912099999999953</v>
      </c>
      <c r="CQ63" s="126">
        <f>('[1]Summary Data'!$V163*POWER(CQ$62,3))+('[1]Summary Data'!$W163*POWER(CQ$62,2))+('[1]Summary Data'!$X163*CQ$62)+'[1]Summary Data'!$Y163</f>
        <v>-632.41133000000036</v>
      </c>
    </row>
    <row r="64" spans="2:95" ht="15.75" thickBot="1">
      <c r="B64" s="166"/>
      <c r="C64" s="167"/>
      <c r="D64" s="167"/>
      <c r="E64" s="168"/>
      <c r="F64" s="51">
        <f t="shared" si="6"/>
        <v>3</v>
      </c>
      <c r="G64" s="127">
        <f t="shared" si="7"/>
        <v>244.53758040448</v>
      </c>
      <c r="H64" s="128">
        <f t="shared" si="7"/>
        <v>213.14192230623999</v>
      </c>
      <c r="I64" s="128">
        <f t="shared" si="7"/>
        <v>187.18560918975999</v>
      </c>
      <c r="J64" s="128">
        <f t="shared" si="7"/>
        <v>166.11082305951996</v>
      </c>
      <c r="K64" s="128">
        <f t="shared" si="7"/>
        <v>149.35974591999997</v>
      </c>
      <c r="L64" s="128">
        <f t="shared" si="7"/>
        <v>136.37455977567998</v>
      </c>
      <c r="M64" s="128">
        <f t="shared" si="7"/>
        <v>126.59744663103999</v>
      </c>
      <c r="N64" s="128">
        <f t="shared" si="7"/>
        <v>119.47058849055992</v>
      </c>
      <c r="O64" s="128">
        <f t="shared" si="7"/>
        <v>114.43616735871996</v>
      </c>
      <c r="P64" s="128">
        <f t="shared" si="7"/>
        <v>110.93636523999999</v>
      </c>
      <c r="Q64" s="128">
        <f t="shared" si="7"/>
        <v>108.4133641388799</v>
      </c>
      <c r="R64" s="128">
        <f t="shared" si="7"/>
        <v>106.30934605983992</v>
      </c>
      <c r="S64" s="128">
        <f t="shared" si="7"/>
        <v>104.06649300735984</v>
      </c>
      <c r="T64" s="128">
        <f t="shared" si="7"/>
        <v>101.12698698592004</v>
      </c>
      <c r="U64" s="128">
        <f t="shared" si="7"/>
        <v>100</v>
      </c>
      <c r="V64" s="129">
        <v>100</v>
      </c>
      <c r="W64" s="173"/>
      <c r="X64" s="53" t="s">
        <v>46</v>
      </c>
      <c r="CA64" s="117">
        <f t="shared" ref="CA64:CA70" si="8">F64</f>
        <v>3</v>
      </c>
      <c r="CB64" s="127">
        <f>('[1]Summary Data'!$V162*POWER(CB$62,3))+('[1]Summary Data'!$W162*POWER(CB$62,2))+('[1]Summary Data'!$X162*CB$62)+'[1]Summary Data'!$Y162</f>
        <v>244.53758040448</v>
      </c>
      <c r="CC64" s="128">
        <f>('[1]Summary Data'!$V162*POWER(CC$62,3))+('[1]Summary Data'!$W162*POWER(CC$62,2))+('[1]Summary Data'!$X162*CC$62)+'[1]Summary Data'!$Y162</f>
        <v>213.14192230623999</v>
      </c>
      <c r="CD64" s="128">
        <f>('[1]Summary Data'!$V162*POWER(CD$62,3))+('[1]Summary Data'!$W162*POWER(CD$62,2))+('[1]Summary Data'!$X162*CD$62)+'[1]Summary Data'!$Y162</f>
        <v>187.18560918975999</v>
      </c>
      <c r="CE64" s="128">
        <f>('[1]Summary Data'!$V162*POWER(CE$62,3))+('[1]Summary Data'!$W162*POWER(CE$62,2))+('[1]Summary Data'!$X162*CE$62)+'[1]Summary Data'!$Y162</f>
        <v>166.11082305951996</v>
      </c>
      <c r="CF64" s="128">
        <f>('[1]Summary Data'!$V162*POWER(CF$62,3))+('[1]Summary Data'!$W162*POWER(CF$62,2))+('[1]Summary Data'!$X162*CF$62)+'[1]Summary Data'!$Y162</f>
        <v>149.35974591999997</v>
      </c>
      <c r="CG64" s="128">
        <f>('[1]Summary Data'!$V162*POWER(CG$62,3))+('[1]Summary Data'!$W162*POWER(CG$62,2))+('[1]Summary Data'!$X162*CG$62)+'[1]Summary Data'!$Y162</f>
        <v>136.37455977567998</v>
      </c>
      <c r="CH64" s="128">
        <f>('[1]Summary Data'!$V162*POWER(CH$62,3))+('[1]Summary Data'!$W162*POWER(CH$62,2))+('[1]Summary Data'!$X162*CH$62)+'[1]Summary Data'!$Y162</f>
        <v>126.59744663103999</v>
      </c>
      <c r="CI64" s="128">
        <f>('[1]Summary Data'!$V162*POWER(CI$62,3))+('[1]Summary Data'!$W162*POWER(CI$62,2))+('[1]Summary Data'!$X162*CI$62)+'[1]Summary Data'!$Y162</f>
        <v>119.47058849055992</v>
      </c>
      <c r="CJ64" s="128">
        <f>('[1]Summary Data'!$V162*POWER(CJ$62,3))+('[1]Summary Data'!$W162*POWER(CJ$62,2))+('[1]Summary Data'!$X162*CJ$62)+'[1]Summary Data'!$Y162</f>
        <v>114.43616735871996</v>
      </c>
      <c r="CK64" s="128">
        <f>('[1]Summary Data'!$V162*POWER(CK$62,3))+('[1]Summary Data'!$W162*POWER(CK$62,2))+('[1]Summary Data'!$X162*CK$62)+'[1]Summary Data'!$Y162</f>
        <v>110.93636523999999</v>
      </c>
      <c r="CL64" s="128">
        <f>('[1]Summary Data'!$V162*POWER(CL$62,3))+('[1]Summary Data'!$W162*POWER(CL$62,2))+('[1]Summary Data'!$X162*CL$62)+'[1]Summary Data'!$Y162</f>
        <v>108.4133641388799</v>
      </c>
      <c r="CM64" s="128">
        <f>('[1]Summary Data'!$V162*POWER(CM$62,3))+('[1]Summary Data'!$W162*POWER(CM$62,2))+('[1]Summary Data'!$X162*CM$62)+'[1]Summary Data'!$Y162</f>
        <v>106.30934605983992</v>
      </c>
      <c r="CN64" s="128">
        <f>('[1]Summary Data'!$V162*POWER(CN$62,3))+('[1]Summary Data'!$W162*POWER(CN$62,2))+('[1]Summary Data'!$X162*CN$62)+'[1]Summary Data'!$Y162</f>
        <v>104.06649300735984</v>
      </c>
      <c r="CO64" s="128">
        <f>('[1]Summary Data'!$V162*POWER(CO$62,3))+('[1]Summary Data'!$W162*POWER(CO$62,2))+('[1]Summary Data'!$X162*CO$62)+'[1]Summary Data'!$Y162</f>
        <v>101.12698698592004</v>
      </c>
      <c r="CP64" s="128">
        <f>('[1]Summary Data'!$V162*POWER(CP$62,3))+('[1]Summary Data'!$W162*POWER(CP$62,2))+('[1]Summary Data'!$X162*CP$62)+'[1]Summary Data'!$Y162</f>
        <v>96.933009999999911</v>
      </c>
      <c r="CQ64" s="129">
        <f>('[1]Summary Data'!$V162*POWER(CQ$62,3))+('[1]Summary Data'!$W162*POWER(CQ$62,2))+('[1]Summary Data'!$X162*CQ$62)+'[1]Summary Data'!$Y162</f>
        <v>-668.64144000000033</v>
      </c>
    </row>
    <row r="65" spans="2:95">
      <c r="B65" s="166"/>
      <c r="C65" s="167"/>
      <c r="D65" s="167"/>
      <c r="E65" s="168"/>
      <c r="F65" s="54">
        <f t="shared" si="6"/>
        <v>3.5</v>
      </c>
      <c r="G65" s="130">
        <f t="shared" si="7"/>
        <v>249.16503112128001</v>
      </c>
      <c r="H65" s="131">
        <f t="shared" si="7"/>
        <v>217.23575970264</v>
      </c>
      <c r="I65" s="131">
        <f t="shared" si="7"/>
        <v>190.80724244735998</v>
      </c>
      <c r="J65" s="131">
        <f t="shared" si="7"/>
        <v>169.31336572872002</v>
      </c>
      <c r="K65" s="131">
        <f t="shared" si="7"/>
        <v>152.18801592000005</v>
      </c>
      <c r="L65" s="131">
        <f t="shared" si="7"/>
        <v>138.86507939448001</v>
      </c>
      <c r="M65" s="131">
        <f t="shared" si="7"/>
        <v>128.77844252544006</v>
      </c>
      <c r="N65" s="131">
        <f t="shared" si="7"/>
        <v>121.36199168616002</v>
      </c>
      <c r="O65" s="131">
        <f t="shared" si="7"/>
        <v>116.04961324992001</v>
      </c>
      <c r="P65" s="131">
        <f t="shared" si="7"/>
        <v>112.27519359000001</v>
      </c>
      <c r="Q65" s="131">
        <f t="shared" si="7"/>
        <v>109.47261907967999</v>
      </c>
      <c r="R65" s="131">
        <f t="shared" si="7"/>
        <v>107.07577609224001</v>
      </c>
      <c r="S65" s="131">
        <f t="shared" si="7"/>
        <v>104.51855100095992</v>
      </c>
      <c r="T65" s="131">
        <f t="shared" si="7"/>
        <v>101.23483017912014</v>
      </c>
      <c r="U65" s="131">
        <f t="shared" si="7"/>
        <v>100</v>
      </c>
      <c r="V65" s="132">
        <v>100</v>
      </c>
      <c r="W65" s="173"/>
      <c r="CA65" s="118">
        <f t="shared" si="8"/>
        <v>3.5</v>
      </c>
      <c r="CB65" s="130">
        <f>('[1]Summary Data'!$V161*POWER(CB$62,3))+('[1]Summary Data'!$W161*POWER(CB$62,2))+('[1]Summary Data'!$X161*CB$62)+'[1]Summary Data'!$Y161</f>
        <v>249.16503112128001</v>
      </c>
      <c r="CC65" s="131">
        <f>('[1]Summary Data'!$V161*POWER(CC$62,3))+('[1]Summary Data'!$W161*POWER(CC$62,2))+('[1]Summary Data'!$X161*CC$62)+'[1]Summary Data'!$Y161</f>
        <v>217.23575970264</v>
      </c>
      <c r="CD65" s="131">
        <f>('[1]Summary Data'!$V161*POWER(CD$62,3))+('[1]Summary Data'!$W161*POWER(CD$62,2))+('[1]Summary Data'!$X161*CD$62)+'[1]Summary Data'!$Y161</f>
        <v>190.80724244735998</v>
      </c>
      <c r="CE65" s="131">
        <f>('[1]Summary Data'!$V161*POWER(CE$62,3))+('[1]Summary Data'!$W161*POWER(CE$62,2))+('[1]Summary Data'!$X161*CE$62)+'[1]Summary Data'!$Y161</f>
        <v>169.31336572872002</v>
      </c>
      <c r="CF65" s="131">
        <f>('[1]Summary Data'!$V161*POWER(CF$62,3))+('[1]Summary Data'!$W161*POWER(CF$62,2))+('[1]Summary Data'!$X161*CF$62)+'[1]Summary Data'!$Y161</f>
        <v>152.18801592000005</v>
      </c>
      <c r="CG65" s="131">
        <f>('[1]Summary Data'!$V161*POWER(CG$62,3))+('[1]Summary Data'!$W161*POWER(CG$62,2))+('[1]Summary Data'!$X161*CG$62)+'[1]Summary Data'!$Y161</f>
        <v>138.86507939448001</v>
      </c>
      <c r="CH65" s="131">
        <f>('[1]Summary Data'!$V161*POWER(CH$62,3))+('[1]Summary Data'!$W161*POWER(CH$62,2))+('[1]Summary Data'!$X161*CH$62)+'[1]Summary Data'!$Y161</f>
        <v>128.77844252544006</v>
      </c>
      <c r="CI65" s="131">
        <f>('[1]Summary Data'!$V161*POWER(CI$62,3))+('[1]Summary Data'!$W161*POWER(CI$62,2))+('[1]Summary Data'!$X161*CI$62)+'[1]Summary Data'!$Y161</f>
        <v>121.36199168616002</v>
      </c>
      <c r="CJ65" s="131">
        <f>('[1]Summary Data'!$V161*POWER(CJ$62,3))+('[1]Summary Data'!$W161*POWER(CJ$62,2))+('[1]Summary Data'!$X161*CJ$62)+'[1]Summary Data'!$Y161</f>
        <v>116.04961324992001</v>
      </c>
      <c r="CK65" s="131">
        <f>('[1]Summary Data'!$V161*POWER(CK$62,3))+('[1]Summary Data'!$W161*POWER(CK$62,2))+('[1]Summary Data'!$X161*CK$62)+'[1]Summary Data'!$Y161</f>
        <v>112.27519359000001</v>
      </c>
      <c r="CL65" s="131">
        <f>('[1]Summary Data'!$V161*POWER(CL$62,3))+('[1]Summary Data'!$W161*POWER(CL$62,2))+('[1]Summary Data'!$X161*CL$62)+'[1]Summary Data'!$Y161</f>
        <v>109.47261907967999</v>
      </c>
      <c r="CM65" s="131">
        <f>('[1]Summary Data'!$V161*POWER(CM$62,3))+('[1]Summary Data'!$W161*POWER(CM$62,2))+('[1]Summary Data'!$X161*CM$62)+'[1]Summary Data'!$Y161</f>
        <v>107.07577609224001</v>
      </c>
      <c r="CN65" s="131">
        <f>('[1]Summary Data'!$V161*POWER(CN$62,3))+('[1]Summary Data'!$W161*POWER(CN$62,2))+('[1]Summary Data'!$X161*CN$62)+'[1]Summary Data'!$Y161</f>
        <v>104.51855100095992</v>
      </c>
      <c r="CO65" s="131">
        <f>('[1]Summary Data'!$V161*POWER(CO$62,3))+('[1]Summary Data'!$W161*POWER(CO$62,2))+('[1]Summary Data'!$X161*CO$62)+'[1]Summary Data'!$Y161</f>
        <v>101.23483017912014</v>
      </c>
      <c r="CP65" s="131">
        <f>('[1]Summary Data'!$V161*POWER(CP$62,3))+('[1]Summary Data'!$W161*POWER(CP$62,2))+('[1]Summary Data'!$X161*CP$62)+'[1]Summary Data'!$Y161</f>
        <v>96.658499999999947</v>
      </c>
      <c r="CQ65" s="132">
        <f>('[1]Summary Data'!$V161*POWER(CQ$62,3))+('[1]Summary Data'!$W161*POWER(CQ$62,2))+('[1]Summary Data'!$X161*CQ$62)+'[1]Summary Data'!$Y161</f>
        <v>-688.50253000000021</v>
      </c>
    </row>
    <row r="66" spans="2:95">
      <c r="B66" s="166"/>
      <c r="C66" s="167"/>
      <c r="D66" s="167"/>
      <c r="E66" s="168"/>
      <c r="F66" s="56">
        <f t="shared" si="6"/>
        <v>4</v>
      </c>
      <c r="G66" s="130">
        <f t="shared" si="7"/>
        <v>224.49084484992002</v>
      </c>
      <c r="H66" s="131">
        <f t="shared" si="7"/>
        <v>204.96423401496003</v>
      </c>
      <c r="I66" s="131">
        <f t="shared" si="7"/>
        <v>187.65196279104003</v>
      </c>
      <c r="J66" s="131">
        <f t="shared" si="7"/>
        <v>172.40634390408002</v>
      </c>
      <c r="K66" s="131">
        <f t="shared" si="7"/>
        <v>159.07969008000003</v>
      </c>
      <c r="L66" s="131">
        <f t="shared" si="7"/>
        <v>147.52431404472003</v>
      </c>
      <c r="M66" s="131">
        <f t="shared" si="7"/>
        <v>137.59252852416006</v>
      </c>
      <c r="N66" s="131">
        <f t="shared" si="7"/>
        <v>129.13664624424004</v>
      </c>
      <c r="O66" s="131">
        <f t="shared" si="7"/>
        <v>122.00897993088006</v>
      </c>
      <c r="P66" s="131">
        <f t="shared" si="7"/>
        <v>116.06184231000003</v>
      </c>
      <c r="Q66" s="131">
        <f t="shared" si="7"/>
        <v>111.14754610752004</v>
      </c>
      <c r="R66" s="131">
        <f t="shared" si="7"/>
        <v>107.11840404936001</v>
      </c>
      <c r="S66" s="131">
        <f t="shared" si="7"/>
        <v>103.82672886144002</v>
      </c>
      <c r="T66" s="131">
        <f t="shared" si="7"/>
        <v>101.12483326968001</v>
      </c>
      <c r="U66" s="131">
        <f t="shared" si="7"/>
        <v>100</v>
      </c>
      <c r="V66" s="132">
        <v>100</v>
      </c>
      <c r="W66" s="173"/>
      <c r="CA66" s="119">
        <f t="shared" si="8"/>
        <v>4</v>
      </c>
      <c r="CB66" s="130">
        <f>('[1]Summary Data'!$V160*POWER(CB$62,3))+('[1]Summary Data'!$W160*POWER(CB$62,2))+('[1]Summary Data'!$X160*CB$62)+'[1]Summary Data'!$Y160</f>
        <v>224.49084484992002</v>
      </c>
      <c r="CC66" s="131">
        <f>('[1]Summary Data'!$V160*POWER(CC$62,3))+('[1]Summary Data'!$W160*POWER(CC$62,2))+('[1]Summary Data'!$X160*CC$62)+'[1]Summary Data'!$Y160</f>
        <v>204.96423401496003</v>
      </c>
      <c r="CD66" s="131">
        <f>('[1]Summary Data'!$V160*POWER(CD$62,3))+('[1]Summary Data'!$W160*POWER(CD$62,2))+('[1]Summary Data'!$X160*CD$62)+'[1]Summary Data'!$Y160</f>
        <v>187.65196279104003</v>
      </c>
      <c r="CE66" s="131">
        <f>('[1]Summary Data'!$V160*POWER(CE$62,3))+('[1]Summary Data'!$W160*POWER(CE$62,2))+('[1]Summary Data'!$X160*CE$62)+'[1]Summary Data'!$Y160</f>
        <v>172.40634390408002</v>
      </c>
      <c r="CF66" s="131">
        <f>('[1]Summary Data'!$V160*POWER(CF$62,3))+('[1]Summary Data'!$W160*POWER(CF$62,2))+('[1]Summary Data'!$X160*CF$62)+'[1]Summary Data'!$Y160</f>
        <v>159.07969008000003</v>
      </c>
      <c r="CG66" s="131">
        <f>('[1]Summary Data'!$V160*POWER(CG$62,3))+('[1]Summary Data'!$W160*POWER(CG$62,2))+('[1]Summary Data'!$X160*CG$62)+'[1]Summary Data'!$Y160</f>
        <v>147.52431404472003</v>
      </c>
      <c r="CH66" s="131">
        <f>('[1]Summary Data'!$V160*POWER(CH$62,3))+('[1]Summary Data'!$W160*POWER(CH$62,2))+('[1]Summary Data'!$X160*CH$62)+'[1]Summary Data'!$Y160</f>
        <v>137.59252852416006</v>
      </c>
      <c r="CI66" s="131">
        <f>('[1]Summary Data'!$V160*POWER(CI$62,3))+('[1]Summary Data'!$W160*POWER(CI$62,2))+('[1]Summary Data'!$X160*CI$62)+'[1]Summary Data'!$Y160</f>
        <v>129.13664624424004</v>
      </c>
      <c r="CJ66" s="131">
        <f>('[1]Summary Data'!$V160*POWER(CJ$62,3))+('[1]Summary Data'!$W160*POWER(CJ$62,2))+('[1]Summary Data'!$X160*CJ$62)+'[1]Summary Data'!$Y160</f>
        <v>122.00897993088006</v>
      </c>
      <c r="CK66" s="131">
        <f>('[1]Summary Data'!$V160*POWER(CK$62,3))+('[1]Summary Data'!$W160*POWER(CK$62,2))+('[1]Summary Data'!$X160*CK$62)+'[1]Summary Data'!$Y160</f>
        <v>116.06184231000003</v>
      </c>
      <c r="CL66" s="131">
        <f>('[1]Summary Data'!$V160*POWER(CL$62,3))+('[1]Summary Data'!$W160*POWER(CL$62,2))+('[1]Summary Data'!$X160*CL$62)+'[1]Summary Data'!$Y160</f>
        <v>111.14754610752004</v>
      </c>
      <c r="CM66" s="131">
        <f>('[1]Summary Data'!$V160*POWER(CM$62,3))+('[1]Summary Data'!$W160*POWER(CM$62,2))+('[1]Summary Data'!$X160*CM$62)+'[1]Summary Data'!$Y160</f>
        <v>107.11840404936001</v>
      </c>
      <c r="CN66" s="131">
        <f>('[1]Summary Data'!$V160*POWER(CN$62,3))+('[1]Summary Data'!$W160*POWER(CN$62,2))+('[1]Summary Data'!$X160*CN$62)+'[1]Summary Data'!$Y160</f>
        <v>103.82672886144002</v>
      </c>
      <c r="CO66" s="131">
        <f>('[1]Summary Data'!$V160*POWER(CO$62,3))+('[1]Summary Data'!$W160*POWER(CO$62,2))+('[1]Summary Data'!$X160*CO$62)+'[1]Summary Data'!$Y160</f>
        <v>101.12483326968001</v>
      </c>
      <c r="CP66" s="131">
        <f>('[1]Summary Data'!$V160*POWER(CP$62,3))+('[1]Summary Data'!$W160*POWER(CP$62,2))+('[1]Summary Data'!$X160*CP$62)+'[1]Summary Data'!$Y160</f>
        <v>98.865030000000047</v>
      </c>
      <c r="CQ66" s="132">
        <f>('[1]Summary Data'!$V160*POWER(CQ$62,3))+('[1]Summary Data'!$W160*POWER(CQ$62,2))+('[1]Summary Data'!$X160*CQ$62)+'[1]Summary Data'!$Y160</f>
        <v>-9.0013799999999264</v>
      </c>
    </row>
    <row r="67" spans="2:95">
      <c r="B67" s="166"/>
      <c r="C67" s="167"/>
      <c r="D67" s="167"/>
      <c r="E67" s="168"/>
      <c r="F67" s="56">
        <f t="shared" si="6"/>
        <v>4.5</v>
      </c>
      <c r="G67" s="130">
        <f t="shared" si="7"/>
        <v>271.34803476223999</v>
      </c>
      <c r="H67" s="131">
        <f t="shared" si="7"/>
        <v>239.15055572311999</v>
      </c>
      <c r="I67" s="131">
        <f t="shared" si="7"/>
        <v>211.81070439487996</v>
      </c>
      <c r="J67" s="131">
        <f t="shared" si="7"/>
        <v>188.87448379975999</v>
      </c>
      <c r="K67" s="131">
        <f t="shared" si="7"/>
        <v>169.88789695999998</v>
      </c>
      <c r="L67" s="131">
        <f t="shared" si="7"/>
        <v>154.39694689784</v>
      </c>
      <c r="M67" s="131">
        <f t="shared" si="7"/>
        <v>141.94763663551998</v>
      </c>
      <c r="N67" s="131">
        <f t="shared" si="7"/>
        <v>132.08596919528</v>
      </c>
      <c r="O67" s="131">
        <f t="shared" si="7"/>
        <v>124.35794759936005</v>
      </c>
      <c r="P67" s="131">
        <f t="shared" si="7"/>
        <v>118.30957487000001</v>
      </c>
      <c r="Q67" s="131">
        <f t="shared" si="7"/>
        <v>113.48685402944</v>
      </c>
      <c r="R67" s="131">
        <f t="shared" si="7"/>
        <v>109.43578809991999</v>
      </c>
      <c r="S67" s="131">
        <f t="shared" si="7"/>
        <v>105.70238010367996</v>
      </c>
      <c r="T67" s="131">
        <f t="shared" si="7"/>
        <v>101.83263306295999</v>
      </c>
      <c r="U67" s="131">
        <f t="shared" si="7"/>
        <v>100</v>
      </c>
      <c r="V67" s="132">
        <v>100</v>
      </c>
      <c r="W67" s="173"/>
      <c r="CA67" s="119">
        <f t="shared" si="8"/>
        <v>4.5</v>
      </c>
      <c r="CB67" s="130">
        <f>('[1]Summary Data'!$V159*POWER(CB$62,3))+('[1]Summary Data'!$W159*POWER(CB$62,2))+('[1]Summary Data'!$X159*CB$62)+'[1]Summary Data'!$Y159</f>
        <v>271.34803476223999</v>
      </c>
      <c r="CC67" s="131">
        <f>('[1]Summary Data'!$V159*POWER(CC$62,3))+('[1]Summary Data'!$W159*POWER(CC$62,2))+('[1]Summary Data'!$X159*CC$62)+'[1]Summary Data'!$Y159</f>
        <v>239.15055572311999</v>
      </c>
      <c r="CD67" s="131">
        <f>('[1]Summary Data'!$V159*POWER(CD$62,3))+('[1]Summary Data'!$W159*POWER(CD$62,2))+('[1]Summary Data'!$X159*CD$62)+'[1]Summary Data'!$Y159</f>
        <v>211.81070439487996</v>
      </c>
      <c r="CE67" s="131">
        <f>('[1]Summary Data'!$V159*POWER(CE$62,3))+('[1]Summary Data'!$W159*POWER(CE$62,2))+('[1]Summary Data'!$X159*CE$62)+'[1]Summary Data'!$Y159</f>
        <v>188.87448379975999</v>
      </c>
      <c r="CF67" s="131">
        <f>('[1]Summary Data'!$V159*POWER(CF$62,3))+('[1]Summary Data'!$W159*POWER(CF$62,2))+('[1]Summary Data'!$X159*CF$62)+'[1]Summary Data'!$Y159</f>
        <v>169.88789695999998</v>
      </c>
      <c r="CG67" s="131">
        <f>('[1]Summary Data'!$V159*POWER(CG$62,3))+('[1]Summary Data'!$W159*POWER(CG$62,2))+('[1]Summary Data'!$X159*CG$62)+'[1]Summary Data'!$Y159</f>
        <v>154.39694689784</v>
      </c>
      <c r="CH67" s="131">
        <f>('[1]Summary Data'!$V159*POWER(CH$62,3))+('[1]Summary Data'!$W159*POWER(CH$62,2))+('[1]Summary Data'!$X159*CH$62)+'[1]Summary Data'!$Y159</f>
        <v>141.94763663551998</v>
      </c>
      <c r="CI67" s="131">
        <f>('[1]Summary Data'!$V159*POWER(CI$62,3))+('[1]Summary Data'!$W159*POWER(CI$62,2))+('[1]Summary Data'!$X159*CI$62)+'[1]Summary Data'!$Y159</f>
        <v>132.08596919528</v>
      </c>
      <c r="CJ67" s="131">
        <f>('[1]Summary Data'!$V159*POWER(CJ$62,3))+('[1]Summary Data'!$W159*POWER(CJ$62,2))+('[1]Summary Data'!$X159*CJ$62)+'[1]Summary Data'!$Y159</f>
        <v>124.35794759936005</v>
      </c>
      <c r="CK67" s="131">
        <f>('[1]Summary Data'!$V159*POWER(CK$62,3))+('[1]Summary Data'!$W159*POWER(CK$62,2))+('[1]Summary Data'!$X159*CK$62)+'[1]Summary Data'!$Y159</f>
        <v>118.30957487000001</v>
      </c>
      <c r="CL67" s="131">
        <f>('[1]Summary Data'!$V159*POWER(CL$62,3))+('[1]Summary Data'!$W159*POWER(CL$62,2))+('[1]Summary Data'!$X159*CL$62)+'[1]Summary Data'!$Y159</f>
        <v>113.48685402944</v>
      </c>
      <c r="CM67" s="131">
        <f>('[1]Summary Data'!$V159*POWER(CM$62,3))+('[1]Summary Data'!$W159*POWER(CM$62,2))+('[1]Summary Data'!$X159*CM$62)+'[1]Summary Data'!$Y159</f>
        <v>109.43578809991999</v>
      </c>
      <c r="CN67" s="131">
        <f>('[1]Summary Data'!$V159*POWER(CN$62,3))+('[1]Summary Data'!$W159*POWER(CN$62,2))+('[1]Summary Data'!$X159*CN$62)+'[1]Summary Data'!$Y159</f>
        <v>105.70238010367996</v>
      </c>
      <c r="CO67" s="131">
        <f>('[1]Summary Data'!$V159*POWER(CO$62,3))+('[1]Summary Data'!$W159*POWER(CO$62,2))+('[1]Summary Data'!$X159*CO$62)+'[1]Summary Data'!$Y159</f>
        <v>101.83263306295999</v>
      </c>
      <c r="CP67" s="131">
        <f>('[1]Summary Data'!$V159*POWER(CP$62,3))+('[1]Summary Data'!$W159*POWER(CP$62,2))+('[1]Summary Data'!$X159*CP$62)+'[1]Summary Data'!$Y159</f>
        <v>97.372550000000047</v>
      </c>
      <c r="CQ67" s="132">
        <f>('[1]Summary Data'!$V159*POWER(CQ$62,3))+('[1]Summary Data'!$W159*POWER(CQ$62,2))+('[1]Summary Data'!$X159*CQ$62)+'[1]Summary Data'!$Y159</f>
        <v>-479.7564000000001</v>
      </c>
    </row>
    <row r="68" spans="2:95">
      <c r="B68" s="166"/>
      <c r="C68" s="167"/>
      <c r="D68" s="167"/>
      <c r="E68" s="168"/>
      <c r="F68" s="56">
        <f t="shared" si="6"/>
        <v>5</v>
      </c>
      <c r="G68" s="130">
        <f t="shared" si="7"/>
        <v>255.27843665280002</v>
      </c>
      <c r="H68" s="131">
        <f t="shared" si="7"/>
        <v>228.4191932004</v>
      </c>
      <c r="I68" s="131">
        <f t="shared" si="7"/>
        <v>205.19408036160002</v>
      </c>
      <c r="J68" s="131">
        <f t="shared" si="7"/>
        <v>185.29578290520004</v>
      </c>
      <c r="K68" s="131">
        <f t="shared" si="7"/>
        <v>168.41698560000006</v>
      </c>
      <c r="L68" s="131">
        <f t="shared" si="7"/>
        <v>154.25037321479999</v>
      </c>
      <c r="M68" s="131">
        <f t="shared" si="7"/>
        <v>142.48863051840004</v>
      </c>
      <c r="N68" s="131">
        <f t="shared" si="7"/>
        <v>132.82444227960002</v>
      </c>
      <c r="O68" s="131">
        <f t="shared" si="7"/>
        <v>124.95049326720005</v>
      </c>
      <c r="P68" s="131">
        <f t="shared" si="7"/>
        <v>118.55946825000004</v>
      </c>
      <c r="Q68" s="131">
        <f t="shared" si="7"/>
        <v>113.34405199680003</v>
      </c>
      <c r="R68" s="131">
        <f t="shared" si="7"/>
        <v>108.99692927640001</v>
      </c>
      <c r="S68" s="131">
        <f t="shared" si="7"/>
        <v>105.21078485760006</v>
      </c>
      <c r="T68" s="131">
        <f t="shared" si="7"/>
        <v>101.67830350920008</v>
      </c>
      <c r="U68" s="131">
        <f t="shared" si="7"/>
        <v>100</v>
      </c>
      <c r="V68" s="132">
        <v>100</v>
      </c>
      <c r="W68" s="173"/>
      <c r="CA68" s="119">
        <f t="shared" si="8"/>
        <v>5</v>
      </c>
      <c r="CB68" s="130">
        <f>('[1]Summary Data'!$V158*POWER(CB$62,3))+('[1]Summary Data'!$W158*POWER(CB$62,2))+('[1]Summary Data'!$X158*CB$62)+'[1]Summary Data'!$Y158</f>
        <v>255.27843665280002</v>
      </c>
      <c r="CC68" s="131">
        <f>('[1]Summary Data'!$V158*POWER(CC$62,3))+('[1]Summary Data'!$W158*POWER(CC$62,2))+('[1]Summary Data'!$X158*CC$62)+'[1]Summary Data'!$Y158</f>
        <v>228.4191932004</v>
      </c>
      <c r="CD68" s="131">
        <f>('[1]Summary Data'!$V158*POWER(CD$62,3))+('[1]Summary Data'!$W158*POWER(CD$62,2))+('[1]Summary Data'!$X158*CD$62)+'[1]Summary Data'!$Y158</f>
        <v>205.19408036160002</v>
      </c>
      <c r="CE68" s="131">
        <f>('[1]Summary Data'!$V158*POWER(CE$62,3))+('[1]Summary Data'!$W158*POWER(CE$62,2))+('[1]Summary Data'!$X158*CE$62)+'[1]Summary Data'!$Y158</f>
        <v>185.29578290520004</v>
      </c>
      <c r="CF68" s="131">
        <f>('[1]Summary Data'!$V158*POWER(CF$62,3))+('[1]Summary Data'!$W158*POWER(CF$62,2))+('[1]Summary Data'!$X158*CF$62)+'[1]Summary Data'!$Y158</f>
        <v>168.41698560000006</v>
      </c>
      <c r="CG68" s="131">
        <f>('[1]Summary Data'!$V158*POWER(CG$62,3))+('[1]Summary Data'!$W158*POWER(CG$62,2))+('[1]Summary Data'!$X158*CG$62)+'[1]Summary Data'!$Y158</f>
        <v>154.25037321479999</v>
      </c>
      <c r="CH68" s="131">
        <f>('[1]Summary Data'!$V158*POWER(CH$62,3))+('[1]Summary Data'!$W158*POWER(CH$62,2))+('[1]Summary Data'!$X158*CH$62)+'[1]Summary Data'!$Y158</f>
        <v>142.48863051840004</v>
      </c>
      <c r="CI68" s="131">
        <f>('[1]Summary Data'!$V158*POWER(CI$62,3))+('[1]Summary Data'!$W158*POWER(CI$62,2))+('[1]Summary Data'!$X158*CI$62)+'[1]Summary Data'!$Y158</f>
        <v>132.82444227960002</v>
      </c>
      <c r="CJ68" s="131">
        <f>('[1]Summary Data'!$V158*POWER(CJ$62,3))+('[1]Summary Data'!$W158*POWER(CJ$62,2))+('[1]Summary Data'!$X158*CJ$62)+'[1]Summary Data'!$Y158</f>
        <v>124.95049326720005</v>
      </c>
      <c r="CK68" s="131">
        <f>('[1]Summary Data'!$V158*POWER(CK$62,3))+('[1]Summary Data'!$W158*POWER(CK$62,2))+('[1]Summary Data'!$X158*CK$62)+'[1]Summary Data'!$Y158</f>
        <v>118.55946825000004</v>
      </c>
      <c r="CL68" s="131">
        <f>('[1]Summary Data'!$V158*POWER(CL$62,3))+('[1]Summary Data'!$W158*POWER(CL$62,2))+('[1]Summary Data'!$X158*CL$62)+'[1]Summary Data'!$Y158</f>
        <v>113.34405199680003</v>
      </c>
      <c r="CM68" s="131">
        <f>('[1]Summary Data'!$V158*POWER(CM$62,3))+('[1]Summary Data'!$W158*POWER(CM$62,2))+('[1]Summary Data'!$X158*CM$62)+'[1]Summary Data'!$Y158</f>
        <v>108.99692927640001</v>
      </c>
      <c r="CN68" s="131">
        <f>('[1]Summary Data'!$V158*POWER(CN$62,3))+('[1]Summary Data'!$W158*POWER(CN$62,2))+('[1]Summary Data'!$X158*CN$62)+'[1]Summary Data'!$Y158</f>
        <v>105.21078485760006</v>
      </c>
      <c r="CO68" s="131">
        <f>('[1]Summary Data'!$V158*POWER(CO$62,3))+('[1]Summary Data'!$W158*POWER(CO$62,2))+('[1]Summary Data'!$X158*CO$62)+'[1]Summary Data'!$Y158</f>
        <v>101.67830350920008</v>
      </c>
      <c r="CP68" s="131">
        <f>('[1]Summary Data'!$V158*POWER(CP$62,3))+('[1]Summary Data'!$W158*POWER(CP$62,2))+('[1]Summary Data'!$X158*CP$62)+'[1]Summary Data'!$Y158</f>
        <v>98.09217000000001</v>
      </c>
      <c r="CQ68" s="132">
        <f>('[1]Summary Data'!$V158*POWER(CQ$62,3))+('[1]Summary Data'!$W158*POWER(CQ$62,2))+('[1]Summary Data'!$X158*CQ$62)+'[1]Summary Data'!$Y158</f>
        <v>-251.09144000000003</v>
      </c>
    </row>
    <row r="69" spans="2:95">
      <c r="B69" s="166"/>
      <c r="C69" s="167"/>
      <c r="D69" s="167"/>
      <c r="E69" s="168"/>
      <c r="F69" s="56">
        <f t="shared" si="6"/>
        <v>5.5</v>
      </c>
      <c r="G69" s="130">
        <f t="shared" si="7"/>
        <v>251.57058334592</v>
      </c>
      <c r="H69" s="131">
        <f t="shared" si="7"/>
        <v>226.42142373895999</v>
      </c>
      <c r="I69" s="131">
        <f t="shared" si="7"/>
        <v>204.48800429503999</v>
      </c>
      <c r="J69" s="131">
        <f t="shared" si="7"/>
        <v>185.51240646008</v>
      </c>
      <c r="K69" s="131">
        <f t="shared" si="7"/>
        <v>169.23671167999998</v>
      </c>
      <c r="L69" s="131">
        <f t="shared" si="7"/>
        <v>155.40300140071997</v>
      </c>
      <c r="M69" s="131">
        <f t="shared" si="7"/>
        <v>143.75335706816</v>
      </c>
      <c r="N69" s="131">
        <f t="shared" si="7"/>
        <v>134.02986012823999</v>
      </c>
      <c r="O69" s="131">
        <f t="shared" si="7"/>
        <v>125.97459202687998</v>
      </c>
      <c r="P69" s="131">
        <f t="shared" si="7"/>
        <v>119.32963420999999</v>
      </c>
      <c r="Q69" s="131">
        <f t="shared" si="7"/>
        <v>113.83706812351994</v>
      </c>
      <c r="R69" s="131">
        <f t="shared" si="7"/>
        <v>109.23897521335999</v>
      </c>
      <c r="S69" s="131">
        <f t="shared" si="7"/>
        <v>105.27743692543993</v>
      </c>
      <c r="T69" s="131">
        <f t="shared" si="7"/>
        <v>101.69453470567998</v>
      </c>
      <c r="U69" s="131">
        <f t="shared" si="7"/>
        <v>100</v>
      </c>
      <c r="V69" s="132">
        <v>100</v>
      </c>
      <c r="W69" s="173"/>
      <c r="CA69" s="119">
        <f t="shared" si="8"/>
        <v>5.5</v>
      </c>
      <c r="CB69" s="130">
        <f>('[1]Summary Data'!$V157*POWER(CB$62,3))+('[1]Summary Data'!$W157*POWER(CB$62,2))+('[1]Summary Data'!$X157*CB$62)+'[1]Summary Data'!$Y157</f>
        <v>251.57058334592</v>
      </c>
      <c r="CC69" s="131">
        <f>('[1]Summary Data'!$V157*POWER(CC$62,3))+('[1]Summary Data'!$W157*POWER(CC$62,2))+('[1]Summary Data'!$X157*CC$62)+'[1]Summary Data'!$Y157</f>
        <v>226.42142373895999</v>
      </c>
      <c r="CD69" s="131">
        <f>('[1]Summary Data'!$V157*POWER(CD$62,3))+('[1]Summary Data'!$W157*POWER(CD$62,2))+('[1]Summary Data'!$X157*CD$62)+'[1]Summary Data'!$Y157</f>
        <v>204.48800429503999</v>
      </c>
      <c r="CE69" s="131">
        <f>('[1]Summary Data'!$V157*POWER(CE$62,3))+('[1]Summary Data'!$W157*POWER(CE$62,2))+('[1]Summary Data'!$X157*CE$62)+'[1]Summary Data'!$Y157</f>
        <v>185.51240646008</v>
      </c>
      <c r="CF69" s="131">
        <f>('[1]Summary Data'!$V157*POWER(CF$62,3))+('[1]Summary Data'!$W157*POWER(CF$62,2))+('[1]Summary Data'!$X157*CF$62)+'[1]Summary Data'!$Y157</f>
        <v>169.23671167999998</v>
      </c>
      <c r="CG69" s="131">
        <f>('[1]Summary Data'!$V157*POWER(CG$62,3))+('[1]Summary Data'!$W157*POWER(CG$62,2))+('[1]Summary Data'!$X157*CG$62)+'[1]Summary Data'!$Y157</f>
        <v>155.40300140071997</v>
      </c>
      <c r="CH69" s="131">
        <f>('[1]Summary Data'!$V157*POWER(CH$62,3))+('[1]Summary Data'!$W157*POWER(CH$62,2))+('[1]Summary Data'!$X157*CH$62)+'[1]Summary Data'!$Y157</f>
        <v>143.75335706816</v>
      </c>
      <c r="CI69" s="131">
        <f>('[1]Summary Data'!$V157*POWER(CI$62,3))+('[1]Summary Data'!$W157*POWER(CI$62,2))+('[1]Summary Data'!$X157*CI$62)+'[1]Summary Data'!$Y157</f>
        <v>134.02986012823999</v>
      </c>
      <c r="CJ69" s="131">
        <f>('[1]Summary Data'!$V157*POWER(CJ$62,3))+('[1]Summary Data'!$W157*POWER(CJ$62,2))+('[1]Summary Data'!$X157*CJ$62)+'[1]Summary Data'!$Y157</f>
        <v>125.97459202687998</v>
      </c>
      <c r="CK69" s="131">
        <f>('[1]Summary Data'!$V157*POWER(CK$62,3))+('[1]Summary Data'!$W157*POWER(CK$62,2))+('[1]Summary Data'!$X157*CK$62)+'[1]Summary Data'!$Y157</f>
        <v>119.32963420999999</v>
      </c>
      <c r="CL69" s="131">
        <f>('[1]Summary Data'!$V157*POWER(CL$62,3))+('[1]Summary Data'!$W157*POWER(CL$62,2))+('[1]Summary Data'!$X157*CL$62)+'[1]Summary Data'!$Y157</f>
        <v>113.83706812351994</v>
      </c>
      <c r="CM69" s="131">
        <f>('[1]Summary Data'!$V157*POWER(CM$62,3))+('[1]Summary Data'!$W157*POWER(CM$62,2))+('[1]Summary Data'!$X157*CM$62)+'[1]Summary Data'!$Y157</f>
        <v>109.23897521335999</v>
      </c>
      <c r="CN69" s="131">
        <f>('[1]Summary Data'!$V157*POWER(CN$62,3))+('[1]Summary Data'!$W157*POWER(CN$62,2))+('[1]Summary Data'!$X157*CN$62)+'[1]Summary Data'!$Y157</f>
        <v>105.27743692543993</v>
      </c>
      <c r="CO69" s="131">
        <f>('[1]Summary Data'!$V157*POWER(CO$62,3))+('[1]Summary Data'!$W157*POWER(CO$62,2))+('[1]Summary Data'!$X157*CO$62)+'[1]Summary Data'!$Y157</f>
        <v>101.69453470567998</v>
      </c>
      <c r="CP69" s="131">
        <f>('[1]Summary Data'!$V157*POWER(CP$62,3))+('[1]Summary Data'!$W157*POWER(CP$62,2))+('[1]Summary Data'!$X157*CP$62)+'[1]Summary Data'!$Y157</f>
        <v>98.23234999999994</v>
      </c>
      <c r="CQ69" s="132">
        <f>('[1]Summary Data'!$V157*POWER(CQ$62,3))+('[1]Summary Data'!$W157*POWER(CQ$62,2))+('[1]Summary Data'!$X157*CQ$62)+'[1]Summary Data'!$Y157</f>
        <v>-177.96456000000023</v>
      </c>
    </row>
    <row r="70" spans="2:95" ht="15.75" thickBot="1">
      <c r="B70" s="169"/>
      <c r="C70" s="170"/>
      <c r="D70" s="170"/>
      <c r="E70" s="171"/>
      <c r="F70" s="58">
        <f t="shared" si="6"/>
        <v>6</v>
      </c>
      <c r="G70" s="133">
        <f t="shared" si="7"/>
        <v>249.86535870208002</v>
      </c>
      <c r="H70" s="134">
        <f t="shared" si="7"/>
        <v>225.52362194104001</v>
      </c>
      <c r="I70" s="134">
        <f t="shared" si="7"/>
        <v>204.16771799296001</v>
      </c>
      <c r="J70" s="134">
        <f t="shared" si="7"/>
        <v>185.57152820391997</v>
      </c>
      <c r="K70" s="134">
        <f t="shared" si="7"/>
        <v>169.50893392</v>
      </c>
      <c r="L70" s="134">
        <f t="shared" si="7"/>
        <v>155.75381648727998</v>
      </c>
      <c r="M70" s="134">
        <f t="shared" si="7"/>
        <v>144.08005725184</v>
      </c>
      <c r="N70" s="134">
        <f t="shared" si="7"/>
        <v>134.26153755975997</v>
      </c>
      <c r="O70" s="134">
        <f t="shared" si="7"/>
        <v>126.07213875712</v>
      </c>
      <c r="P70" s="134">
        <f t="shared" si="7"/>
        <v>119.28574219000001</v>
      </c>
      <c r="Q70" s="134">
        <f t="shared" si="7"/>
        <v>113.67622920447999</v>
      </c>
      <c r="R70" s="134">
        <f t="shared" si="7"/>
        <v>109.01748114664002</v>
      </c>
      <c r="S70" s="134">
        <f t="shared" si="7"/>
        <v>105.08337936256004</v>
      </c>
      <c r="T70" s="134">
        <f t="shared" si="7"/>
        <v>101.64780519832004</v>
      </c>
      <c r="U70" s="134">
        <f t="shared" si="7"/>
        <v>100</v>
      </c>
      <c r="V70" s="135">
        <v>100</v>
      </c>
      <c r="W70" s="174"/>
      <c r="CA70" s="120">
        <f t="shared" si="8"/>
        <v>6</v>
      </c>
      <c r="CB70" s="133">
        <f>('[1]Summary Data'!$V156*POWER(CB$62,3))+('[1]Summary Data'!$W156*POWER(CB$62,2))+('[1]Summary Data'!$X156*CB$62)+'[1]Summary Data'!$Y156</f>
        <v>249.86535870208002</v>
      </c>
      <c r="CC70" s="134">
        <f>('[1]Summary Data'!$V156*POWER(CC$62,3))+('[1]Summary Data'!$W156*POWER(CC$62,2))+('[1]Summary Data'!$X156*CC$62)+'[1]Summary Data'!$Y156</f>
        <v>225.52362194104001</v>
      </c>
      <c r="CD70" s="134">
        <f>('[1]Summary Data'!$V156*POWER(CD$62,3))+('[1]Summary Data'!$W156*POWER(CD$62,2))+('[1]Summary Data'!$X156*CD$62)+'[1]Summary Data'!$Y156</f>
        <v>204.16771799296001</v>
      </c>
      <c r="CE70" s="134">
        <f>('[1]Summary Data'!$V156*POWER(CE$62,3))+('[1]Summary Data'!$W156*POWER(CE$62,2))+('[1]Summary Data'!$X156*CE$62)+'[1]Summary Data'!$Y156</f>
        <v>185.57152820391997</v>
      </c>
      <c r="CF70" s="134">
        <f>('[1]Summary Data'!$V156*POWER(CF$62,3))+('[1]Summary Data'!$W156*POWER(CF$62,2))+('[1]Summary Data'!$X156*CF$62)+'[1]Summary Data'!$Y156</f>
        <v>169.50893392</v>
      </c>
      <c r="CG70" s="134">
        <f>('[1]Summary Data'!$V156*POWER(CG$62,3))+('[1]Summary Data'!$W156*POWER(CG$62,2))+('[1]Summary Data'!$X156*CG$62)+'[1]Summary Data'!$Y156</f>
        <v>155.75381648727998</v>
      </c>
      <c r="CH70" s="134">
        <f>('[1]Summary Data'!$V156*POWER(CH$62,3))+('[1]Summary Data'!$W156*POWER(CH$62,2))+('[1]Summary Data'!$X156*CH$62)+'[1]Summary Data'!$Y156</f>
        <v>144.08005725184</v>
      </c>
      <c r="CI70" s="134">
        <f>('[1]Summary Data'!$V156*POWER(CI$62,3))+('[1]Summary Data'!$W156*POWER(CI$62,2))+('[1]Summary Data'!$X156*CI$62)+'[1]Summary Data'!$Y156</f>
        <v>134.26153755975997</v>
      </c>
      <c r="CJ70" s="134">
        <f>('[1]Summary Data'!$V156*POWER(CJ$62,3))+('[1]Summary Data'!$W156*POWER(CJ$62,2))+('[1]Summary Data'!$X156*CJ$62)+'[1]Summary Data'!$Y156</f>
        <v>126.07213875712</v>
      </c>
      <c r="CK70" s="134">
        <f>('[1]Summary Data'!$V156*POWER(CK$62,3))+('[1]Summary Data'!$W156*POWER(CK$62,2))+('[1]Summary Data'!$X156*CK$62)+'[1]Summary Data'!$Y156</f>
        <v>119.28574219000001</v>
      </c>
      <c r="CL70" s="134">
        <f>('[1]Summary Data'!$V156*POWER(CL$62,3))+('[1]Summary Data'!$W156*POWER(CL$62,2))+('[1]Summary Data'!$X156*CL$62)+'[1]Summary Data'!$Y156</f>
        <v>113.67622920447999</v>
      </c>
      <c r="CM70" s="134">
        <f>('[1]Summary Data'!$V156*POWER(CM$62,3))+('[1]Summary Data'!$W156*POWER(CM$62,2))+('[1]Summary Data'!$X156*CM$62)+'[1]Summary Data'!$Y156</f>
        <v>109.01748114664002</v>
      </c>
      <c r="CN70" s="134">
        <f>('[1]Summary Data'!$V156*POWER(CN$62,3))+('[1]Summary Data'!$W156*POWER(CN$62,2))+('[1]Summary Data'!$X156*CN$62)+'[1]Summary Data'!$Y156</f>
        <v>105.08337936256004</v>
      </c>
      <c r="CO70" s="134">
        <f>('[1]Summary Data'!$V156*POWER(CO$62,3))+('[1]Summary Data'!$W156*POWER(CO$62,2))+('[1]Summary Data'!$X156*CO$62)+'[1]Summary Data'!$Y156</f>
        <v>101.64780519832004</v>
      </c>
      <c r="CP70" s="134">
        <f>('[1]Summary Data'!$V156*POWER(CP$62,3))+('[1]Summary Data'!$W156*POWER(CP$62,2))+('[1]Summary Data'!$X156*CP$62)+'[1]Summary Data'!$Y156</f>
        <v>98.484640000000013</v>
      </c>
      <c r="CQ70" s="135">
        <f>('[1]Summary Data'!$V156*POWER(CQ$62,3))+('[1]Summary Data'!$W156*POWER(CQ$62,2))+('[1]Summary Data'!$X156*CQ$62)+'[1]Summary Data'!$Y156</f>
        <v>-121.26597999999984</v>
      </c>
    </row>
  </sheetData>
  <sheetProtection password="C163" sheet="1" objects="1" scenarios="1"/>
  <mergeCells count="23">
    <mergeCell ref="B10:H10"/>
    <mergeCell ref="A1:T1"/>
    <mergeCell ref="J2:R2"/>
    <mergeCell ref="B5:D5"/>
    <mergeCell ref="P5:S5"/>
    <mergeCell ref="B7:D7"/>
    <mergeCell ref="O41:O48"/>
    <mergeCell ref="B13:G13"/>
    <mergeCell ref="B14:E22"/>
    <mergeCell ref="H15:H22"/>
    <mergeCell ref="B24:F24"/>
    <mergeCell ref="G24:N24"/>
    <mergeCell ref="B25:F26"/>
    <mergeCell ref="B28:F28"/>
    <mergeCell ref="B29:E37"/>
    <mergeCell ref="B39:F39"/>
    <mergeCell ref="G39:N39"/>
    <mergeCell ref="B40:E48"/>
    <mergeCell ref="B61:F61"/>
    <mergeCell ref="G61:V61"/>
    <mergeCell ref="CB61:CQ61"/>
    <mergeCell ref="B62:E70"/>
    <mergeCell ref="W63:W70"/>
  </mergeCells>
  <dataValidations count="1">
    <dataValidation type="list" allowBlank="1" showInputMessage="1" showErrorMessage="1" sqref="E5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2" orientation="landscape" horizontalDpi="30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Q70"/>
  <sheetViews>
    <sheetView showGridLines="0" workbookViewId="0">
      <selection sqref="A1:T1"/>
    </sheetView>
  </sheetViews>
  <sheetFormatPr defaultRowHeight="1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0" width="9.140625" style="7"/>
    <col min="11" max="11" width="9.140625" style="7" customWidth="1"/>
    <col min="12" max="16" width="9.140625" style="7"/>
    <col min="17" max="17" width="9.140625" style="7" customWidth="1"/>
    <col min="18" max="18" width="9.140625" style="7"/>
    <col min="19" max="19" width="9.28515625" style="7" bestFit="1" customWidth="1"/>
    <col min="20" max="78" width="9.140625" style="7"/>
    <col min="79" max="95" width="9.140625" style="7" hidden="1" customWidth="1"/>
    <col min="96" max="16384" width="9.140625" style="7"/>
  </cols>
  <sheetData>
    <row r="1" spans="1:81" ht="27" thickBot="1">
      <c r="A1" s="157" t="str">
        <f ca="1">MID(CELL("filename",A1),FIND("]",CELL("filename",A1))+1,255)</f>
        <v>Nissan GTR COBB</v>
      </c>
      <c r="B1" s="158"/>
      <c r="C1" s="158"/>
      <c r="D1" s="158"/>
      <c r="E1" s="158"/>
      <c r="F1" s="158"/>
      <c r="G1" s="158"/>
      <c r="H1" s="158"/>
      <c r="I1" s="158"/>
      <c r="J1" s="158" t="s">
        <v>67</v>
      </c>
      <c r="K1" s="158"/>
      <c r="L1" s="158"/>
      <c r="M1" s="158"/>
      <c r="N1" s="158"/>
      <c r="O1" s="158"/>
      <c r="P1" s="158"/>
      <c r="Q1" s="158"/>
      <c r="R1" s="158"/>
      <c r="S1" s="158">
        <f>'[1]Summary Data'!$D$69</f>
        <v>1214.6400000000001</v>
      </c>
      <c r="T1" s="159" t="s">
        <v>28</v>
      </c>
      <c r="U1" s="38"/>
      <c r="V1" s="38"/>
      <c r="W1" s="38"/>
      <c r="X1" s="38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  <c r="BC1" s="145"/>
      <c r="BD1" s="145"/>
      <c r="BE1" s="145"/>
      <c r="BF1" s="145"/>
      <c r="BG1" s="145"/>
      <c r="BH1" s="145"/>
      <c r="BI1" s="145"/>
      <c r="BJ1" s="145"/>
      <c r="BK1" s="145"/>
      <c r="BL1" s="145"/>
      <c r="BM1" s="145"/>
      <c r="BN1" s="145"/>
      <c r="BO1" s="145"/>
      <c r="BP1" s="145"/>
      <c r="BQ1" s="145"/>
      <c r="BR1" s="145"/>
      <c r="BS1" s="145"/>
      <c r="BT1" s="145"/>
      <c r="BU1" s="145"/>
      <c r="BV1" s="145"/>
      <c r="BW1" s="145"/>
      <c r="BX1" s="145"/>
      <c r="BY1" s="145"/>
      <c r="BZ1" s="145"/>
      <c r="CA1" s="38"/>
      <c r="CB1" s="38"/>
      <c r="CC1" s="39"/>
    </row>
    <row r="2" spans="1:81" ht="15.75" thickBot="1">
      <c r="A2" s="6" t="s">
        <v>0</v>
      </c>
      <c r="J2" s="197" t="s">
        <v>35</v>
      </c>
      <c r="K2" s="198"/>
      <c r="L2" s="198"/>
      <c r="M2" s="198"/>
      <c r="N2" s="198"/>
      <c r="O2" s="198"/>
      <c r="P2" s="198"/>
      <c r="Q2" s="198"/>
      <c r="R2" s="199"/>
      <c r="S2" s="40">
        <f>'[1]Summary Data'!$D$69</f>
        <v>1214.6400000000001</v>
      </c>
      <c r="T2" s="41" t="s">
        <v>28</v>
      </c>
    </row>
    <row r="3" spans="1:81">
      <c r="A3" s="8" t="s">
        <v>1</v>
      </c>
      <c r="B3" s="7" t="str">
        <f>[1]Versions!C4</f>
        <v>19.02.28</v>
      </c>
    </row>
    <row r="4" spans="1:81" ht="15.75" thickBot="1"/>
    <row r="5" spans="1:81" ht="15.75" thickBot="1">
      <c r="B5" s="175" t="s">
        <v>36</v>
      </c>
      <c r="C5" s="176"/>
      <c r="D5" s="177"/>
      <c r="E5" s="42" t="s">
        <v>32</v>
      </c>
      <c r="F5" s="43" t="s">
        <v>37</v>
      </c>
      <c r="P5" s="200" t="s">
        <v>38</v>
      </c>
      <c r="Q5" s="200"/>
      <c r="R5" s="200"/>
      <c r="S5" s="200"/>
      <c r="T5" s="44">
        <v>1</v>
      </c>
    </row>
    <row r="6" spans="1:81" ht="15.75" thickBot="1"/>
    <row r="7" spans="1:81" ht="15.75" thickBot="1">
      <c r="B7" s="175" t="s">
        <v>39</v>
      </c>
      <c r="C7" s="176"/>
      <c r="D7" s="177"/>
    </row>
    <row r="8" spans="1:81" ht="15.75" thickBot="1">
      <c r="B8" s="45">
        <f>MIN(G62:V62)</f>
        <v>0.16</v>
      </c>
      <c r="C8" s="46" t="s">
        <v>40</v>
      </c>
    </row>
    <row r="9" spans="1:81" ht="15.75" thickBot="1"/>
    <row r="10" spans="1:81" ht="15.75" thickBot="1">
      <c r="B10" s="175" t="s">
        <v>41</v>
      </c>
      <c r="C10" s="176"/>
      <c r="D10" s="176"/>
      <c r="E10" s="176"/>
      <c r="F10" s="176"/>
      <c r="G10" s="176"/>
      <c r="H10" s="177"/>
    </row>
    <row r="11" spans="1:81" ht="15.75" thickBot="1">
      <c r="B11" s="45">
        <f>MAX(G62:V62)</f>
        <v>2</v>
      </c>
      <c r="C11" s="46" t="s">
        <v>40</v>
      </c>
    </row>
    <row r="12" spans="1:81" ht="15.75" thickBot="1">
      <c r="I12" s="43"/>
    </row>
    <row r="13" spans="1:81" ht="15.75" thickBot="1">
      <c r="B13" s="175" t="s">
        <v>42</v>
      </c>
      <c r="C13" s="176"/>
      <c r="D13" s="176"/>
      <c r="E13" s="176"/>
      <c r="F13" s="176"/>
      <c r="G13" s="177"/>
      <c r="H13" s="43"/>
      <c r="I13" s="43"/>
    </row>
    <row r="14" spans="1:81" ht="15.75" thickBot="1">
      <c r="B14" s="163" t="s">
        <v>43</v>
      </c>
      <c r="C14" s="164"/>
      <c r="D14" s="164"/>
      <c r="E14" s="165"/>
      <c r="F14" s="47" t="str">
        <f>$E$5</f>
        <v>bar</v>
      </c>
      <c r="G14" s="48" t="s">
        <v>44</v>
      </c>
    </row>
    <row r="15" spans="1:81" ht="15.75" customHeight="1" thickBot="1">
      <c r="B15" s="166"/>
      <c r="C15" s="167"/>
      <c r="D15" s="167"/>
      <c r="E15" s="168"/>
      <c r="F15" s="49">
        <f>'[1]Summary Data'!$C$16*VLOOKUP($E$5,PressureFactors,2,FALSE)</f>
        <v>2.5</v>
      </c>
      <c r="G15" s="50">
        <f>'[1]Summary Data'!$D$70*IF('[1]Summary Data'!$D$69&gt;1250,1,Help!$AE$5)*$T$5</f>
        <v>1216.424</v>
      </c>
      <c r="H15" s="172" t="s">
        <v>45</v>
      </c>
      <c r="I15" s="37"/>
      <c r="K15" s="37"/>
    </row>
    <row r="16" spans="1:81" ht="15.75" thickBot="1">
      <c r="B16" s="166"/>
      <c r="C16" s="167"/>
      <c r="D16" s="167"/>
      <c r="E16" s="168"/>
      <c r="F16" s="51">
        <f>'[1]Summary Data'!$C$15*VLOOKUP($E$5,PressureFactors,2,FALSE)</f>
        <v>3</v>
      </c>
      <c r="G16" s="52">
        <f>'[1]Summary Data'!$D$69*IF('[1]Summary Data'!$D$69&gt;1250,1,Help!$AE$5)*$T$5</f>
        <v>1396.836</v>
      </c>
      <c r="H16" s="173"/>
      <c r="I16" s="53" t="s">
        <v>46</v>
      </c>
    </row>
    <row r="17" spans="2:17">
      <c r="B17" s="166"/>
      <c r="C17" s="167"/>
      <c r="D17" s="167"/>
      <c r="E17" s="168"/>
      <c r="F17" s="54">
        <f>'[1]Summary Data'!$C$14*VLOOKUP($E$5,PressureFactors,2,FALSE)</f>
        <v>3.5</v>
      </c>
      <c r="G17" s="55">
        <f>'[1]Summary Data'!$D$68*IF('[1]Summary Data'!$D$69&gt;1250,1,Help!$AE$5)*$T$5</f>
        <v>1508.3629999999998</v>
      </c>
      <c r="H17" s="173"/>
    </row>
    <row r="18" spans="2:17">
      <c r="B18" s="166"/>
      <c r="C18" s="167"/>
      <c r="D18" s="167"/>
      <c r="E18" s="168"/>
      <c r="F18" s="56">
        <f>'[1]Summary Data'!$C$13*VLOOKUP($E$5,PressureFactors,2,FALSE)</f>
        <v>4</v>
      </c>
      <c r="G18" s="57">
        <f>'[1]Summary Data'!$D$67*IF('[1]Summary Data'!$D$69&gt;1250,1,Help!$AE$5)*$T$5</f>
        <v>1497.3</v>
      </c>
      <c r="H18" s="173"/>
    </row>
    <row r="19" spans="2:17">
      <c r="B19" s="166"/>
      <c r="C19" s="167"/>
      <c r="D19" s="167"/>
      <c r="E19" s="168"/>
      <c r="F19" s="56">
        <f>'[1]Summary Data'!$C$12*VLOOKUP($E$5,PressureFactors,2,FALSE)</f>
        <v>4.5</v>
      </c>
      <c r="G19" s="57">
        <f>'[1]Summary Data'!$D$66*IF('[1]Summary Data'!$D$69&gt;1250,1,Help!$AE$5)*$T$5</f>
        <v>1589.9899999999998</v>
      </c>
      <c r="H19" s="173"/>
    </row>
    <row r="20" spans="2:17">
      <c r="B20" s="166"/>
      <c r="C20" s="167"/>
      <c r="D20" s="167"/>
      <c r="E20" s="168"/>
      <c r="F20" s="56">
        <f>'[1]Summary Data'!$C$11*VLOOKUP($E$5,PressureFactors,2,FALSE)</f>
        <v>5</v>
      </c>
      <c r="G20" s="57">
        <f>'[1]Summary Data'!$D$65*IF('[1]Summary Data'!$D$69&gt;1250,1,Help!$AE$5)*$T$5</f>
        <v>1654.85</v>
      </c>
      <c r="H20" s="173"/>
    </row>
    <row r="21" spans="2:17">
      <c r="B21" s="166"/>
      <c r="C21" s="167"/>
      <c r="D21" s="167"/>
      <c r="E21" s="168"/>
      <c r="F21" s="56">
        <f>'[1]Summary Data'!$C$10*VLOOKUP($E$5,PressureFactors,2,FALSE)</f>
        <v>5.5</v>
      </c>
      <c r="G21" s="57">
        <f>'[1]Summary Data'!$D$64*IF('[1]Summary Data'!$D$69&gt;1250,1,Help!$AE$5)*$T$5</f>
        <v>1715.2709999999997</v>
      </c>
      <c r="H21" s="173"/>
    </row>
    <row r="22" spans="2:17" ht="15.75" thickBot="1">
      <c r="B22" s="169"/>
      <c r="C22" s="170"/>
      <c r="D22" s="170"/>
      <c r="E22" s="171"/>
      <c r="F22" s="58">
        <f>'[1]Summary Data'!$C$9*VLOOKUP($E$5,PressureFactors,2,FALSE)</f>
        <v>6</v>
      </c>
      <c r="G22" s="59">
        <f>'[1]Summary Data'!$D$63*IF('[1]Summary Data'!$D$69&gt;1250,1,Help!$AE$5)*$T$5</f>
        <v>1784.662</v>
      </c>
      <c r="H22" s="174"/>
    </row>
    <row r="23" spans="2:17" ht="15.75" thickBot="1"/>
    <row r="24" spans="2:17" ht="15.75" thickBot="1">
      <c r="B24" s="175" t="s">
        <v>47</v>
      </c>
      <c r="C24" s="176"/>
      <c r="D24" s="176"/>
      <c r="E24" s="176"/>
      <c r="F24" s="177"/>
      <c r="G24" s="178" t="s">
        <v>48</v>
      </c>
      <c r="H24" s="179"/>
      <c r="I24" s="179"/>
      <c r="J24" s="179"/>
      <c r="K24" s="179"/>
      <c r="L24" s="179"/>
      <c r="M24" s="179"/>
      <c r="N24" s="180"/>
    </row>
    <row r="25" spans="2:17" ht="15.75" customHeight="1" thickBot="1">
      <c r="B25" s="192" t="s">
        <v>49</v>
      </c>
      <c r="C25" s="193"/>
      <c r="D25" s="193"/>
      <c r="E25" s="193"/>
      <c r="F25" s="194"/>
      <c r="G25" s="60">
        <v>-40</v>
      </c>
      <c r="H25" s="61">
        <v>-30</v>
      </c>
      <c r="I25" s="61">
        <v>-20</v>
      </c>
      <c r="J25" s="62">
        <v>-10</v>
      </c>
      <c r="K25" s="63">
        <f>'[1]Summary Data'!G31</f>
        <v>0</v>
      </c>
      <c r="L25" s="64">
        <v>10</v>
      </c>
      <c r="M25" s="61">
        <v>20</v>
      </c>
      <c r="N25" s="65">
        <v>30</v>
      </c>
      <c r="O25" s="37"/>
    </row>
    <row r="26" spans="2:17" ht="15.75" thickBot="1">
      <c r="B26" s="195"/>
      <c r="C26" s="196"/>
      <c r="D26" s="196"/>
      <c r="E26" s="196"/>
      <c r="F26" s="196"/>
      <c r="G26" s="66">
        <f t="shared" ref="G26:J26" si="0">IF(G25=0,100,100*SQRT(1/(1+(G25*0.01))))</f>
        <v>129.09944487358055</v>
      </c>
      <c r="H26" s="67">
        <f t="shared" si="0"/>
        <v>119.52286093343936</v>
      </c>
      <c r="I26" s="67">
        <f t="shared" si="0"/>
        <v>111.80339887498948</v>
      </c>
      <c r="J26" s="68">
        <f t="shared" si="0"/>
        <v>105.40925533894598</v>
      </c>
      <c r="K26" s="69">
        <f>IF(K25=0,100,100*SQRT(1/(1+(K25*0.01))))</f>
        <v>100</v>
      </c>
      <c r="L26" s="70">
        <f t="shared" ref="L26:N26" si="1">IF(L25=0,100,100*SQRT(1/(1+(L25*0.01))))</f>
        <v>95.346258924559237</v>
      </c>
      <c r="M26" s="67">
        <f t="shared" si="1"/>
        <v>91.287092917527687</v>
      </c>
      <c r="N26" s="71">
        <f t="shared" si="1"/>
        <v>87.705801930702918</v>
      </c>
      <c r="O26" s="72" t="s">
        <v>50</v>
      </c>
      <c r="P26" s="37"/>
      <c r="Q26" s="73"/>
    </row>
    <row r="27" spans="2:17">
      <c r="K27" s="74" t="s">
        <v>51</v>
      </c>
    </row>
    <row r="28" spans="2:17">
      <c r="B28" s="43"/>
      <c r="C28" s="43"/>
      <c r="D28" s="43"/>
      <c r="E28" s="43"/>
      <c r="F28" s="43"/>
      <c r="G28" s="43"/>
      <c r="I28" s="43"/>
      <c r="K28" s="146" t="s">
        <v>69</v>
      </c>
    </row>
    <row r="30" spans="2:17" ht="15.75" customHeight="1">
      <c r="B30" s="37"/>
      <c r="C30" s="37"/>
      <c r="D30" s="37"/>
      <c r="E30" s="37"/>
      <c r="F30" s="37"/>
      <c r="G30" s="37"/>
      <c r="H30" s="37"/>
      <c r="I30" s="37"/>
      <c r="K30" s="37"/>
    </row>
    <row r="31" spans="2:17">
      <c r="B31" s="43"/>
      <c r="C31" s="43"/>
      <c r="D31" s="43"/>
      <c r="E31" s="43"/>
      <c r="F31" s="43"/>
      <c r="G31" s="43"/>
      <c r="H31" s="43"/>
      <c r="I31" s="43"/>
    </row>
    <row r="38" spans="2:16" ht="15.75" thickBot="1"/>
    <row r="39" spans="2:16" ht="15.75" thickBot="1">
      <c r="B39" s="175" t="s">
        <v>55</v>
      </c>
      <c r="C39" s="176"/>
      <c r="D39" s="176"/>
      <c r="E39" s="176"/>
      <c r="F39" s="177"/>
      <c r="G39" s="178" t="s">
        <v>68</v>
      </c>
      <c r="H39" s="179"/>
      <c r="I39" s="179"/>
      <c r="J39" s="179"/>
      <c r="K39" s="179"/>
      <c r="L39" s="179"/>
      <c r="M39" s="179"/>
      <c r="N39" s="180"/>
    </row>
    <row r="40" spans="2:16" ht="15.75" customHeight="1" thickBot="1">
      <c r="B40" s="183" t="s">
        <v>58</v>
      </c>
      <c r="C40" s="184"/>
      <c r="D40" s="184"/>
      <c r="E40" s="185"/>
      <c r="F40" s="47" t="str">
        <f>$E$5</f>
        <v>bar</v>
      </c>
      <c r="G40" s="84">
        <v>8</v>
      </c>
      <c r="H40" s="85">
        <v>10</v>
      </c>
      <c r="I40" s="85">
        <v>11</v>
      </c>
      <c r="J40" s="85">
        <v>12</v>
      </c>
      <c r="K40" s="85">
        <v>13</v>
      </c>
      <c r="L40" s="85">
        <v>14</v>
      </c>
      <c r="M40" s="85">
        <v>15</v>
      </c>
      <c r="N40" s="86">
        <v>16</v>
      </c>
    </row>
    <row r="41" spans="2:16" ht="15.75" thickBot="1">
      <c r="B41" s="186"/>
      <c r="C41" s="187"/>
      <c r="D41" s="187"/>
      <c r="E41" s="188"/>
      <c r="F41" s="49">
        <f t="shared" ref="F41:F48" si="2">F15</f>
        <v>2.5</v>
      </c>
      <c r="G41" s="87">
        <f>('[1]Summary Data'!$V43*POWER(G$40,3))+('[1]Summary Data'!$W43*POWER(G$40,2))+('[1]Summary Data'!$X43*G$40)+'[1]Summary Data'!$Y43</f>
        <v>1.8557100000000002</v>
      </c>
      <c r="H41" s="88">
        <f>('[1]Summary Data'!$V43*POWER(H$40,3))+('[1]Summary Data'!$W43*POWER(H$40,2))+('[1]Summary Data'!$X43*H$40)+'[1]Summary Data'!$Y43</f>
        <v>1.2349899999999998</v>
      </c>
      <c r="I41" s="88">
        <f>('[1]Summary Data'!$V43*POWER(I$40,3))+('[1]Summary Data'!$W43*POWER(I$40,2))+('[1]Summary Data'!$X43*I$40)+'[1]Summary Data'!$Y43</f>
        <v>1.0095299999999998</v>
      </c>
      <c r="J41" s="88">
        <f>('[1]Summary Data'!$V43*POWER(J$40,3))+('[1]Summary Data'!$W43*POWER(J$40,2))+('[1]Summary Data'!$X43*J$40)+'[1]Summary Data'!$Y43</f>
        <v>0.83011000000000035</v>
      </c>
      <c r="K41" s="88">
        <f>('[1]Summary Data'!$V43*POWER(K$40,3))+('[1]Summary Data'!$W43*POWER(K$40,2))+('[1]Summary Data'!$X43*K$40)+'[1]Summary Data'!$Y43</f>
        <v>0.68880999999999926</v>
      </c>
      <c r="L41" s="88">
        <f>('[1]Summary Data'!$V43*POWER(L$40,3))+('[1]Summary Data'!$W43*POWER(L$40,2))+('[1]Summary Data'!$X43*L$40)+'[1]Summary Data'!$Y43</f>
        <v>0.57770999999999884</v>
      </c>
      <c r="M41" s="88">
        <f>('[1]Summary Data'!$V43*POWER(M$40,3))+('[1]Summary Data'!$W43*POWER(M$40,2))+('[1]Summary Data'!$X43*M$40)+'[1]Summary Data'!$Y43</f>
        <v>0.48889000000000049</v>
      </c>
      <c r="N41" s="89">
        <f>('[1]Summary Data'!$V43*POWER(N$40,3))+('[1]Summary Data'!$W43*POWER(N$40,2))+('[1]Summary Data'!$X43*N$40)+'[1]Summary Data'!$Y43</f>
        <v>0.4144300000000003</v>
      </c>
      <c r="O41" s="172" t="s">
        <v>40</v>
      </c>
    </row>
    <row r="42" spans="2:16" ht="15.75" thickBot="1">
      <c r="B42" s="186"/>
      <c r="C42" s="187"/>
      <c r="D42" s="187"/>
      <c r="E42" s="188"/>
      <c r="F42" s="51">
        <f t="shared" si="2"/>
        <v>3</v>
      </c>
      <c r="G42" s="92">
        <f>('[1]Summary Data'!$V42*POWER(G$40,3))+('[1]Summary Data'!$W42*POWER(G$40,2))+('[1]Summary Data'!$X42*G$40)+'[1]Summary Data'!$Y42</f>
        <v>1.9170699999999998</v>
      </c>
      <c r="H42" s="93">
        <f>('[1]Summary Data'!$V42*POWER(H$40,3))+('[1]Summary Data'!$W42*POWER(H$40,2))+('[1]Summary Data'!$X42*H$40)+'[1]Summary Data'!$Y42</f>
        <v>1.2748500000000007</v>
      </c>
      <c r="I42" s="93">
        <f>('[1]Summary Data'!$V42*POWER(I$40,3))+('[1]Summary Data'!$W42*POWER(I$40,2))+('[1]Summary Data'!$X42*I$40)+'[1]Summary Data'!$Y42</f>
        <v>1.0617999999999999</v>
      </c>
      <c r="J42" s="93">
        <f>('[1]Summary Data'!$V42*POWER(J$40,3))+('[1]Summary Data'!$W42*POWER(J$40,2))+('[1]Summary Data'!$X42*J$40)+'[1]Summary Data'!$Y42</f>
        <v>0.9020699999999966</v>
      </c>
      <c r="K42" s="93">
        <f>('[1]Summary Data'!$V42*POWER(K$40,3))+('[1]Summary Data'!$W42*POWER(K$40,2))+('[1]Summary Data'!$X42*K$40)+'[1]Summary Data'!$Y42</f>
        <v>0.78162000000000198</v>
      </c>
      <c r="L42" s="93">
        <f>('[1]Summary Data'!$V42*POWER(L$40,3))+('[1]Summary Data'!$W42*POWER(L$40,2))+('[1]Summary Data'!$X42*L$40)+'[1]Summary Data'!$Y42</f>
        <v>0.68640999999999686</v>
      </c>
      <c r="M42" s="93">
        <f>('[1]Summary Data'!$V42*POWER(M$40,3))+('[1]Summary Data'!$W42*POWER(M$40,2))+('[1]Summary Data'!$X42*M$40)+'[1]Summary Data'!$Y42</f>
        <v>0.60240000000000116</v>
      </c>
      <c r="N42" s="94">
        <f>('[1]Summary Data'!$V42*POWER(N$40,3))+('[1]Summary Data'!$W42*POWER(N$40,2))+('[1]Summary Data'!$X42*N$40)+'[1]Summary Data'!$Y42</f>
        <v>0.51554999999999929</v>
      </c>
      <c r="O42" s="173"/>
      <c r="P42" s="53" t="s">
        <v>46</v>
      </c>
    </row>
    <row r="43" spans="2:16">
      <c r="B43" s="186"/>
      <c r="C43" s="187"/>
      <c r="D43" s="187"/>
      <c r="E43" s="188"/>
      <c r="F43" s="54">
        <f t="shared" si="2"/>
        <v>3.5</v>
      </c>
      <c r="G43" s="97">
        <f>('[1]Summary Data'!$V41*POWER(G$40,3))+('[1]Summary Data'!$W41*POWER(G$40,2))+('[1]Summary Data'!$X41*G$40)+'[1]Summary Data'!$Y41</f>
        <v>2.1161400000000015</v>
      </c>
      <c r="H43" s="98">
        <f>('[1]Summary Data'!$V41*POWER(H$40,3))+('[1]Summary Data'!$W41*POWER(H$40,2))+('[1]Summary Data'!$X41*H$40)+'[1]Summary Data'!$Y41</f>
        <v>1.3630000000000013</v>
      </c>
      <c r="I43" s="98">
        <f>('[1]Summary Data'!$V41*POWER(I$40,3))+('[1]Summary Data'!$W41*POWER(I$40,2))+('[1]Summary Data'!$X41*I$40)+'[1]Summary Data'!$Y41</f>
        <v>1.1149500000000039</v>
      </c>
      <c r="J43" s="98">
        <f>('[1]Summary Data'!$V41*POWER(J$40,3))+('[1]Summary Data'!$W41*POWER(J$40,2))+('[1]Summary Data'!$X41*J$40)+'[1]Summary Data'!$Y41</f>
        <v>0.93186000000000035</v>
      </c>
      <c r="K43" s="98">
        <f>('[1]Summary Data'!$V41*POWER(K$40,3))+('[1]Summary Data'!$W41*POWER(K$40,2))+('[1]Summary Data'!$X41*K$40)+'[1]Summary Data'!$Y41</f>
        <v>0.79819000000000173</v>
      </c>
      <c r="L43" s="98">
        <f>('[1]Summary Data'!$V41*POWER(L$40,3))+('[1]Summary Data'!$W41*POWER(L$40,2))+('[1]Summary Data'!$X41*L$40)+'[1]Summary Data'!$Y41</f>
        <v>0.69840000000000302</v>
      </c>
      <c r="M43" s="98">
        <f>('[1]Summary Data'!$V41*POWER(M$40,3))+('[1]Summary Data'!$W41*POWER(M$40,2))+('[1]Summary Data'!$X41*M$40)+'[1]Summary Data'!$Y41</f>
        <v>0.61694999999999922</v>
      </c>
      <c r="N43" s="99">
        <f>('[1]Summary Data'!$V41*POWER(N$40,3))+('[1]Summary Data'!$W41*POWER(N$40,2))+('[1]Summary Data'!$X41*N$40)+'[1]Summary Data'!$Y41</f>
        <v>0.53829999999999956</v>
      </c>
      <c r="O43" s="173"/>
    </row>
    <row r="44" spans="2:16">
      <c r="B44" s="186"/>
      <c r="C44" s="187"/>
      <c r="D44" s="187"/>
      <c r="E44" s="188"/>
      <c r="F44" s="56">
        <f t="shared" si="2"/>
        <v>4</v>
      </c>
      <c r="G44" s="97">
        <f>('[1]Summary Data'!$V40*POWER(G$40,3))+('[1]Summary Data'!$W40*POWER(G$40,2))+('[1]Summary Data'!$X40*G$40)+'[1]Summary Data'!$Y40</f>
        <v>2.1192600000000024</v>
      </c>
      <c r="H44" s="98">
        <f>('[1]Summary Data'!$V40*POWER(H$40,3))+('[1]Summary Data'!$W40*POWER(H$40,2))+('[1]Summary Data'!$X40*H$40)+'[1]Summary Data'!$Y40</f>
        <v>1.3396400000000028</v>
      </c>
      <c r="I44" s="98">
        <f>('[1]Summary Data'!$V40*POWER(I$40,3))+('[1]Summary Data'!$W40*POWER(I$40,2))+('[1]Summary Data'!$X40*I$40)+'[1]Summary Data'!$Y40</f>
        <v>1.0710000000000051</v>
      </c>
      <c r="J44" s="98">
        <f>('[1]Summary Data'!$V40*POWER(J$40,3))+('[1]Summary Data'!$W40*POWER(J$40,2))+('[1]Summary Data'!$X40*J$40)+'[1]Summary Data'!$Y40</f>
        <v>0.86562000000000161</v>
      </c>
      <c r="K44" s="98">
        <f>('[1]Summary Data'!$V40*POWER(K$40,3))+('[1]Summary Data'!$W40*POWER(K$40,2))+('[1]Summary Data'!$X40*K$40)+'[1]Summary Data'!$Y40</f>
        <v>0.71035999999999966</v>
      </c>
      <c r="L44" s="98">
        <f>('[1]Summary Data'!$V40*POWER(L$40,3))+('[1]Summary Data'!$W40*POWER(L$40,2))+('[1]Summary Data'!$X40*L$40)+'[1]Summary Data'!$Y40</f>
        <v>0.59208000000000105</v>
      </c>
      <c r="M44" s="98">
        <f>('[1]Summary Data'!$V40*POWER(M$40,3))+('[1]Summary Data'!$W40*POWER(M$40,2))+('[1]Summary Data'!$X40*M$40)+'[1]Summary Data'!$Y40</f>
        <v>0.49764000000000586</v>
      </c>
      <c r="N44" s="99">
        <f>('[1]Summary Data'!$V40*POWER(N$40,3))+('[1]Summary Data'!$W40*POWER(N$40,2))+('[1]Summary Data'!$X40*N$40)+'[1]Summary Data'!$Y40</f>
        <v>0.41390000000000349</v>
      </c>
      <c r="O44" s="173"/>
    </row>
    <row r="45" spans="2:16">
      <c r="B45" s="186"/>
      <c r="C45" s="187"/>
      <c r="D45" s="187"/>
      <c r="E45" s="188"/>
      <c r="F45" s="56">
        <f t="shared" si="2"/>
        <v>4.5</v>
      </c>
      <c r="G45" s="97">
        <f>('[1]Summary Data'!$V39*POWER(G$40,3))+('[1]Summary Data'!$W39*POWER(G$40,2))+('[1]Summary Data'!$X39*G$40)+'[1]Summary Data'!$Y39</f>
        <v>2.3519100000000019</v>
      </c>
      <c r="H45" s="98">
        <f>('[1]Summary Data'!$V39*POWER(H$40,3))+('[1]Summary Data'!$W39*POWER(H$40,2))+('[1]Summary Data'!$X39*H$40)+'[1]Summary Data'!$Y39</f>
        <v>1.4449300000000029</v>
      </c>
      <c r="I45" s="98">
        <f>('[1]Summary Data'!$V39*POWER(I$40,3))+('[1]Summary Data'!$W39*POWER(I$40,2))+('[1]Summary Data'!$X39*I$40)+'[1]Summary Data'!$Y39</f>
        <v>1.142850000000001</v>
      </c>
      <c r="J45" s="98">
        <f>('[1]Summary Data'!$V39*POWER(J$40,3))+('[1]Summary Data'!$W39*POWER(J$40,2))+('[1]Summary Data'!$X39*J$40)+'[1]Summary Data'!$Y39</f>
        <v>0.91763000000000083</v>
      </c>
      <c r="K45" s="98">
        <f>('[1]Summary Data'!$V39*POWER(K$40,3))+('[1]Summary Data'!$W39*POWER(K$40,2))+('[1]Summary Data'!$X39*K$40)+'[1]Summary Data'!$Y39</f>
        <v>0.75121000000000215</v>
      </c>
      <c r="L45" s="98">
        <f>('[1]Summary Data'!$V39*POWER(L$40,3))+('[1]Summary Data'!$W39*POWER(L$40,2))+('[1]Summary Data'!$X39*L$40)+'[1]Summary Data'!$Y39</f>
        <v>0.62553000000000303</v>
      </c>
      <c r="M45" s="98">
        <f>('[1]Summary Data'!$V39*POWER(M$40,3))+('[1]Summary Data'!$W39*POWER(M$40,2))+('[1]Summary Data'!$X39*M$40)+'[1]Summary Data'!$Y39</f>
        <v>0.52252999999999794</v>
      </c>
      <c r="N45" s="99">
        <f>('[1]Summary Data'!$V39*POWER(N$40,3))+('[1]Summary Data'!$W39*POWER(N$40,2))+('[1]Summary Data'!$X39*N$40)+'[1]Summary Data'!$Y39</f>
        <v>0.42414999999999914</v>
      </c>
      <c r="O45" s="173"/>
    </row>
    <row r="46" spans="2:16">
      <c r="B46" s="186"/>
      <c r="C46" s="187"/>
      <c r="D46" s="187"/>
      <c r="E46" s="188"/>
      <c r="F46" s="56">
        <f t="shared" si="2"/>
        <v>5</v>
      </c>
      <c r="G46" s="97">
        <f>('[1]Summary Data'!$V38*POWER(G$40,3))+('[1]Summary Data'!$W38*POWER(G$40,2))+('[1]Summary Data'!$X38*G$40)+'[1]Summary Data'!$Y38</f>
        <v>2.7095199999999977</v>
      </c>
      <c r="H46" s="98">
        <f>('[1]Summary Data'!$V38*POWER(H$40,3))+('[1]Summary Data'!$W38*POWER(H$40,2))+('[1]Summary Data'!$X38*H$40)+'[1]Summary Data'!$Y38</f>
        <v>1.5992999999999995</v>
      </c>
      <c r="I46" s="98">
        <f>('[1]Summary Data'!$V38*POWER(I$40,3))+('[1]Summary Data'!$W38*POWER(I$40,2))+('[1]Summary Data'!$X38*I$40)+'[1]Summary Data'!$Y38</f>
        <v>1.2457600000000042</v>
      </c>
      <c r="J46" s="98">
        <f>('[1]Summary Data'!$V38*POWER(J$40,3))+('[1]Summary Data'!$W38*POWER(J$40,2))+('[1]Summary Data'!$X38*J$40)+'[1]Summary Data'!$Y38</f>
        <v>0.99019999999999797</v>
      </c>
      <c r="K46" s="98">
        <f>('[1]Summary Data'!$V38*POWER(K$40,3))+('[1]Summary Data'!$W38*POWER(K$40,2))+('[1]Summary Data'!$X38*K$40)+'[1]Summary Data'!$Y38</f>
        <v>0.80531999999999826</v>
      </c>
      <c r="L46" s="98">
        <f>('[1]Summary Data'!$V38*POWER(L$40,3))+('[1]Summary Data'!$W38*POWER(L$40,2))+('[1]Summary Data'!$X38*L$40)+'[1]Summary Data'!$Y38</f>
        <v>0.66382000000000474</v>
      </c>
      <c r="M46" s="98">
        <f>('[1]Summary Data'!$V38*POWER(M$40,3))+('[1]Summary Data'!$W38*POWER(M$40,2))+('[1]Summary Data'!$X38*M$40)+'[1]Summary Data'!$Y38</f>
        <v>0.53839999999999222</v>
      </c>
      <c r="N46" s="99">
        <f>('[1]Summary Data'!$V38*POWER(N$40,3))+('[1]Summary Data'!$W38*POWER(N$40,2))+('[1]Summary Data'!$X38*N$40)+'[1]Summary Data'!$Y38</f>
        <v>0.40175999999999945</v>
      </c>
      <c r="O46" s="173"/>
    </row>
    <row r="47" spans="2:16">
      <c r="B47" s="186"/>
      <c r="C47" s="187"/>
      <c r="D47" s="187"/>
      <c r="E47" s="188"/>
      <c r="F47" s="56">
        <f t="shared" si="2"/>
        <v>5.5</v>
      </c>
      <c r="G47" s="97">
        <f>('[1]Summary Data'!$V37*POWER(G$40,3))+('[1]Summary Data'!$W37*POWER(G$40,2))+('[1]Summary Data'!$X37*G$40)+'[1]Summary Data'!$Y37</f>
        <v>3.1683999999999983</v>
      </c>
      <c r="H47" s="98">
        <f>('[1]Summary Data'!$V37*POWER(H$40,3))+('[1]Summary Data'!$W37*POWER(H$40,2))+('[1]Summary Data'!$X37*H$40)+'[1]Summary Data'!$Y37</f>
        <v>1.7111200000000011</v>
      </c>
      <c r="I47" s="98">
        <f>('[1]Summary Data'!$V37*POWER(I$40,3))+('[1]Summary Data'!$W37*POWER(I$40,2))+('[1]Summary Data'!$X37*I$40)+'[1]Summary Data'!$Y37</f>
        <v>1.2818499999999986</v>
      </c>
      <c r="J47" s="98">
        <f>('[1]Summary Data'!$V37*POWER(J$40,3))+('[1]Summary Data'!$W37*POWER(J$40,2))+('[1]Summary Data'!$X37*J$40)+'[1]Summary Data'!$Y37</f>
        <v>0.9942400000000049</v>
      </c>
      <c r="K47" s="98">
        <f>('[1]Summary Data'!$V37*POWER(K$40,3))+('[1]Summary Data'!$W37*POWER(K$40,2))+('[1]Summary Data'!$X37*K$40)+'[1]Summary Data'!$Y37</f>
        <v>0.80485000000000184</v>
      </c>
      <c r="L47" s="98">
        <f>('[1]Summary Data'!$V37*POWER(L$40,3))+('[1]Summary Data'!$W37*POWER(L$40,2))+('[1]Summary Data'!$X37*L$40)+'[1]Summary Data'!$Y37</f>
        <v>0.67023999999999972</v>
      </c>
      <c r="M47" s="98">
        <f>('[1]Summary Data'!$V37*POWER(M$40,3))+('[1]Summary Data'!$W37*POWER(M$40,2))+('[1]Summary Data'!$X37*M$40)+'[1]Summary Data'!$Y37</f>
        <v>0.54697000000000884</v>
      </c>
      <c r="N47" s="99">
        <f>('[1]Summary Data'!$V37*POWER(N$40,3))+('[1]Summary Data'!$W37*POWER(N$40,2))+('[1]Summary Data'!$X37*N$40)+'[1]Summary Data'!$Y37</f>
        <v>0.39160000000000394</v>
      </c>
      <c r="O47" s="173"/>
    </row>
    <row r="48" spans="2:16" ht="15.75" thickBot="1">
      <c r="B48" s="189"/>
      <c r="C48" s="190"/>
      <c r="D48" s="190"/>
      <c r="E48" s="191"/>
      <c r="F48" s="58">
        <f t="shared" si="2"/>
        <v>6</v>
      </c>
      <c r="G48" s="102">
        <f>('[1]Summary Data'!$V36*POWER(G$40,3))+('[1]Summary Data'!$W36*POWER(G$40,2))+('[1]Summary Data'!$X36*G$40)+'[1]Summary Data'!$Y36</f>
        <v>4.187660000000001</v>
      </c>
      <c r="H48" s="103">
        <f>('[1]Summary Data'!$V36*POWER(H$40,3))+('[1]Summary Data'!$W36*POWER(H$40,2))+('[1]Summary Data'!$X36*H$40)+'[1]Summary Data'!$Y36</f>
        <v>2.0935800000000029</v>
      </c>
      <c r="I48" s="103">
        <f>('[1]Summary Data'!$V36*POWER(I$40,3))+('[1]Summary Data'!$W36*POWER(I$40,2))+('[1]Summary Data'!$X36*I$40)+'[1]Summary Data'!$Y36</f>
        <v>1.4875700000000052</v>
      </c>
      <c r="J48" s="103">
        <f>('[1]Summary Data'!$V36*POWER(J$40,3))+('[1]Summary Data'!$W36*POWER(J$40,2))+('[1]Summary Data'!$X36*J$40)+'[1]Summary Data'!$Y36</f>
        <v>1.0948599999999971</v>
      </c>
      <c r="K48" s="103">
        <f>('[1]Summary Data'!$V36*POWER(K$40,3))+('[1]Summary Data'!$W36*POWER(K$40,2))+('[1]Summary Data'!$X36*K$40)+'[1]Summary Data'!$Y36</f>
        <v>0.85491000000001094</v>
      </c>
      <c r="L48" s="103">
        <f>('[1]Summary Data'!$V36*POWER(L$40,3))+('[1]Summary Data'!$W36*POWER(L$40,2))+('[1]Summary Data'!$X36*L$40)+'[1]Summary Data'!$Y36</f>
        <v>0.70718000000000814</v>
      </c>
      <c r="M48" s="103">
        <f>('[1]Summary Data'!$V36*POWER(M$40,3))+('[1]Summary Data'!$W36*POWER(M$40,2))+('[1]Summary Data'!$X36*M$40)+'[1]Summary Data'!$Y36</f>
        <v>0.59112999999999261</v>
      </c>
      <c r="N48" s="104">
        <f>('[1]Summary Data'!$V36*POWER(N$40,3))+('[1]Summary Data'!$W36*POWER(N$40,2))+('[1]Summary Data'!$X36*N$40)+'[1]Summary Data'!$Y36</f>
        <v>0.44621999999999673</v>
      </c>
      <c r="O48" s="174"/>
    </row>
    <row r="60" spans="2:95" ht="15.75" thickBot="1">
      <c r="CA60" s="43" t="s">
        <v>59</v>
      </c>
    </row>
    <row r="61" spans="2:95" ht="15.75" thickBot="1">
      <c r="B61" s="181" t="s">
        <v>63</v>
      </c>
      <c r="C61" s="182"/>
      <c r="D61" s="182"/>
      <c r="E61" s="182"/>
      <c r="F61" s="177"/>
      <c r="G61" s="178" t="s">
        <v>61</v>
      </c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  <c r="U61" s="179"/>
      <c r="V61" s="180"/>
      <c r="CA61" s="107"/>
      <c r="CB61" s="178" t="s">
        <v>61</v>
      </c>
      <c r="CC61" s="179"/>
      <c r="CD61" s="179"/>
      <c r="CE61" s="179"/>
      <c r="CF61" s="179"/>
      <c r="CG61" s="179"/>
      <c r="CH61" s="179"/>
      <c r="CI61" s="179"/>
      <c r="CJ61" s="179"/>
      <c r="CK61" s="179"/>
      <c r="CL61" s="179"/>
      <c r="CM61" s="179"/>
      <c r="CN61" s="179"/>
      <c r="CO61" s="179"/>
      <c r="CP61" s="179"/>
      <c r="CQ61" s="180"/>
    </row>
    <row r="62" spans="2:95" ht="15.75" customHeight="1" thickBot="1">
      <c r="B62" s="163" t="s">
        <v>43</v>
      </c>
      <c r="C62" s="164"/>
      <c r="D62" s="164"/>
      <c r="E62" s="165"/>
      <c r="F62" s="47" t="str">
        <f>$E$5</f>
        <v>bar</v>
      </c>
      <c r="G62" s="121">
        <f>'[1]Summary Data'!$C$149</f>
        <v>0.16</v>
      </c>
      <c r="H62" s="122">
        <f>'[1]Summary Data'!$C$148</f>
        <v>0.22</v>
      </c>
      <c r="I62" s="122">
        <f>'[1]Summary Data'!$C$147</f>
        <v>0.28000000000000003</v>
      </c>
      <c r="J62" s="122">
        <f>'[1]Summary Data'!$C$146</f>
        <v>0.34</v>
      </c>
      <c r="K62" s="122">
        <f>'[1]Summary Data'!$C$145</f>
        <v>0.4</v>
      </c>
      <c r="L62" s="122">
        <f>'[1]Summary Data'!$C$144</f>
        <v>0.46</v>
      </c>
      <c r="M62" s="122">
        <f>'[1]Summary Data'!$C$143</f>
        <v>0.52</v>
      </c>
      <c r="N62" s="122">
        <f>'[1]Summary Data'!$C$142</f>
        <v>0.57999999999999996</v>
      </c>
      <c r="O62" s="122">
        <f>'[1]Summary Data'!$C$141</f>
        <v>0.64</v>
      </c>
      <c r="P62" s="122">
        <f>'[1]Summary Data'!$C$140</f>
        <v>0.7</v>
      </c>
      <c r="Q62" s="122">
        <f>'[1]Summary Data'!$C$139</f>
        <v>0.76</v>
      </c>
      <c r="R62" s="122">
        <f>'[1]Summary Data'!$C$138</f>
        <v>0.82</v>
      </c>
      <c r="S62" s="122">
        <f>'[1]Summary Data'!$C$137</f>
        <v>0.88</v>
      </c>
      <c r="T62" s="122">
        <f>'[1]Summary Data'!$C$136</f>
        <v>0.94</v>
      </c>
      <c r="U62" s="122">
        <f>'[1]Summary Data'!$C$135</f>
        <v>1</v>
      </c>
      <c r="V62" s="123">
        <f>'[1]Summary Data'!$C$134</f>
        <v>2</v>
      </c>
      <c r="CA62" s="111" t="str">
        <f t="shared" ref="CA62:CQ62" si="3">F62</f>
        <v>bar</v>
      </c>
      <c r="CB62" s="108">
        <f t="shared" si="3"/>
        <v>0.16</v>
      </c>
      <c r="CC62" s="109">
        <f t="shared" si="3"/>
        <v>0.22</v>
      </c>
      <c r="CD62" s="109">
        <f t="shared" si="3"/>
        <v>0.28000000000000003</v>
      </c>
      <c r="CE62" s="109">
        <f t="shared" si="3"/>
        <v>0.34</v>
      </c>
      <c r="CF62" s="109">
        <f t="shared" si="3"/>
        <v>0.4</v>
      </c>
      <c r="CG62" s="109">
        <f t="shared" si="3"/>
        <v>0.46</v>
      </c>
      <c r="CH62" s="109">
        <f t="shared" si="3"/>
        <v>0.52</v>
      </c>
      <c r="CI62" s="109">
        <f t="shared" si="3"/>
        <v>0.57999999999999996</v>
      </c>
      <c r="CJ62" s="109">
        <f t="shared" si="3"/>
        <v>0.64</v>
      </c>
      <c r="CK62" s="109">
        <f t="shared" si="3"/>
        <v>0.7</v>
      </c>
      <c r="CL62" s="109">
        <f t="shared" si="3"/>
        <v>0.76</v>
      </c>
      <c r="CM62" s="109">
        <f t="shared" si="3"/>
        <v>0.82</v>
      </c>
      <c r="CN62" s="109">
        <f t="shared" si="3"/>
        <v>0.88</v>
      </c>
      <c r="CO62" s="109">
        <f t="shared" si="3"/>
        <v>0.94</v>
      </c>
      <c r="CP62" s="109">
        <f t="shared" si="3"/>
        <v>1</v>
      </c>
      <c r="CQ62" s="110">
        <f t="shared" si="3"/>
        <v>2</v>
      </c>
    </row>
    <row r="63" spans="2:95" ht="15" customHeight="1" thickBot="1">
      <c r="B63" s="166"/>
      <c r="C63" s="167"/>
      <c r="D63" s="167"/>
      <c r="E63" s="168"/>
      <c r="F63" s="49">
        <f t="shared" ref="F63:F70" si="4">F15</f>
        <v>2.5</v>
      </c>
      <c r="G63" s="124">
        <f t="shared" ref="G63:U70" si="5">IF(CB63&gt;H63,MAX(CB63,0),H63)</f>
        <v>240.27320627775998</v>
      </c>
      <c r="H63" s="125">
        <f t="shared" si="5"/>
        <v>210.31802434287999</v>
      </c>
      <c r="I63" s="125">
        <f t="shared" si="5"/>
        <v>185.50704627711997</v>
      </c>
      <c r="J63" s="125">
        <f t="shared" si="5"/>
        <v>165.31249430224</v>
      </c>
      <c r="K63" s="125">
        <f t="shared" si="5"/>
        <v>149.20659064</v>
      </c>
      <c r="L63" s="125">
        <f t="shared" si="5"/>
        <v>136.66155751215999</v>
      </c>
      <c r="M63" s="125">
        <f t="shared" si="5"/>
        <v>127.14961714047996</v>
      </c>
      <c r="N63" s="125">
        <f t="shared" si="5"/>
        <v>120.14299174671999</v>
      </c>
      <c r="O63" s="125">
        <f t="shared" si="5"/>
        <v>115.11390355264001</v>
      </c>
      <c r="P63" s="125">
        <f t="shared" si="5"/>
        <v>111.53457478000001</v>
      </c>
      <c r="Q63" s="125">
        <f t="shared" si="5"/>
        <v>108.87722765056003</v>
      </c>
      <c r="R63" s="125">
        <f t="shared" si="5"/>
        <v>106.61408438607992</v>
      </c>
      <c r="S63" s="125">
        <f t="shared" si="5"/>
        <v>104.2173672083199</v>
      </c>
      <c r="T63" s="125">
        <f t="shared" si="5"/>
        <v>101.15929833903994</v>
      </c>
      <c r="U63" s="125">
        <f t="shared" si="5"/>
        <v>100</v>
      </c>
      <c r="V63" s="126">
        <v>100</v>
      </c>
      <c r="W63" s="172" t="s">
        <v>64</v>
      </c>
      <c r="CA63" s="116">
        <f>F63</f>
        <v>2.5</v>
      </c>
      <c r="CB63" s="124">
        <f>('[1]Summary Data'!$V163*POWER(CB$62,3))+('[1]Summary Data'!$W163*POWER(CB$62,2))+('[1]Summary Data'!$X163*CB$62)+'[1]Summary Data'!$Y163</f>
        <v>240.27320627775998</v>
      </c>
      <c r="CC63" s="125">
        <f>('[1]Summary Data'!$V163*POWER(CC$62,3))+('[1]Summary Data'!$W163*POWER(CC$62,2))+('[1]Summary Data'!$X163*CC$62)+'[1]Summary Data'!$Y163</f>
        <v>210.31802434287999</v>
      </c>
      <c r="CD63" s="125">
        <f>('[1]Summary Data'!$V163*POWER(CD$62,3))+('[1]Summary Data'!$W163*POWER(CD$62,2))+('[1]Summary Data'!$X163*CD$62)+'[1]Summary Data'!$Y163</f>
        <v>185.50704627711997</v>
      </c>
      <c r="CE63" s="125">
        <f>('[1]Summary Data'!$V163*POWER(CE$62,3))+('[1]Summary Data'!$W163*POWER(CE$62,2))+('[1]Summary Data'!$X163*CE$62)+'[1]Summary Data'!$Y163</f>
        <v>165.31249430224</v>
      </c>
      <c r="CF63" s="125">
        <f>('[1]Summary Data'!$V163*POWER(CF$62,3))+('[1]Summary Data'!$W163*POWER(CF$62,2))+('[1]Summary Data'!$X163*CF$62)+'[1]Summary Data'!$Y163</f>
        <v>149.20659064</v>
      </c>
      <c r="CG63" s="125">
        <f>('[1]Summary Data'!$V163*POWER(CG$62,3))+('[1]Summary Data'!$W163*POWER(CG$62,2))+('[1]Summary Data'!$X163*CG$62)+'[1]Summary Data'!$Y163</f>
        <v>136.66155751215999</v>
      </c>
      <c r="CH63" s="125">
        <f>('[1]Summary Data'!$V163*POWER(CH$62,3))+('[1]Summary Data'!$W163*POWER(CH$62,2))+('[1]Summary Data'!$X163*CH$62)+'[1]Summary Data'!$Y163</f>
        <v>127.14961714047996</v>
      </c>
      <c r="CI63" s="125">
        <f>('[1]Summary Data'!$V163*POWER(CI$62,3))+('[1]Summary Data'!$W163*POWER(CI$62,2))+('[1]Summary Data'!$X163*CI$62)+'[1]Summary Data'!$Y163</f>
        <v>120.14299174671999</v>
      </c>
      <c r="CJ63" s="125">
        <f>('[1]Summary Data'!$V163*POWER(CJ$62,3))+('[1]Summary Data'!$W163*POWER(CJ$62,2))+('[1]Summary Data'!$X163*CJ$62)+'[1]Summary Data'!$Y163</f>
        <v>115.11390355264001</v>
      </c>
      <c r="CK63" s="125">
        <f>('[1]Summary Data'!$V163*POWER(CK$62,3))+('[1]Summary Data'!$W163*POWER(CK$62,2))+('[1]Summary Data'!$X163*CK$62)+'[1]Summary Data'!$Y163</f>
        <v>111.53457478000001</v>
      </c>
      <c r="CL63" s="125">
        <f>('[1]Summary Data'!$V163*POWER(CL$62,3))+('[1]Summary Data'!$W163*POWER(CL$62,2))+('[1]Summary Data'!$X163*CL$62)+'[1]Summary Data'!$Y163</f>
        <v>108.87722765056003</v>
      </c>
      <c r="CM63" s="125">
        <f>('[1]Summary Data'!$V163*POWER(CM$62,3))+('[1]Summary Data'!$W163*POWER(CM$62,2))+('[1]Summary Data'!$X163*CM$62)+'[1]Summary Data'!$Y163</f>
        <v>106.61408438607992</v>
      </c>
      <c r="CN63" s="125">
        <f>('[1]Summary Data'!$V163*POWER(CN$62,3))+('[1]Summary Data'!$W163*POWER(CN$62,2))+('[1]Summary Data'!$X163*CN$62)+'[1]Summary Data'!$Y163</f>
        <v>104.2173672083199</v>
      </c>
      <c r="CO63" s="125">
        <f>('[1]Summary Data'!$V163*POWER(CO$62,3))+('[1]Summary Data'!$W163*POWER(CO$62,2))+('[1]Summary Data'!$X163*CO$62)+'[1]Summary Data'!$Y163</f>
        <v>101.15929833903994</v>
      </c>
      <c r="CP63" s="125">
        <f>('[1]Summary Data'!$V163*POWER(CP$62,3))+('[1]Summary Data'!$W163*POWER(CP$62,2))+('[1]Summary Data'!$X163*CP$62)+'[1]Summary Data'!$Y163</f>
        <v>96.912099999999953</v>
      </c>
      <c r="CQ63" s="126">
        <f>('[1]Summary Data'!$V163*POWER(CQ$62,3))+('[1]Summary Data'!$W163*POWER(CQ$62,2))+('[1]Summary Data'!$X163*CQ$62)+'[1]Summary Data'!$Y163</f>
        <v>-632.41133000000036</v>
      </c>
    </row>
    <row r="64" spans="2:95" ht="15.75" thickBot="1">
      <c r="B64" s="166"/>
      <c r="C64" s="167"/>
      <c r="D64" s="167"/>
      <c r="E64" s="168"/>
      <c r="F64" s="51">
        <f t="shared" si="4"/>
        <v>3</v>
      </c>
      <c r="G64" s="127">
        <f t="shared" si="5"/>
        <v>244.53758040448</v>
      </c>
      <c r="H64" s="128">
        <f t="shared" si="5"/>
        <v>213.14192230623999</v>
      </c>
      <c r="I64" s="128">
        <f t="shared" si="5"/>
        <v>187.18560918975999</v>
      </c>
      <c r="J64" s="128">
        <f t="shared" si="5"/>
        <v>166.11082305951996</v>
      </c>
      <c r="K64" s="128">
        <f t="shared" si="5"/>
        <v>149.35974591999997</v>
      </c>
      <c r="L64" s="128">
        <f t="shared" si="5"/>
        <v>136.37455977567998</v>
      </c>
      <c r="M64" s="128">
        <f t="shared" si="5"/>
        <v>126.59744663103999</v>
      </c>
      <c r="N64" s="128">
        <f t="shared" si="5"/>
        <v>119.47058849055992</v>
      </c>
      <c r="O64" s="128">
        <f t="shared" si="5"/>
        <v>114.43616735871996</v>
      </c>
      <c r="P64" s="128">
        <f t="shared" si="5"/>
        <v>110.93636523999999</v>
      </c>
      <c r="Q64" s="128">
        <f t="shared" si="5"/>
        <v>108.4133641388799</v>
      </c>
      <c r="R64" s="128">
        <f t="shared" si="5"/>
        <v>106.30934605983992</v>
      </c>
      <c r="S64" s="128">
        <f t="shared" si="5"/>
        <v>104.06649300735984</v>
      </c>
      <c r="T64" s="128">
        <f t="shared" si="5"/>
        <v>101.12698698592004</v>
      </c>
      <c r="U64" s="128">
        <f t="shared" si="5"/>
        <v>100</v>
      </c>
      <c r="V64" s="129">
        <v>100</v>
      </c>
      <c r="W64" s="173"/>
      <c r="X64" s="53" t="s">
        <v>46</v>
      </c>
      <c r="CA64" s="117">
        <f t="shared" ref="CA64:CA70" si="6">F64</f>
        <v>3</v>
      </c>
      <c r="CB64" s="127">
        <f>('[1]Summary Data'!$V162*POWER(CB$62,3))+('[1]Summary Data'!$W162*POWER(CB$62,2))+('[1]Summary Data'!$X162*CB$62)+'[1]Summary Data'!$Y162</f>
        <v>244.53758040448</v>
      </c>
      <c r="CC64" s="128">
        <f>('[1]Summary Data'!$V162*POWER(CC$62,3))+('[1]Summary Data'!$W162*POWER(CC$62,2))+('[1]Summary Data'!$X162*CC$62)+'[1]Summary Data'!$Y162</f>
        <v>213.14192230623999</v>
      </c>
      <c r="CD64" s="128">
        <f>('[1]Summary Data'!$V162*POWER(CD$62,3))+('[1]Summary Data'!$W162*POWER(CD$62,2))+('[1]Summary Data'!$X162*CD$62)+'[1]Summary Data'!$Y162</f>
        <v>187.18560918975999</v>
      </c>
      <c r="CE64" s="128">
        <f>('[1]Summary Data'!$V162*POWER(CE$62,3))+('[1]Summary Data'!$W162*POWER(CE$62,2))+('[1]Summary Data'!$X162*CE$62)+'[1]Summary Data'!$Y162</f>
        <v>166.11082305951996</v>
      </c>
      <c r="CF64" s="128">
        <f>('[1]Summary Data'!$V162*POWER(CF$62,3))+('[1]Summary Data'!$W162*POWER(CF$62,2))+('[1]Summary Data'!$X162*CF$62)+'[1]Summary Data'!$Y162</f>
        <v>149.35974591999997</v>
      </c>
      <c r="CG64" s="128">
        <f>('[1]Summary Data'!$V162*POWER(CG$62,3))+('[1]Summary Data'!$W162*POWER(CG$62,2))+('[1]Summary Data'!$X162*CG$62)+'[1]Summary Data'!$Y162</f>
        <v>136.37455977567998</v>
      </c>
      <c r="CH64" s="128">
        <f>('[1]Summary Data'!$V162*POWER(CH$62,3))+('[1]Summary Data'!$W162*POWER(CH$62,2))+('[1]Summary Data'!$X162*CH$62)+'[1]Summary Data'!$Y162</f>
        <v>126.59744663103999</v>
      </c>
      <c r="CI64" s="128">
        <f>('[1]Summary Data'!$V162*POWER(CI$62,3))+('[1]Summary Data'!$W162*POWER(CI$62,2))+('[1]Summary Data'!$X162*CI$62)+'[1]Summary Data'!$Y162</f>
        <v>119.47058849055992</v>
      </c>
      <c r="CJ64" s="128">
        <f>('[1]Summary Data'!$V162*POWER(CJ$62,3))+('[1]Summary Data'!$W162*POWER(CJ$62,2))+('[1]Summary Data'!$X162*CJ$62)+'[1]Summary Data'!$Y162</f>
        <v>114.43616735871996</v>
      </c>
      <c r="CK64" s="128">
        <f>('[1]Summary Data'!$V162*POWER(CK$62,3))+('[1]Summary Data'!$W162*POWER(CK$62,2))+('[1]Summary Data'!$X162*CK$62)+'[1]Summary Data'!$Y162</f>
        <v>110.93636523999999</v>
      </c>
      <c r="CL64" s="128">
        <f>('[1]Summary Data'!$V162*POWER(CL$62,3))+('[1]Summary Data'!$W162*POWER(CL$62,2))+('[1]Summary Data'!$X162*CL$62)+'[1]Summary Data'!$Y162</f>
        <v>108.4133641388799</v>
      </c>
      <c r="CM64" s="128">
        <f>('[1]Summary Data'!$V162*POWER(CM$62,3))+('[1]Summary Data'!$W162*POWER(CM$62,2))+('[1]Summary Data'!$X162*CM$62)+'[1]Summary Data'!$Y162</f>
        <v>106.30934605983992</v>
      </c>
      <c r="CN64" s="128">
        <f>('[1]Summary Data'!$V162*POWER(CN$62,3))+('[1]Summary Data'!$W162*POWER(CN$62,2))+('[1]Summary Data'!$X162*CN$62)+'[1]Summary Data'!$Y162</f>
        <v>104.06649300735984</v>
      </c>
      <c r="CO64" s="128">
        <f>('[1]Summary Data'!$V162*POWER(CO$62,3))+('[1]Summary Data'!$W162*POWER(CO$62,2))+('[1]Summary Data'!$X162*CO$62)+'[1]Summary Data'!$Y162</f>
        <v>101.12698698592004</v>
      </c>
      <c r="CP64" s="128">
        <f>('[1]Summary Data'!$V162*POWER(CP$62,3))+('[1]Summary Data'!$W162*POWER(CP$62,2))+('[1]Summary Data'!$X162*CP$62)+'[1]Summary Data'!$Y162</f>
        <v>96.933009999999911</v>
      </c>
      <c r="CQ64" s="129">
        <f>('[1]Summary Data'!$V162*POWER(CQ$62,3))+('[1]Summary Data'!$W162*POWER(CQ$62,2))+('[1]Summary Data'!$X162*CQ$62)+'[1]Summary Data'!$Y162</f>
        <v>-668.64144000000033</v>
      </c>
    </row>
    <row r="65" spans="2:95">
      <c r="B65" s="166"/>
      <c r="C65" s="167"/>
      <c r="D65" s="167"/>
      <c r="E65" s="168"/>
      <c r="F65" s="54">
        <f t="shared" si="4"/>
        <v>3.5</v>
      </c>
      <c r="G65" s="130">
        <f t="shared" si="5"/>
        <v>249.16503112128001</v>
      </c>
      <c r="H65" s="131">
        <f t="shared" si="5"/>
        <v>217.23575970264</v>
      </c>
      <c r="I65" s="131">
        <f t="shared" si="5"/>
        <v>190.80724244735998</v>
      </c>
      <c r="J65" s="131">
        <f t="shared" si="5"/>
        <v>169.31336572872002</v>
      </c>
      <c r="K65" s="131">
        <f t="shared" si="5"/>
        <v>152.18801592000005</v>
      </c>
      <c r="L65" s="131">
        <f t="shared" si="5"/>
        <v>138.86507939448001</v>
      </c>
      <c r="M65" s="131">
        <f t="shared" si="5"/>
        <v>128.77844252544006</v>
      </c>
      <c r="N65" s="131">
        <f t="shared" si="5"/>
        <v>121.36199168616002</v>
      </c>
      <c r="O65" s="131">
        <f t="shared" si="5"/>
        <v>116.04961324992001</v>
      </c>
      <c r="P65" s="131">
        <f t="shared" si="5"/>
        <v>112.27519359000001</v>
      </c>
      <c r="Q65" s="131">
        <f t="shared" si="5"/>
        <v>109.47261907967999</v>
      </c>
      <c r="R65" s="131">
        <f t="shared" si="5"/>
        <v>107.07577609224001</v>
      </c>
      <c r="S65" s="131">
        <f t="shared" si="5"/>
        <v>104.51855100095992</v>
      </c>
      <c r="T65" s="131">
        <f t="shared" si="5"/>
        <v>101.23483017912014</v>
      </c>
      <c r="U65" s="131">
        <f t="shared" si="5"/>
        <v>100</v>
      </c>
      <c r="V65" s="132">
        <v>100</v>
      </c>
      <c r="W65" s="173"/>
      <c r="CA65" s="118">
        <f t="shared" si="6"/>
        <v>3.5</v>
      </c>
      <c r="CB65" s="130">
        <f>('[1]Summary Data'!$V161*POWER(CB$62,3))+('[1]Summary Data'!$W161*POWER(CB$62,2))+('[1]Summary Data'!$X161*CB$62)+'[1]Summary Data'!$Y161</f>
        <v>249.16503112128001</v>
      </c>
      <c r="CC65" s="131">
        <f>('[1]Summary Data'!$V161*POWER(CC$62,3))+('[1]Summary Data'!$W161*POWER(CC$62,2))+('[1]Summary Data'!$X161*CC$62)+'[1]Summary Data'!$Y161</f>
        <v>217.23575970264</v>
      </c>
      <c r="CD65" s="131">
        <f>('[1]Summary Data'!$V161*POWER(CD$62,3))+('[1]Summary Data'!$W161*POWER(CD$62,2))+('[1]Summary Data'!$X161*CD$62)+'[1]Summary Data'!$Y161</f>
        <v>190.80724244735998</v>
      </c>
      <c r="CE65" s="131">
        <f>('[1]Summary Data'!$V161*POWER(CE$62,3))+('[1]Summary Data'!$W161*POWER(CE$62,2))+('[1]Summary Data'!$X161*CE$62)+'[1]Summary Data'!$Y161</f>
        <v>169.31336572872002</v>
      </c>
      <c r="CF65" s="131">
        <f>('[1]Summary Data'!$V161*POWER(CF$62,3))+('[1]Summary Data'!$W161*POWER(CF$62,2))+('[1]Summary Data'!$X161*CF$62)+'[1]Summary Data'!$Y161</f>
        <v>152.18801592000005</v>
      </c>
      <c r="CG65" s="131">
        <f>('[1]Summary Data'!$V161*POWER(CG$62,3))+('[1]Summary Data'!$W161*POWER(CG$62,2))+('[1]Summary Data'!$X161*CG$62)+'[1]Summary Data'!$Y161</f>
        <v>138.86507939448001</v>
      </c>
      <c r="CH65" s="131">
        <f>('[1]Summary Data'!$V161*POWER(CH$62,3))+('[1]Summary Data'!$W161*POWER(CH$62,2))+('[1]Summary Data'!$X161*CH$62)+'[1]Summary Data'!$Y161</f>
        <v>128.77844252544006</v>
      </c>
      <c r="CI65" s="131">
        <f>('[1]Summary Data'!$V161*POWER(CI$62,3))+('[1]Summary Data'!$W161*POWER(CI$62,2))+('[1]Summary Data'!$X161*CI$62)+'[1]Summary Data'!$Y161</f>
        <v>121.36199168616002</v>
      </c>
      <c r="CJ65" s="131">
        <f>('[1]Summary Data'!$V161*POWER(CJ$62,3))+('[1]Summary Data'!$W161*POWER(CJ$62,2))+('[1]Summary Data'!$X161*CJ$62)+'[1]Summary Data'!$Y161</f>
        <v>116.04961324992001</v>
      </c>
      <c r="CK65" s="131">
        <f>('[1]Summary Data'!$V161*POWER(CK$62,3))+('[1]Summary Data'!$W161*POWER(CK$62,2))+('[1]Summary Data'!$X161*CK$62)+'[1]Summary Data'!$Y161</f>
        <v>112.27519359000001</v>
      </c>
      <c r="CL65" s="131">
        <f>('[1]Summary Data'!$V161*POWER(CL$62,3))+('[1]Summary Data'!$W161*POWER(CL$62,2))+('[1]Summary Data'!$X161*CL$62)+'[1]Summary Data'!$Y161</f>
        <v>109.47261907967999</v>
      </c>
      <c r="CM65" s="131">
        <f>('[1]Summary Data'!$V161*POWER(CM$62,3))+('[1]Summary Data'!$W161*POWER(CM$62,2))+('[1]Summary Data'!$X161*CM$62)+'[1]Summary Data'!$Y161</f>
        <v>107.07577609224001</v>
      </c>
      <c r="CN65" s="131">
        <f>('[1]Summary Data'!$V161*POWER(CN$62,3))+('[1]Summary Data'!$W161*POWER(CN$62,2))+('[1]Summary Data'!$X161*CN$62)+'[1]Summary Data'!$Y161</f>
        <v>104.51855100095992</v>
      </c>
      <c r="CO65" s="131">
        <f>('[1]Summary Data'!$V161*POWER(CO$62,3))+('[1]Summary Data'!$W161*POWER(CO$62,2))+('[1]Summary Data'!$X161*CO$62)+'[1]Summary Data'!$Y161</f>
        <v>101.23483017912014</v>
      </c>
      <c r="CP65" s="131">
        <f>('[1]Summary Data'!$V161*POWER(CP$62,3))+('[1]Summary Data'!$W161*POWER(CP$62,2))+('[1]Summary Data'!$X161*CP$62)+'[1]Summary Data'!$Y161</f>
        <v>96.658499999999947</v>
      </c>
      <c r="CQ65" s="132">
        <f>('[1]Summary Data'!$V161*POWER(CQ$62,3))+('[1]Summary Data'!$W161*POWER(CQ$62,2))+('[1]Summary Data'!$X161*CQ$62)+'[1]Summary Data'!$Y161</f>
        <v>-688.50253000000021</v>
      </c>
    </row>
    <row r="66" spans="2:95">
      <c r="B66" s="166"/>
      <c r="C66" s="167"/>
      <c r="D66" s="167"/>
      <c r="E66" s="168"/>
      <c r="F66" s="56">
        <f t="shared" si="4"/>
        <v>4</v>
      </c>
      <c r="G66" s="130">
        <f t="shared" si="5"/>
        <v>224.49084484992002</v>
      </c>
      <c r="H66" s="131">
        <f t="shared" si="5"/>
        <v>204.96423401496003</v>
      </c>
      <c r="I66" s="131">
        <f t="shared" si="5"/>
        <v>187.65196279104003</v>
      </c>
      <c r="J66" s="131">
        <f t="shared" si="5"/>
        <v>172.40634390408002</v>
      </c>
      <c r="K66" s="131">
        <f t="shared" si="5"/>
        <v>159.07969008000003</v>
      </c>
      <c r="L66" s="131">
        <f t="shared" si="5"/>
        <v>147.52431404472003</v>
      </c>
      <c r="M66" s="131">
        <f t="shared" si="5"/>
        <v>137.59252852416006</v>
      </c>
      <c r="N66" s="131">
        <f t="shared" si="5"/>
        <v>129.13664624424004</v>
      </c>
      <c r="O66" s="131">
        <f t="shared" si="5"/>
        <v>122.00897993088006</v>
      </c>
      <c r="P66" s="131">
        <f t="shared" si="5"/>
        <v>116.06184231000003</v>
      </c>
      <c r="Q66" s="131">
        <f t="shared" si="5"/>
        <v>111.14754610752004</v>
      </c>
      <c r="R66" s="131">
        <f t="shared" si="5"/>
        <v>107.11840404936001</v>
      </c>
      <c r="S66" s="131">
        <f t="shared" si="5"/>
        <v>103.82672886144002</v>
      </c>
      <c r="T66" s="131">
        <f t="shared" si="5"/>
        <v>101.12483326968001</v>
      </c>
      <c r="U66" s="131">
        <f t="shared" si="5"/>
        <v>100</v>
      </c>
      <c r="V66" s="132">
        <v>100</v>
      </c>
      <c r="W66" s="173"/>
      <c r="CA66" s="119">
        <f t="shared" si="6"/>
        <v>4</v>
      </c>
      <c r="CB66" s="130">
        <f>('[1]Summary Data'!$V160*POWER(CB$62,3))+('[1]Summary Data'!$W160*POWER(CB$62,2))+('[1]Summary Data'!$X160*CB$62)+'[1]Summary Data'!$Y160</f>
        <v>224.49084484992002</v>
      </c>
      <c r="CC66" s="131">
        <f>('[1]Summary Data'!$V160*POWER(CC$62,3))+('[1]Summary Data'!$W160*POWER(CC$62,2))+('[1]Summary Data'!$X160*CC$62)+'[1]Summary Data'!$Y160</f>
        <v>204.96423401496003</v>
      </c>
      <c r="CD66" s="131">
        <f>('[1]Summary Data'!$V160*POWER(CD$62,3))+('[1]Summary Data'!$W160*POWER(CD$62,2))+('[1]Summary Data'!$X160*CD$62)+'[1]Summary Data'!$Y160</f>
        <v>187.65196279104003</v>
      </c>
      <c r="CE66" s="131">
        <f>('[1]Summary Data'!$V160*POWER(CE$62,3))+('[1]Summary Data'!$W160*POWER(CE$62,2))+('[1]Summary Data'!$X160*CE$62)+'[1]Summary Data'!$Y160</f>
        <v>172.40634390408002</v>
      </c>
      <c r="CF66" s="131">
        <f>('[1]Summary Data'!$V160*POWER(CF$62,3))+('[1]Summary Data'!$W160*POWER(CF$62,2))+('[1]Summary Data'!$X160*CF$62)+'[1]Summary Data'!$Y160</f>
        <v>159.07969008000003</v>
      </c>
      <c r="CG66" s="131">
        <f>('[1]Summary Data'!$V160*POWER(CG$62,3))+('[1]Summary Data'!$W160*POWER(CG$62,2))+('[1]Summary Data'!$X160*CG$62)+'[1]Summary Data'!$Y160</f>
        <v>147.52431404472003</v>
      </c>
      <c r="CH66" s="131">
        <f>('[1]Summary Data'!$V160*POWER(CH$62,3))+('[1]Summary Data'!$W160*POWER(CH$62,2))+('[1]Summary Data'!$X160*CH$62)+'[1]Summary Data'!$Y160</f>
        <v>137.59252852416006</v>
      </c>
      <c r="CI66" s="131">
        <f>('[1]Summary Data'!$V160*POWER(CI$62,3))+('[1]Summary Data'!$W160*POWER(CI$62,2))+('[1]Summary Data'!$X160*CI$62)+'[1]Summary Data'!$Y160</f>
        <v>129.13664624424004</v>
      </c>
      <c r="CJ66" s="131">
        <f>('[1]Summary Data'!$V160*POWER(CJ$62,3))+('[1]Summary Data'!$W160*POWER(CJ$62,2))+('[1]Summary Data'!$X160*CJ$62)+'[1]Summary Data'!$Y160</f>
        <v>122.00897993088006</v>
      </c>
      <c r="CK66" s="131">
        <f>('[1]Summary Data'!$V160*POWER(CK$62,3))+('[1]Summary Data'!$W160*POWER(CK$62,2))+('[1]Summary Data'!$X160*CK$62)+'[1]Summary Data'!$Y160</f>
        <v>116.06184231000003</v>
      </c>
      <c r="CL66" s="131">
        <f>('[1]Summary Data'!$V160*POWER(CL$62,3))+('[1]Summary Data'!$W160*POWER(CL$62,2))+('[1]Summary Data'!$X160*CL$62)+'[1]Summary Data'!$Y160</f>
        <v>111.14754610752004</v>
      </c>
      <c r="CM66" s="131">
        <f>('[1]Summary Data'!$V160*POWER(CM$62,3))+('[1]Summary Data'!$W160*POWER(CM$62,2))+('[1]Summary Data'!$X160*CM$62)+'[1]Summary Data'!$Y160</f>
        <v>107.11840404936001</v>
      </c>
      <c r="CN66" s="131">
        <f>('[1]Summary Data'!$V160*POWER(CN$62,3))+('[1]Summary Data'!$W160*POWER(CN$62,2))+('[1]Summary Data'!$X160*CN$62)+'[1]Summary Data'!$Y160</f>
        <v>103.82672886144002</v>
      </c>
      <c r="CO66" s="131">
        <f>('[1]Summary Data'!$V160*POWER(CO$62,3))+('[1]Summary Data'!$W160*POWER(CO$62,2))+('[1]Summary Data'!$X160*CO$62)+'[1]Summary Data'!$Y160</f>
        <v>101.12483326968001</v>
      </c>
      <c r="CP66" s="131">
        <f>('[1]Summary Data'!$V160*POWER(CP$62,3))+('[1]Summary Data'!$W160*POWER(CP$62,2))+('[1]Summary Data'!$X160*CP$62)+'[1]Summary Data'!$Y160</f>
        <v>98.865030000000047</v>
      </c>
      <c r="CQ66" s="132">
        <f>('[1]Summary Data'!$V160*POWER(CQ$62,3))+('[1]Summary Data'!$W160*POWER(CQ$62,2))+('[1]Summary Data'!$X160*CQ$62)+'[1]Summary Data'!$Y160</f>
        <v>-9.0013799999999264</v>
      </c>
    </row>
    <row r="67" spans="2:95">
      <c r="B67" s="166"/>
      <c r="C67" s="167"/>
      <c r="D67" s="167"/>
      <c r="E67" s="168"/>
      <c r="F67" s="56">
        <f t="shared" si="4"/>
        <v>4.5</v>
      </c>
      <c r="G67" s="130">
        <f t="shared" si="5"/>
        <v>271.34803476223999</v>
      </c>
      <c r="H67" s="131">
        <f t="shared" si="5"/>
        <v>239.15055572311999</v>
      </c>
      <c r="I67" s="131">
        <f t="shared" si="5"/>
        <v>211.81070439487996</v>
      </c>
      <c r="J67" s="131">
        <f t="shared" si="5"/>
        <v>188.87448379975999</v>
      </c>
      <c r="K67" s="131">
        <f t="shared" si="5"/>
        <v>169.88789695999998</v>
      </c>
      <c r="L67" s="131">
        <f t="shared" si="5"/>
        <v>154.39694689784</v>
      </c>
      <c r="M67" s="131">
        <f t="shared" si="5"/>
        <v>141.94763663551998</v>
      </c>
      <c r="N67" s="131">
        <f t="shared" si="5"/>
        <v>132.08596919528</v>
      </c>
      <c r="O67" s="131">
        <f t="shared" si="5"/>
        <v>124.35794759936005</v>
      </c>
      <c r="P67" s="131">
        <f t="shared" si="5"/>
        <v>118.30957487000001</v>
      </c>
      <c r="Q67" s="131">
        <f t="shared" si="5"/>
        <v>113.48685402944</v>
      </c>
      <c r="R67" s="131">
        <f t="shared" si="5"/>
        <v>109.43578809991999</v>
      </c>
      <c r="S67" s="131">
        <f t="shared" si="5"/>
        <v>105.70238010367996</v>
      </c>
      <c r="T67" s="131">
        <f t="shared" si="5"/>
        <v>101.83263306295999</v>
      </c>
      <c r="U67" s="131">
        <f t="shared" si="5"/>
        <v>100</v>
      </c>
      <c r="V67" s="132">
        <v>100</v>
      </c>
      <c r="W67" s="173"/>
      <c r="CA67" s="119">
        <f t="shared" si="6"/>
        <v>4.5</v>
      </c>
      <c r="CB67" s="130">
        <f>('[1]Summary Data'!$V159*POWER(CB$62,3))+('[1]Summary Data'!$W159*POWER(CB$62,2))+('[1]Summary Data'!$X159*CB$62)+'[1]Summary Data'!$Y159</f>
        <v>271.34803476223999</v>
      </c>
      <c r="CC67" s="131">
        <f>('[1]Summary Data'!$V159*POWER(CC$62,3))+('[1]Summary Data'!$W159*POWER(CC$62,2))+('[1]Summary Data'!$X159*CC$62)+'[1]Summary Data'!$Y159</f>
        <v>239.15055572311999</v>
      </c>
      <c r="CD67" s="131">
        <f>('[1]Summary Data'!$V159*POWER(CD$62,3))+('[1]Summary Data'!$W159*POWER(CD$62,2))+('[1]Summary Data'!$X159*CD$62)+'[1]Summary Data'!$Y159</f>
        <v>211.81070439487996</v>
      </c>
      <c r="CE67" s="131">
        <f>('[1]Summary Data'!$V159*POWER(CE$62,3))+('[1]Summary Data'!$W159*POWER(CE$62,2))+('[1]Summary Data'!$X159*CE$62)+'[1]Summary Data'!$Y159</f>
        <v>188.87448379975999</v>
      </c>
      <c r="CF67" s="131">
        <f>('[1]Summary Data'!$V159*POWER(CF$62,3))+('[1]Summary Data'!$W159*POWER(CF$62,2))+('[1]Summary Data'!$X159*CF$62)+'[1]Summary Data'!$Y159</f>
        <v>169.88789695999998</v>
      </c>
      <c r="CG67" s="131">
        <f>('[1]Summary Data'!$V159*POWER(CG$62,3))+('[1]Summary Data'!$W159*POWER(CG$62,2))+('[1]Summary Data'!$X159*CG$62)+'[1]Summary Data'!$Y159</f>
        <v>154.39694689784</v>
      </c>
      <c r="CH67" s="131">
        <f>('[1]Summary Data'!$V159*POWER(CH$62,3))+('[1]Summary Data'!$W159*POWER(CH$62,2))+('[1]Summary Data'!$X159*CH$62)+'[1]Summary Data'!$Y159</f>
        <v>141.94763663551998</v>
      </c>
      <c r="CI67" s="131">
        <f>('[1]Summary Data'!$V159*POWER(CI$62,3))+('[1]Summary Data'!$W159*POWER(CI$62,2))+('[1]Summary Data'!$X159*CI$62)+'[1]Summary Data'!$Y159</f>
        <v>132.08596919528</v>
      </c>
      <c r="CJ67" s="131">
        <f>('[1]Summary Data'!$V159*POWER(CJ$62,3))+('[1]Summary Data'!$W159*POWER(CJ$62,2))+('[1]Summary Data'!$X159*CJ$62)+'[1]Summary Data'!$Y159</f>
        <v>124.35794759936005</v>
      </c>
      <c r="CK67" s="131">
        <f>('[1]Summary Data'!$V159*POWER(CK$62,3))+('[1]Summary Data'!$W159*POWER(CK$62,2))+('[1]Summary Data'!$X159*CK$62)+'[1]Summary Data'!$Y159</f>
        <v>118.30957487000001</v>
      </c>
      <c r="CL67" s="131">
        <f>('[1]Summary Data'!$V159*POWER(CL$62,3))+('[1]Summary Data'!$W159*POWER(CL$62,2))+('[1]Summary Data'!$X159*CL$62)+'[1]Summary Data'!$Y159</f>
        <v>113.48685402944</v>
      </c>
      <c r="CM67" s="131">
        <f>('[1]Summary Data'!$V159*POWER(CM$62,3))+('[1]Summary Data'!$W159*POWER(CM$62,2))+('[1]Summary Data'!$X159*CM$62)+'[1]Summary Data'!$Y159</f>
        <v>109.43578809991999</v>
      </c>
      <c r="CN67" s="131">
        <f>('[1]Summary Data'!$V159*POWER(CN$62,3))+('[1]Summary Data'!$W159*POWER(CN$62,2))+('[1]Summary Data'!$X159*CN$62)+'[1]Summary Data'!$Y159</f>
        <v>105.70238010367996</v>
      </c>
      <c r="CO67" s="131">
        <f>('[1]Summary Data'!$V159*POWER(CO$62,3))+('[1]Summary Data'!$W159*POWER(CO$62,2))+('[1]Summary Data'!$X159*CO$62)+'[1]Summary Data'!$Y159</f>
        <v>101.83263306295999</v>
      </c>
      <c r="CP67" s="131">
        <f>('[1]Summary Data'!$V159*POWER(CP$62,3))+('[1]Summary Data'!$W159*POWER(CP$62,2))+('[1]Summary Data'!$X159*CP$62)+'[1]Summary Data'!$Y159</f>
        <v>97.372550000000047</v>
      </c>
      <c r="CQ67" s="132">
        <f>('[1]Summary Data'!$V159*POWER(CQ$62,3))+('[1]Summary Data'!$W159*POWER(CQ$62,2))+('[1]Summary Data'!$X159*CQ$62)+'[1]Summary Data'!$Y159</f>
        <v>-479.7564000000001</v>
      </c>
    </row>
    <row r="68" spans="2:95">
      <c r="B68" s="166"/>
      <c r="C68" s="167"/>
      <c r="D68" s="167"/>
      <c r="E68" s="168"/>
      <c r="F68" s="56">
        <f t="shared" si="4"/>
        <v>5</v>
      </c>
      <c r="G68" s="130">
        <f t="shared" si="5"/>
        <v>255.27843665280002</v>
      </c>
      <c r="H68" s="131">
        <f t="shared" si="5"/>
        <v>228.4191932004</v>
      </c>
      <c r="I68" s="131">
        <f t="shared" si="5"/>
        <v>205.19408036160002</v>
      </c>
      <c r="J68" s="131">
        <f t="shared" si="5"/>
        <v>185.29578290520004</v>
      </c>
      <c r="K68" s="131">
        <f t="shared" si="5"/>
        <v>168.41698560000006</v>
      </c>
      <c r="L68" s="131">
        <f t="shared" si="5"/>
        <v>154.25037321479999</v>
      </c>
      <c r="M68" s="131">
        <f t="shared" si="5"/>
        <v>142.48863051840004</v>
      </c>
      <c r="N68" s="131">
        <f t="shared" si="5"/>
        <v>132.82444227960002</v>
      </c>
      <c r="O68" s="131">
        <f t="shared" si="5"/>
        <v>124.95049326720005</v>
      </c>
      <c r="P68" s="131">
        <f t="shared" si="5"/>
        <v>118.55946825000004</v>
      </c>
      <c r="Q68" s="131">
        <f t="shared" si="5"/>
        <v>113.34405199680003</v>
      </c>
      <c r="R68" s="131">
        <f t="shared" si="5"/>
        <v>108.99692927640001</v>
      </c>
      <c r="S68" s="131">
        <f t="shared" si="5"/>
        <v>105.21078485760006</v>
      </c>
      <c r="T68" s="131">
        <f t="shared" si="5"/>
        <v>101.67830350920008</v>
      </c>
      <c r="U68" s="131">
        <f t="shared" si="5"/>
        <v>100</v>
      </c>
      <c r="V68" s="132">
        <v>100</v>
      </c>
      <c r="W68" s="173"/>
      <c r="CA68" s="119">
        <f t="shared" si="6"/>
        <v>5</v>
      </c>
      <c r="CB68" s="130">
        <f>('[1]Summary Data'!$V158*POWER(CB$62,3))+('[1]Summary Data'!$W158*POWER(CB$62,2))+('[1]Summary Data'!$X158*CB$62)+'[1]Summary Data'!$Y158</f>
        <v>255.27843665280002</v>
      </c>
      <c r="CC68" s="131">
        <f>('[1]Summary Data'!$V158*POWER(CC$62,3))+('[1]Summary Data'!$W158*POWER(CC$62,2))+('[1]Summary Data'!$X158*CC$62)+'[1]Summary Data'!$Y158</f>
        <v>228.4191932004</v>
      </c>
      <c r="CD68" s="131">
        <f>('[1]Summary Data'!$V158*POWER(CD$62,3))+('[1]Summary Data'!$W158*POWER(CD$62,2))+('[1]Summary Data'!$X158*CD$62)+'[1]Summary Data'!$Y158</f>
        <v>205.19408036160002</v>
      </c>
      <c r="CE68" s="131">
        <f>('[1]Summary Data'!$V158*POWER(CE$62,3))+('[1]Summary Data'!$W158*POWER(CE$62,2))+('[1]Summary Data'!$X158*CE$62)+'[1]Summary Data'!$Y158</f>
        <v>185.29578290520004</v>
      </c>
      <c r="CF68" s="131">
        <f>('[1]Summary Data'!$V158*POWER(CF$62,3))+('[1]Summary Data'!$W158*POWER(CF$62,2))+('[1]Summary Data'!$X158*CF$62)+'[1]Summary Data'!$Y158</f>
        <v>168.41698560000006</v>
      </c>
      <c r="CG68" s="131">
        <f>('[1]Summary Data'!$V158*POWER(CG$62,3))+('[1]Summary Data'!$W158*POWER(CG$62,2))+('[1]Summary Data'!$X158*CG$62)+'[1]Summary Data'!$Y158</f>
        <v>154.25037321479999</v>
      </c>
      <c r="CH68" s="131">
        <f>('[1]Summary Data'!$V158*POWER(CH$62,3))+('[1]Summary Data'!$W158*POWER(CH$62,2))+('[1]Summary Data'!$X158*CH$62)+'[1]Summary Data'!$Y158</f>
        <v>142.48863051840004</v>
      </c>
      <c r="CI68" s="131">
        <f>('[1]Summary Data'!$V158*POWER(CI$62,3))+('[1]Summary Data'!$W158*POWER(CI$62,2))+('[1]Summary Data'!$X158*CI$62)+'[1]Summary Data'!$Y158</f>
        <v>132.82444227960002</v>
      </c>
      <c r="CJ68" s="131">
        <f>('[1]Summary Data'!$V158*POWER(CJ$62,3))+('[1]Summary Data'!$W158*POWER(CJ$62,2))+('[1]Summary Data'!$X158*CJ$62)+'[1]Summary Data'!$Y158</f>
        <v>124.95049326720005</v>
      </c>
      <c r="CK68" s="131">
        <f>('[1]Summary Data'!$V158*POWER(CK$62,3))+('[1]Summary Data'!$W158*POWER(CK$62,2))+('[1]Summary Data'!$X158*CK$62)+'[1]Summary Data'!$Y158</f>
        <v>118.55946825000004</v>
      </c>
      <c r="CL68" s="131">
        <f>('[1]Summary Data'!$V158*POWER(CL$62,3))+('[1]Summary Data'!$W158*POWER(CL$62,2))+('[1]Summary Data'!$X158*CL$62)+'[1]Summary Data'!$Y158</f>
        <v>113.34405199680003</v>
      </c>
      <c r="CM68" s="131">
        <f>('[1]Summary Data'!$V158*POWER(CM$62,3))+('[1]Summary Data'!$W158*POWER(CM$62,2))+('[1]Summary Data'!$X158*CM$62)+'[1]Summary Data'!$Y158</f>
        <v>108.99692927640001</v>
      </c>
      <c r="CN68" s="131">
        <f>('[1]Summary Data'!$V158*POWER(CN$62,3))+('[1]Summary Data'!$W158*POWER(CN$62,2))+('[1]Summary Data'!$X158*CN$62)+'[1]Summary Data'!$Y158</f>
        <v>105.21078485760006</v>
      </c>
      <c r="CO68" s="131">
        <f>('[1]Summary Data'!$V158*POWER(CO$62,3))+('[1]Summary Data'!$W158*POWER(CO$62,2))+('[1]Summary Data'!$X158*CO$62)+'[1]Summary Data'!$Y158</f>
        <v>101.67830350920008</v>
      </c>
      <c r="CP68" s="131">
        <f>('[1]Summary Data'!$V158*POWER(CP$62,3))+('[1]Summary Data'!$W158*POWER(CP$62,2))+('[1]Summary Data'!$X158*CP$62)+'[1]Summary Data'!$Y158</f>
        <v>98.09217000000001</v>
      </c>
      <c r="CQ68" s="132">
        <f>('[1]Summary Data'!$V158*POWER(CQ$62,3))+('[1]Summary Data'!$W158*POWER(CQ$62,2))+('[1]Summary Data'!$X158*CQ$62)+'[1]Summary Data'!$Y158</f>
        <v>-251.09144000000003</v>
      </c>
    </row>
    <row r="69" spans="2:95">
      <c r="B69" s="166"/>
      <c r="C69" s="167"/>
      <c r="D69" s="167"/>
      <c r="E69" s="168"/>
      <c r="F69" s="56">
        <f t="shared" si="4"/>
        <v>5.5</v>
      </c>
      <c r="G69" s="130">
        <f t="shared" si="5"/>
        <v>251.57058334592</v>
      </c>
      <c r="H69" s="131">
        <f t="shared" si="5"/>
        <v>226.42142373895999</v>
      </c>
      <c r="I69" s="131">
        <f t="shared" si="5"/>
        <v>204.48800429503999</v>
      </c>
      <c r="J69" s="131">
        <f t="shared" si="5"/>
        <v>185.51240646008</v>
      </c>
      <c r="K69" s="131">
        <f t="shared" si="5"/>
        <v>169.23671167999998</v>
      </c>
      <c r="L69" s="131">
        <f t="shared" si="5"/>
        <v>155.40300140071997</v>
      </c>
      <c r="M69" s="131">
        <f t="shared" si="5"/>
        <v>143.75335706816</v>
      </c>
      <c r="N69" s="131">
        <f t="shared" si="5"/>
        <v>134.02986012823999</v>
      </c>
      <c r="O69" s="131">
        <f t="shared" si="5"/>
        <v>125.97459202687998</v>
      </c>
      <c r="P69" s="131">
        <f t="shared" si="5"/>
        <v>119.32963420999999</v>
      </c>
      <c r="Q69" s="131">
        <f t="shared" si="5"/>
        <v>113.83706812351994</v>
      </c>
      <c r="R69" s="131">
        <f t="shared" si="5"/>
        <v>109.23897521335999</v>
      </c>
      <c r="S69" s="131">
        <f t="shared" si="5"/>
        <v>105.27743692543993</v>
      </c>
      <c r="T69" s="131">
        <f t="shared" si="5"/>
        <v>101.69453470567998</v>
      </c>
      <c r="U69" s="131">
        <f t="shared" si="5"/>
        <v>100</v>
      </c>
      <c r="V69" s="132">
        <v>100</v>
      </c>
      <c r="W69" s="173"/>
      <c r="CA69" s="119">
        <f t="shared" si="6"/>
        <v>5.5</v>
      </c>
      <c r="CB69" s="130">
        <f>('[1]Summary Data'!$V157*POWER(CB$62,3))+('[1]Summary Data'!$W157*POWER(CB$62,2))+('[1]Summary Data'!$X157*CB$62)+'[1]Summary Data'!$Y157</f>
        <v>251.57058334592</v>
      </c>
      <c r="CC69" s="131">
        <f>('[1]Summary Data'!$V157*POWER(CC$62,3))+('[1]Summary Data'!$W157*POWER(CC$62,2))+('[1]Summary Data'!$X157*CC$62)+'[1]Summary Data'!$Y157</f>
        <v>226.42142373895999</v>
      </c>
      <c r="CD69" s="131">
        <f>('[1]Summary Data'!$V157*POWER(CD$62,3))+('[1]Summary Data'!$W157*POWER(CD$62,2))+('[1]Summary Data'!$X157*CD$62)+'[1]Summary Data'!$Y157</f>
        <v>204.48800429503999</v>
      </c>
      <c r="CE69" s="131">
        <f>('[1]Summary Data'!$V157*POWER(CE$62,3))+('[1]Summary Data'!$W157*POWER(CE$62,2))+('[1]Summary Data'!$X157*CE$62)+'[1]Summary Data'!$Y157</f>
        <v>185.51240646008</v>
      </c>
      <c r="CF69" s="131">
        <f>('[1]Summary Data'!$V157*POWER(CF$62,3))+('[1]Summary Data'!$W157*POWER(CF$62,2))+('[1]Summary Data'!$X157*CF$62)+'[1]Summary Data'!$Y157</f>
        <v>169.23671167999998</v>
      </c>
      <c r="CG69" s="131">
        <f>('[1]Summary Data'!$V157*POWER(CG$62,3))+('[1]Summary Data'!$W157*POWER(CG$62,2))+('[1]Summary Data'!$X157*CG$62)+'[1]Summary Data'!$Y157</f>
        <v>155.40300140071997</v>
      </c>
      <c r="CH69" s="131">
        <f>('[1]Summary Data'!$V157*POWER(CH$62,3))+('[1]Summary Data'!$W157*POWER(CH$62,2))+('[1]Summary Data'!$X157*CH$62)+'[1]Summary Data'!$Y157</f>
        <v>143.75335706816</v>
      </c>
      <c r="CI69" s="131">
        <f>('[1]Summary Data'!$V157*POWER(CI$62,3))+('[1]Summary Data'!$W157*POWER(CI$62,2))+('[1]Summary Data'!$X157*CI$62)+'[1]Summary Data'!$Y157</f>
        <v>134.02986012823999</v>
      </c>
      <c r="CJ69" s="131">
        <f>('[1]Summary Data'!$V157*POWER(CJ$62,3))+('[1]Summary Data'!$W157*POWER(CJ$62,2))+('[1]Summary Data'!$X157*CJ$62)+'[1]Summary Data'!$Y157</f>
        <v>125.97459202687998</v>
      </c>
      <c r="CK69" s="131">
        <f>('[1]Summary Data'!$V157*POWER(CK$62,3))+('[1]Summary Data'!$W157*POWER(CK$62,2))+('[1]Summary Data'!$X157*CK$62)+'[1]Summary Data'!$Y157</f>
        <v>119.32963420999999</v>
      </c>
      <c r="CL69" s="131">
        <f>('[1]Summary Data'!$V157*POWER(CL$62,3))+('[1]Summary Data'!$W157*POWER(CL$62,2))+('[1]Summary Data'!$X157*CL$62)+'[1]Summary Data'!$Y157</f>
        <v>113.83706812351994</v>
      </c>
      <c r="CM69" s="131">
        <f>('[1]Summary Data'!$V157*POWER(CM$62,3))+('[1]Summary Data'!$W157*POWER(CM$62,2))+('[1]Summary Data'!$X157*CM$62)+'[1]Summary Data'!$Y157</f>
        <v>109.23897521335999</v>
      </c>
      <c r="CN69" s="131">
        <f>('[1]Summary Data'!$V157*POWER(CN$62,3))+('[1]Summary Data'!$W157*POWER(CN$62,2))+('[1]Summary Data'!$X157*CN$62)+'[1]Summary Data'!$Y157</f>
        <v>105.27743692543993</v>
      </c>
      <c r="CO69" s="131">
        <f>('[1]Summary Data'!$V157*POWER(CO$62,3))+('[1]Summary Data'!$W157*POWER(CO$62,2))+('[1]Summary Data'!$X157*CO$62)+'[1]Summary Data'!$Y157</f>
        <v>101.69453470567998</v>
      </c>
      <c r="CP69" s="131">
        <f>('[1]Summary Data'!$V157*POWER(CP$62,3))+('[1]Summary Data'!$W157*POWER(CP$62,2))+('[1]Summary Data'!$X157*CP$62)+'[1]Summary Data'!$Y157</f>
        <v>98.23234999999994</v>
      </c>
      <c r="CQ69" s="132">
        <f>('[1]Summary Data'!$V157*POWER(CQ$62,3))+('[1]Summary Data'!$W157*POWER(CQ$62,2))+('[1]Summary Data'!$X157*CQ$62)+'[1]Summary Data'!$Y157</f>
        <v>-177.96456000000023</v>
      </c>
    </row>
    <row r="70" spans="2:95" ht="15.75" thickBot="1">
      <c r="B70" s="169"/>
      <c r="C70" s="170"/>
      <c r="D70" s="170"/>
      <c r="E70" s="171"/>
      <c r="F70" s="58">
        <f t="shared" si="4"/>
        <v>6</v>
      </c>
      <c r="G70" s="133">
        <f t="shared" si="5"/>
        <v>249.86535870208002</v>
      </c>
      <c r="H70" s="134">
        <f t="shared" si="5"/>
        <v>225.52362194104001</v>
      </c>
      <c r="I70" s="134">
        <f t="shared" si="5"/>
        <v>204.16771799296001</v>
      </c>
      <c r="J70" s="134">
        <f t="shared" si="5"/>
        <v>185.57152820391997</v>
      </c>
      <c r="K70" s="134">
        <f t="shared" si="5"/>
        <v>169.50893392</v>
      </c>
      <c r="L70" s="134">
        <f t="shared" si="5"/>
        <v>155.75381648727998</v>
      </c>
      <c r="M70" s="134">
        <f t="shared" si="5"/>
        <v>144.08005725184</v>
      </c>
      <c r="N70" s="134">
        <f t="shared" si="5"/>
        <v>134.26153755975997</v>
      </c>
      <c r="O70" s="134">
        <f t="shared" si="5"/>
        <v>126.07213875712</v>
      </c>
      <c r="P70" s="134">
        <f t="shared" si="5"/>
        <v>119.28574219000001</v>
      </c>
      <c r="Q70" s="134">
        <f t="shared" si="5"/>
        <v>113.67622920447999</v>
      </c>
      <c r="R70" s="134">
        <f t="shared" si="5"/>
        <v>109.01748114664002</v>
      </c>
      <c r="S70" s="134">
        <f t="shared" si="5"/>
        <v>105.08337936256004</v>
      </c>
      <c r="T70" s="134">
        <f t="shared" si="5"/>
        <v>101.64780519832004</v>
      </c>
      <c r="U70" s="134">
        <f t="shared" si="5"/>
        <v>100</v>
      </c>
      <c r="V70" s="135">
        <v>100</v>
      </c>
      <c r="W70" s="174"/>
      <c r="CA70" s="120">
        <f t="shared" si="6"/>
        <v>6</v>
      </c>
      <c r="CB70" s="133">
        <f>('[1]Summary Data'!$V156*POWER(CB$62,3))+('[1]Summary Data'!$W156*POWER(CB$62,2))+('[1]Summary Data'!$X156*CB$62)+'[1]Summary Data'!$Y156</f>
        <v>249.86535870208002</v>
      </c>
      <c r="CC70" s="134">
        <f>('[1]Summary Data'!$V156*POWER(CC$62,3))+('[1]Summary Data'!$W156*POWER(CC$62,2))+('[1]Summary Data'!$X156*CC$62)+'[1]Summary Data'!$Y156</f>
        <v>225.52362194104001</v>
      </c>
      <c r="CD70" s="134">
        <f>('[1]Summary Data'!$V156*POWER(CD$62,3))+('[1]Summary Data'!$W156*POWER(CD$62,2))+('[1]Summary Data'!$X156*CD$62)+'[1]Summary Data'!$Y156</f>
        <v>204.16771799296001</v>
      </c>
      <c r="CE70" s="134">
        <f>('[1]Summary Data'!$V156*POWER(CE$62,3))+('[1]Summary Data'!$W156*POWER(CE$62,2))+('[1]Summary Data'!$X156*CE$62)+'[1]Summary Data'!$Y156</f>
        <v>185.57152820391997</v>
      </c>
      <c r="CF70" s="134">
        <f>('[1]Summary Data'!$V156*POWER(CF$62,3))+('[1]Summary Data'!$W156*POWER(CF$62,2))+('[1]Summary Data'!$X156*CF$62)+'[1]Summary Data'!$Y156</f>
        <v>169.50893392</v>
      </c>
      <c r="CG70" s="134">
        <f>('[1]Summary Data'!$V156*POWER(CG$62,3))+('[1]Summary Data'!$W156*POWER(CG$62,2))+('[1]Summary Data'!$X156*CG$62)+'[1]Summary Data'!$Y156</f>
        <v>155.75381648727998</v>
      </c>
      <c r="CH70" s="134">
        <f>('[1]Summary Data'!$V156*POWER(CH$62,3))+('[1]Summary Data'!$W156*POWER(CH$62,2))+('[1]Summary Data'!$X156*CH$62)+'[1]Summary Data'!$Y156</f>
        <v>144.08005725184</v>
      </c>
      <c r="CI70" s="134">
        <f>('[1]Summary Data'!$V156*POWER(CI$62,3))+('[1]Summary Data'!$W156*POWER(CI$62,2))+('[1]Summary Data'!$X156*CI$62)+'[1]Summary Data'!$Y156</f>
        <v>134.26153755975997</v>
      </c>
      <c r="CJ70" s="134">
        <f>('[1]Summary Data'!$V156*POWER(CJ$62,3))+('[1]Summary Data'!$W156*POWER(CJ$62,2))+('[1]Summary Data'!$X156*CJ$62)+'[1]Summary Data'!$Y156</f>
        <v>126.07213875712</v>
      </c>
      <c r="CK70" s="134">
        <f>('[1]Summary Data'!$V156*POWER(CK$62,3))+('[1]Summary Data'!$W156*POWER(CK$62,2))+('[1]Summary Data'!$X156*CK$62)+'[1]Summary Data'!$Y156</f>
        <v>119.28574219000001</v>
      </c>
      <c r="CL70" s="134">
        <f>('[1]Summary Data'!$V156*POWER(CL$62,3))+('[1]Summary Data'!$W156*POWER(CL$62,2))+('[1]Summary Data'!$X156*CL$62)+'[1]Summary Data'!$Y156</f>
        <v>113.67622920447999</v>
      </c>
      <c r="CM70" s="134">
        <f>('[1]Summary Data'!$V156*POWER(CM$62,3))+('[1]Summary Data'!$W156*POWER(CM$62,2))+('[1]Summary Data'!$X156*CM$62)+'[1]Summary Data'!$Y156</f>
        <v>109.01748114664002</v>
      </c>
      <c r="CN70" s="134">
        <f>('[1]Summary Data'!$V156*POWER(CN$62,3))+('[1]Summary Data'!$W156*POWER(CN$62,2))+('[1]Summary Data'!$X156*CN$62)+'[1]Summary Data'!$Y156</f>
        <v>105.08337936256004</v>
      </c>
      <c r="CO70" s="134">
        <f>('[1]Summary Data'!$V156*POWER(CO$62,3))+('[1]Summary Data'!$W156*POWER(CO$62,2))+('[1]Summary Data'!$X156*CO$62)+'[1]Summary Data'!$Y156</f>
        <v>101.64780519832004</v>
      </c>
      <c r="CP70" s="134">
        <f>('[1]Summary Data'!$V156*POWER(CP$62,3))+('[1]Summary Data'!$W156*POWER(CP$62,2))+('[1]Summary Data'!$X156*CP$62)+'[1]Summary Data'!$Y156</f>
        <v>98.484640000000013</v>
      </c>
      <c r="CQ70" s="135">
        <f>('[1]Summary Data'!$V156*POWER(CQ$62,3))+('[1]Summary Data'!$W156*POWER(CQ$62,2))+('[1]Summary Data'!$X156*CQ$62)+'[1]Summary Data'!$Y156</f>
        <v>-121.26597999999984</v>
      </c>
    </row>
  </sheetData>
  <sheetProtection password="C163" sheet="1" objects="1" scenarios="1"/>
  <mergeCells count="21">
    <mergeCell ref="B25:F26"/>
    <mergeCell ref="A1:T1"/>
    <mergeCell ref="J2:R2"/>
    <mergeCell ref="B5:D5"/>
    <mergeCell ref="P5:S5"/>
    <mergeCell ref="B7:D7"/>
    <mergeCell ref="B10:H10"/>
    <mergeCell ref="B13:G13"/>
    <mergeCell ref="B14:E22"/>
    <mergeCell ref="H15:H22"/>
    <mergeCell ref="B24:F24"/>
    <mergeCell ref="G24:N24"/>
    <mergeCell ref="CB61:CQ61"/>
    <mergeCell ref="B62:E70"/>
    <mergeCell ref="W63:W70"/>
    <mergeCell ref="B39:F39"/>
    <mergeCell ref="G39:N39"/>
    <mergeCell ref="B40:E48"/>
    <mergeCell ref="O41:O48"/>
    <mergeCell ref="B61:F61"/>
    <mergeCell ref="G61:V61"/>
  </mergeCells>
  <dataValidations count="1">
    <dataValidation type="list" allowBlank="1" showInputMessage="1" showErrorMessage="1" sqref="E5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2" orientation="landscape" horizontalDpi="30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Q73"/>
  <sheetViews>
    <sheetView showGridLines="0" workbookViewId="0">
      <selection sqref="A1:T1"/>
    </sheetView>
  </sheetViews>
  <sheetFormatPr defaultRowHeight="1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1" width="9.140625" style="7"/>
    <col min="12" max="12" width="9.140625" style="7" customWidth="1"/>
    <col min="13" max="18" width="9.140625" style="7"/>
    <col min="19" max="19" width="9.28515625" style="7" bestFit="1" customWidth="1"/>
    <col min="20" max="30" width="9.140625" style="7"/>
    <col min="31" max="34" width="9.140625" style="7" customWidth="1"/>
    <col min="35" max="43" width="9.140625" style="7" hidden="1" customWidth="1"/>
    <col min="44" max="16384" width="9.140625" style="7"/>
  </cols>
  <sheetData>
    <row r="1" spans="1:27" ht="27" thickBot="1">
      <c r="A1" s="157" t="str">
        <f ca="1">MID(CELL("filename",A1),FIND("]",CELL("filename",A1))+1,255)</f>
        <v>Subaru COBB</v>
      </c>
      <c r="B1" s="158"/>
      <c r="C1" s="158"/>
      <c r="D1" s="158"/>
      <c r="E1" s="158"/>
      <c r="F1" s="158"/>
      <c r="G1" s="158"/>
      <c r="H1" s="158"/>
      <c r="I1" s="158"/>
      <c r="J1" s="158" t="s">
        <v>67</v>
      </c>
      <c r="K1" s="158"/>
      <c r="L1" s="158"/>
      <c r="M1" s="158"/>
      <c r="N1" s="158"/>
      <c r="O1" s="158"/>
      <c r="P1" s="158"/>
      <c r="Q1" s="158"/>
      <c r="R1" s="158"/>
      <c r="S1" s="158">
        <f>'[1]Summary Data'!$D$69</f>
        <v>1214.6400000000001</v>
      </c>
      <c r="T1" s="159" t="s">
        <v>28</v>
      </c>
      <c r="U1" s="38"/>
      <c r="V1" s="38"/>
      <c r="W1" s="38"/>
      <c r="X1" s="38"/>
      <c r="Y1" s="39"/>
      <c r="Z1" s="38"/>
      <c r="AA1" s="38"/>
    </row>
    <row r="2" spans="1:27" ht="15.75" thickBot="1">
      <c r="A2" s="6" t="s">
        <v>0</v>
      </c>
      <c r="J2" s="197" t="s">
        <v>35</v>
      </c>
      <c r="K2" s="198"/>
      <c r="L2" s="198"/>
      <c r="M2" s="198"/>
      <c r="N2" s="198"/>
      <c r="O2" s="198"/>
      <c r="P2" s="198"/>
      <c r="Q2" s="198"/>
      <c r="R2" s="199"/>
      <c r="S2" s="40">
        <f>'[1]Summary Data'!$D$69</f>
        <v>1214.6400000000001</v>
      </c>
      <c r="T2" s="41" t="s">
        <v>28</v>
      </c>
    </row>
    <row r="3" spans="1:27">
      <c r="A3" s="8" t="s">
        <v>1</v>
      </c>
      <c r="B3" s="7" t="str">
        <f>[1]Versions!C4</f>
        <v>19.02.28</v>
      </c>
    </row>
    <row r="4" spans="1:27" ht="15.75" thickBot="1"/>
    <row r="5" spans="1:27" ht="15.75" thickBot="1">
      <c r="B5" s="175" t="s">
        <v>36</v>
      </c>
      <c r="C5" s="176"/>
      <c r="D5" s="177"/>
      <c r="E5" s="42" t="s">
        <v>32</v>
      </c>
      <c r="F5" s="43" t="s">
        <v>37</v>
      </c>
      <c r="P5" s="200" t="s">
        <v>38</v>
      </c>
      <c r="Q5" s="200"/>
      <c r="R5" s="200"/>
      <c r="S5" s="200"/>
      <c r="T5" s="44">
        <v>1</v>
      </c>
    </row>
    <row r="6" spans="1:27" ht="15.75" thickBot="1"/>
    <row r="7" spans="1:27" ht="15.75" thickBot="1">
      <c r="B7" s="175" t="s">
        <v>39</v>
      </c>
      <c r="C7" s="176"/>
      <c r="D7" s="177"/>
    </row>
    <row r="8" spans="1:27" ht="15.75" thickBot="1">
      <c r="B8" s="45">
        <f>MIN(G62:V62)</f>
        <v>0.22</v>
      </c>
      <c r="C8" s="46" t="s">
        <v>40</v>
      </c>
    </row>
    <row r="9" spans="1:27" ht="15.75" thickBot="1"/>
    <row r="10" spans="1:27" ht="15.75" thickBot="1">
      <c r="B10" s="175" t="s">
        <v>41</v>
      </c>
      <c r="C10" s="176"/>
      <c r="D10" s="176"/>
      <c r="E10" s="176"/>
      <c r="F10" s="176"/>
      <c r="G10" s="176"/>
      <c r="H10" s="177"/>
    </row>
    <row r="11" spans="1:27" ht="15.75" thickBot="1">
      <c r="B11" s="45">
        <f>MAX(G62:V62)</f>
        <v>2</v>
      </c>
      <c r="C11" s="46" t="s">
        <v>40</v>
      </c>
    </row>
    <row r="12" spans="1:27" ht="15.75" thickBot="1">
      <c r="I12" s="43"/>
    </row>
    <row r="13" spans="1:27" ht="15.75" thickBot="1">
      <c r="B13" s="175" t="s">
        <v>42</v>
      </c>
      <c r="C13" s="176"/>
      <c r="D13" s="176"/>
      <c r="E13" s="176"/>
      <c r="F13" s="176"/>
      <c r="G13" s="177"/>
      <c r="I13" s="43"/>
      <c r="O13" s="37"/>
    </row>
    <row r="14" spans="1:27" ht="15.75" thickBot="1">
      <c r="B14" s="163" t="s">
        <v>43</v>
      </c>
      <c r="C14" s="164"/>
      <c r="D14" s="164"/>
      <c r="E14" s="165"/>
      <c r="F14" s="47" t="str">
        <f>$E$5</f>
        <v>bar</v>
      </c>
      <c r="G14" s="48" t="s">
        <v>44</v>
      </c>
    </row>
    <row r="15" spans="1:27" ht="15.75" customHeight="1" thickBot="1">
      <c r="B15" s="166"/>
      <c r="C15" s="167"/>
      <c r="D15" s="167"/>
      <c r="E15" s="168"/>
      <c r="F15" s="49">
        <f>'[1]Summary Data'!$C$16*VLOOKUP($E$5,PressureFactors,2,FALSE)</f>
        <v>2.5</v>
      </c>
      <c r="G15" s="50">
        <f>1000000*((1/Help!$AE$7)/('[1]Summary Data'!D70/60))*Help!$AE$6/IF('[1]Summary Data'!$D$69&gt;1250,1,Help!$AE$5)*$T$5</f>
        <v>2483.0225014183429</v>
      </c>
      <c r="H15" s="172" t="s">
        <v>70</v>
      </c>
      <c r="K15" s="37"/>
    </row>
    <row r="16" spans="1:27" ht="15.75" thickBot="1">
      <c r="B16" s="166"/>
      <c r="C16" s="167"/>
      <c r="D16" s="167"/>
      <c r="E16" s="168"/>
      <c r="F16" s="51">
        <f>'[1]Summary Data'!$C$15*VLOOKUP($E$5,PressureFactors,2,FALSE)</f>
        <v>3</v>
      </c>
      <c r="G16" s="52">
        <f>1000000*((1/Help!$AE$7)/('[1]Summary Data'!D69/60))*Help!$AE$6/IF('[1]Summary Data'!$D$69&gt;1250,1,Help!$AE$5)*$T$5</f>
        <v>2162.3212483536408</v>
      </c>
      <c r="H16" s="173"/>
      <c r="I16" s="53" t="s">
        <v>46</v>
      </c>
    </row>
    <row r="17" spans="2:22">
      <c r="B17" s="166"/>
      <c r="C17" s="167"/>
      <c r="D17" s="167"/>
      <c r="E17" s="168"/>
      <c r="F17" s="54">
        <f>'[1]Summary Data'!$C$14*VLOOKUP($E$5,PressureFactors,2,FALSE)</f>
        <v>3.5</v>
      </c>
      <c r="G17" s="55">
        <f>1000000*((1/Help!$AE$7)/('[1]Summary Data'!D68/60))*Help!$AE$6/IF('[1]Summary Data'!$D$69&gt;1250,1,Help!$AE$5)*$T$5</f>
        <v>2002.4411652004896</v>
      </c>
      <c r="H17" s="173"/>
    </row>
    <row r="18" spans="2:22">
      <c r="B18" s="166"/>
      <c r="C18" s="167"/>
      <c r="D18" s="167"/>
      <c r="E18" s="168"/>
      <c r="F18" s="56">
        <f>'[1]Summary Data'!$C$13*VLOOKUP($E$5,PressureFactors,2,FALSE)</f>
        <v>4</v>
      </c>
      <c r="G18" s="57">
        <f>1000000*((1/Help!$AE$7)/('[1]Summary Data'!D67/60))*Help!$AE$6/IF('[1]Summary Data'!$D$69&gt;1250,1,Help!$AE$5)*$T$5</f>
        <v>2017.2364678189454</v>
      </c>
      <c r="H18" s="173"/>
    </row>
    <row r="19" spans="2:22">
      <c r="B19" s="166"/>
      <c r="C19" s="167"/>
      <c r="D19" s="167"/>
      <c r="E19" s="168"/>
      <c r="F19" s="56">
        <f>'[1]Summary Data'!$C$12*VLOOKUP($E$5,PressureFactors,2,FALSE)</f>
        <v>4.5</v>
      </c>
      <c r="G19" s="57">
        <f>1000000*((1/Help!$AE$7)/('[1]Summary Data'!D66/60))*Help!$AE$6/IF('[1]Summary Data'!$D$69&gt;1250,1,Help!$AE$5)*$T$5</f>
        <v>1899.6397230581997</v>
      </c>
      <c r="H19" s="173"/>
    </row>
    <row r="20" spans="2:22">
      <c r="B20" s="166"/>
      <c r="C20" s="167"/>
      <c r="D20" s="167"/>
      <c r="E20" s="168"/>
      <c r="F20" s="56">
        <f>'[1]Summary Data'!$C$11*VLOOKUP($E$5,PressureFactors,2,FALSE)</f>
        <v>5</v>
      </c>
      <c r="G20" s="57">
        <f>1000000*((1/Help!$AE$7)/('[1]Summary Data'!D65/60))*Help!$AE$6/IF('[1]Summary Data'!$D$69&gt;1250,1,Help!$AE$5)*$T$5</f>
        <v>1825.1854628910814</v>
      </c>
      <c r="H20" s="173"/>
    </row>
    <row r="21" spans="2:22">
      <c r="B21" s="166"/>
      <c r="C21" s="167"/>
      <c r="D21" s="167"/>
      <c r="E21" s="168"/>
      <c r="F21" s="56">
        <f>'[1]Summary Data'!$C$10*VLOOKUP($E$5,PressureFactors,2,FALSE)</f>
        <v>5.5</v>
      </c>
      <c r="G21" s="57">
        <f>1000000*((1/Help!$AE$7)/('[1]Summary Data'!D64/60))*Help!$AE$6/IF('[1]Summary Data'!$D$69&gt;1250,1,Help!$AE$5)*$T$5</f>
        <v>1760.8926888318565</v>
      </c>
      <c r="H21" s="173"/>
    </row>
    <row r="22" spans="2:22" ht="15.75" thickBot="1">
      <c r="B22" s="169"/>
      <c r="C22" s="170"/>
      <c r="D22" s="170"/>
      <c r="E22" s="171"/>
      <c r="F22" s="58">
        <f>'[1]Summary Data'!$C$9*VLOOKUP($E$5,PressureFactors,2,FALSE)</f>
        <v>6</v>
      </c>
      <c r="G22" s="59">
        <f>1000000*((1/Help!$AE$7)/('[1]Summary Data'!D63/60))*Help!$AE$6/IF('[1]Summary Data'!$D$69&gt;1250,1,Help!$AE$5)*$T$5</f>
        <v>1692.4258841535855</v>
      </c>
      <c r="H22" s="174"/>
    </row>
    <row r="23" spans="2:22" ht="15.75" thickBot="1"/>
    <row r="24" spans="2:22" ht="15.75" thickBot="1">
      <c r="B24" s="175" t="s">
        <v>47</v>
      </c>
      <c r="C24" s="176"/>
      <c r="D24" s="176"/>
      <c r="E24" s="176"/>
      <c r="F24" s="177"/>
      <c r="G24" s="178" t="s">
        <v>48</v>
      </c>
      <c r="H24" s="179"/>
      <c r="I24" s="179"/>
      <c r="J24" s="179"/>
      <c r="K24" s="179"/>
      <c r="L24" s="179"/>
      <c r="M24" s="179"/>
      <c r="N24" s="180"/>
    </row>
    <row r="25" spans="2:22" ht="15.75" customHeight="1" thickBot="1">
      <c r="B25" s="192" t="s">
        <v>49</v>
      </c>
      <c r="C25" s="193"/>
      <c r="D25" s="193"/>
      <c r="E25" s="193"/>
      <c r="F25" s="194"/>
      <c r="G25" s="60">
        <v>-40</v>
      </c>
      <c r="H25" s="61">
        <v>-30</v>
      </c>
      <c r="I25" s="61">
        <v>-20</v>
      </c>
      <c r="J25" s="62">
        <v>-10</v>
      </c>
      <c r="K25" s="63">
        <f>'[1]Summary Data'!G31</f>
        <v>0</v>
      </c>
      <c r="L25" s="64">
        <v>10</v>
      </c>
      <c r="M25" s="61">
        <v>20</v>
      </c>
      <c r="N25" s="65">
        <v>30</v>
      </c>
      <c r="O25" s="37"/>
      <c r="V25" s="112"/>
    </row>
    <row r="26" spans="2:22" ht="15.75" thickBot="1">
      <c r="B26" s="195"/>
      <c r="C26" s="196"/>
      <c r="D26" s="196"/>
      <c r="E26" s="196"/>
      <c r="F26" s="196"/>
      <c r="G26" s="66">
        <f t="shared" ref="G26:J26" si="0">IF(G25=0,100,100*SQRT(1/(1+(G25*0.01))))</f>
        <v>129.09944487358055</v>
      </c>
      <c r="H26" s="67">
        <f t="shared" si="0"/>
        <v>119.52286093343936</v>
      </c>
      <c r="I26" s="67">
        <f t="shared" si="0"/>
        <v>111.80339887498948</v>
      </c>
      <c r="J26" s="68">
        <f t="shared" si="0"/>
        <v>105.40925533894598</v>
      </c>
      <c r="K26" s="69">
        <f>IF(K25=0,100,100*SQRT(1/(1+(K25*0.01))))</f>
        <v>100</v>
      </c>
      <c r="L26" s="70">
        <f t="shared" ref="L26:N26" si="1">IF(L25=0,100,100*SQRT(1/(1+(L25*0.01))))</f>
        <v>95.346258924559237</v>
      </c>
      <c r="M26" s="67">
        <f t="shared" si="1"/>
        <v>91.287092917527687</v>
      </c>
      <c r="N26" s="71">
        <f t="shared" si="1"/>
        <v>87.705801930702918</v>
      </c>
      <c r="O26" s="72" t="s">
        <v>50</v>
      </c>
    </row>
    <row r="27" spans="2:22" ht="15.75" thickBot="1">
      <c r="K27" s="74" t="s">
        <v>51</v>
      </c>
    </row>
    <row r="28" spans="2:22" ht="15.75" thickBot="1">
      <c r="B28" s="175" t="s">
        <v>52</v>
      </c>
      <c r="C28" s="176"/>
      <c r="D28" s="176"/>
      <c r="E28" s="176"/>
      <c r="F28" s="177"/>
      <c r="G28" s="137">
        <f>'[1]Summary Data'!$C$15*VLOOKUP($E$5,PressureFactors,2,FALSE)</f>
        <v>3</v>
      </c>
      <c r="H28" s="53" t="s">
        <v>46</v>
      </c>
      <c r="I28" s="43"/>
    </row>
    <row r="29" spans="2:22" ht="15.75" thickBot="1">
      <c r="B29" s="163" t="s">
        <v>53</v>
      </c>
      <c r="C29" s="164"/>
      <c r="D29" s="164"/>
      <c r="E29" s="165"/>
      <c r="F29" s="47" t="str">
        <f>$E$5</f>
        <v>bar</v>
      </c>
      <c r="G29" s="76" t="s">
        <v>54</v>
      </c>
    </row>
    <row r="30" spans="2:22" ht="15.75" customHeight="1">
      <c r="B30" s="166"/>
      <c r="C30" s="167"/>
      <c r="D30" s="167"/>
      <c r="E30" s="168"/>
      <c r="F30" s="77">
        <f t="shared" ref="F30:F37" si="2">F15</f>
        <v>2.5</v>
      </c>
      <c r="G30" s="78">
        <f>SQRT(1+(($G$28-F30)/F30))</f>
        <v>1.0954451150103321</v>
      </c>
      <c r="H30" s="37"/>
      <c r="I30" s="37"/>
      <c r="K30" s="37"/>
    </row>
    <row r="31" spans="2:22">
      <c r="B31" s="166"/>
      <c r="C31" s="167"/>
      <c r="D31" s="167"/>
      <c r="E31" s="168"/>
      <c r="F31" s="79">
        <f t="shared" si="2"/>
        <v>3</v>
      </c>
      <c r="G31" s="80">
        <f t="shared" ref="G31:G37" si="3">SQRT(1+(($G$28-F31)/F31))</f>
        <v>1</v>
      </c>
      <c r="H31" s="43"/>
      <c r="I31" s="43"/>
    </row>
    <row r="32" spans="2:22">
      <c r="B32" s="166"/>
      <c r="C32" s="167"/>
      <c r="D32" s="167"/>
      <c r="E32" s="168"/>
      <c r="F32" s="81">
        <f t="shared" si="2"/>
        <v>3.5</v>
      </c>
      <c r="G32" s="80">
        <f t="shared" si="3"/>
        <v>0.92582009977255153</v>
      </c>
    </row>
    <row r="33" spans="2:25">
      <c r="B33" s="166"/>
      <c r="C33" s="167"/>
      <c r="D33" s="167"/>
      <c r="E33" s="168"/>
      <c r="F33" s="79">
        <f t="shared" si="2"/>
        <v>4</v>
      </c>
      <c r="G33" s="80">
        <f t="shared" si="3"/>
        <v>0.8660254037844386</v>
      </c>
    </row>
    <row r="34" spans="2:25">
      <c r="B34" s="166"/>
      <c r="C34" s="167"/>
      <c r="D34" s="167"/>
      <c r="E34" s="168"/>
      <c r="F34" s="79">
        <f t="shared" si="2"/>
        <v>4.5</v>
      </c>
      <c r="G34" s="80">
        <f t="shared" si="3"/>
        <v>0.81649658092772603</v>
      </c>
    </row>
    <row r="35" spans="2:25">
      <c r="B35" s="166"/>
      <c r="C35" s="167"/>
      <c r="D35" s="167"/>
      <c r="E35" s="168"/>
      <c r="F35" s="79">
        <f t="shared" si="2"/>
        <v>5</v>
      </c>
      <c r="G35" s="80">
        <f t="shared" si="3"/>
        <v>0.7745966692414834</v>
      </c>
    </row>
    <row r="36" spans="2:25">
      <c r="B36" s="166"/>
      <c r="C36" s="167"/>
      <c r="D36" s="167"/>
      <c r="E36" s="168"/>
      <c r="F36" s="79">
        <f t="shared" si="2"/>
        <v>5.5</v>
      </c>
      <c r="G36" s="80">
        <f t="shared" si="3"/>
        <v>0.7385489458759964</v>
      </c>
    </row>
    <row r="37" spans="2:25" ht="15.75" thickBot="1">
      <c r="B37" s="169"/>
      <c r="C37" s="170"/>
      <c r="D37" s="170"/>
      <c r="E37" s="171"/>
      <c r="F37" s="82">
        <f t="shared" si="2"/>
        <v>6</v>
      </c>
      <c r="G37" s="83">
        <f t="shared" si="3"/>
        <v>0.70710678118654757</v>
      </c>
    </row>
    <row r="38" spans="2:25" ht="15.75" thickBot="1"/>
    <row r="39" spans="2:25" ht="15.75" thickBot="1">
      <c r="B39" s="175" t="s">
        <v>55</v>
      </c>
      <c r="C39" s="176"/>
      <c r="D39" s="176"/>
      <c r="E39" s="176"/>
      <c r="F39" s="177"/>
      <c r="G39" s="178" t="s">
        <v>71</v>
      </c>
      <c r="H39" s="179"/>
      <c r="I39" s="179"/>
      <c r="J39" s="179"/>
      <c r="K39" s="180"/>
      <c r="N39" s="175" t="s">
        <v>55</v>
      </c>
      <c r="O39" s="176"/>
      <c r="P39" s="176"/>
      <c r="Q39" s="176"/>
      <c r="R39" s="177"/>
      <c r="S39" s="178" t="s">
        <v>72</v>
      </c>
      <c r="T39" s="179"/>
      <c r="U39" s="179"/>
      <c r="V39" s="179"/>
      <c r="W39" s="180"/>
    </row>
    <row r="40" spans="2:25" ht="15.75" customHeight="1" thickBot="1">
      <c r="B40" s="163" t="s">
        <v>43</v>
      </c>
      <c r="C40" s="164"/>
      <c r="D40" s="164"/>
      <c r="E40" s="165"/>
      <c r="F40" s="47" t="str">
        <f>$E$5</f>
        <v>bar</v>
      </c>
      <c r="G40" s="147">
        <f>'[1]Summary Data'!K35</f>
        <v>8</v>
      </c>
      <c r="H40" s="148">
        <f>'[1]Summary Data'!J35</f>
        <v>10</v>
      </c>
      <c r="I40" s="148">
        <f>'[1]Summary Data'!H35</f>
        <v>12</v>
      </c>
      <c r="J40" s="148">
        <f>'[1]Summary Data'!F35</f>
        <v>14</v>
      </c>
      <c r="K40" s="149">
        <f>'[1]Summary Data'!D35</f>
        <v>16</v>
      </c>
      <c r="N40" s="163" t="s">
        <v>43</v>
      </c>
      <c r="O40" s="164"/>
      <c r="P40" s="164"/>
      <c r="Q40" s="165"/>
      <c r="R40" s="47" t="str">
        <f>$E$5</f>
        <v>bar</v>
      </c>
      <c r="S40" s="147">
        <v>6.5</v>
      </c>
      <c r="T40" s="148">
        <v>9</v>
      </c>
      <c r="U40" s="148">
        <v>11.5</v>
      </c>
      <c r="V40" s="148">
        <v>14</v>
      </c>
      <c r="W40" s="149">
        <v>16.5</v>
      </c>
    </row>
    <row r="41" spans="2:25" ht="15.75" thickBot="1">
      <c r="B41" s="166"/>
      <c r="C41" s="167"/>
      <c r="D41" s="167"/>
      <c r="E41" s="168"/>
      <c r="F41" s="49">
        <f t="shared" ref="F41:F48" si="4">F15</f>
        <v>2.5</v>
      </c>
      <c r="G41" s="87">
        <f>('[1]Summary Data'!$V43*POWER(G$40,3))+('[1]Summary Data'!$W43*POWER(G$40,2))+('[1]Summary Data'!$X43*G$40)+'[1]Summary Data'!$Y43</f>
        <v>1.8557100000000002</v>
      </c>
      <c r="H41" s="88">
        <f>('[1]Summary Data'!$V43*POWER(H$40,3))+('[1]Summary Data'!$W43*POWER(H$40,2))+('[1]Summary Data'!$X43*H$40)+'[1]Summary Data'!$Y43</f>
        <v>1.2349899999999998</v>
      </c>
      <c r="I41" s="88">
        <f>('[1]Summary Data'!$V43*POWER(I$40,3))+('[1]Summary Data'!$W43*POWER(I$40,2))+('[1]Summary Data'!$X43*I$40)+'[1]Summary Data'!$Y43</f>
        <v>0.83011000000000035</v>
      </c>
      <c r="J41" s="88">
        <f>('[1]Summary Data'!$V43*POWER(J$40,3))+('[1]Summary Data'!$W43*POWER(J$40,2))+('[1]Summary Data'!$X43*J$40)+'[1]Summary Data'!$Y43</f>
        <v>0.57770999999999884</v>
      </c>
      <c r="K41" s="88">
        <f>('[1]Summary Data'!$V43*POWER(K$40,3))+('[1]Summary Data'!$W43*POWER(K$40,2))+('[1]Summary Data'!$X43*K$40)+'[1]Summary Data'!$Y43</f>
        <v>0.4144300000000003</v>
      </c>
      <c r="L41" s="172" t="s">
        <v>40</v>
      </c>
      <c r="N41" s="166"/>
      <c r="O41" s="167"/>
      <c r="P41" s="167"/>
      <c r="Q41" s="168"/>
      <c r="R41" s="49">
        <f t="shared" ref="R41:R48" si="5">F15</f>
        <v>2.5</v>
      </c>
      <c r="S41" s="87">
        <f>('[1]Summary Data'!$V43*POWER(S$40,3))+('[1]Summary Data'!$W43*POWER(S$40,2))+('[1]Summary Data'!$X43*S$40)+'[1]Summary Data'!$Y43</f>
        <v>2.50101</v>
      </c>
      <c r="T41" s="88">
        <f>('[1]Summary Data'!$V43*POWER(T$40,3))+('[1]Summary Data'!$W43*POWER(T$40,2))+('[1]Summary Data'!$X43*T$40)+'[1]Summary Data'!$Y43</f>
        <v>1.5144100000000007</v>
      </c>
      <c r="U41" s="88">
        <f>('[1]Summary Data'!$V43*POWER(U$40,3))+('[1]Summary Data'!$W43*POWER(U$40,2))+('[1]Summary Data'!$X43*U$40)+'[1]Summary Data'!$Y43</f>
        <v>0.91456000000000071</v>
      </c>
      <c r="V41" s="88">
        <f>('[1]Summary Data'!$V43*POWER(V$40,3))+('[1]Summary Data'!$W43*POWER(V$40,2))+('[1]Summary Data'!$X43*V$40)+'[1]Summary Data'!$Y43</f>
        <v>0.57770999999999884</v>
      </c>
      <c r="W41" s="88">
        <f>('[1]Summary Data'!$V43*POWER(W$40,3))+('[1]Summary Data'!$W43*POWER(W$40,2))+('[1]Summary Data'!$X43*W$40)+'[1]Summary Data'!$Y43</f>
        <v>0.38010999999999928</v>
      </c>
      <c r="X41" s="172" t="s">
        <v>40</v>
      </c>
    </row>
    <row r="42" spans="2:25" ht="15.75" thickBot="1">
      <c r="B42" s="166"/>
      <c r="C42" s="167"/>
      <c r="D42" s="167"/>
      <c r="E42" s="168"/>
      <c r="F42" s="51">
        <f t="shared" si="4"/>
        <v>3</v>
      </c>
      <c r="G42" s="92">
        <f>('[1]Summary Data'!$V42*POWER(G$40,3))+('[1]Summary Data'!$W42*POWER(G$40,2))+('[1]Summary Data'!$X42*G$40)+'[1]Summary Data'!$Y42</f>
        <v>1.9170699999999998</v>
      </c>
      <c r="H42" s="93">
        <f>('[1]Summary Data'!$V42*POWER(H$40,3))+('[1]Summary Data'!$W42*POWER(H$40,2))+('[1]Summary Data'!$X42*H$40)+'[1]Summary Data'!$Y42</f>
        <v>1.2748500000000007</v>
      </c>
      <c r="I42" s="93">
        <f>('[1]Summary Data'!$V42*POWER(I$40,3))+('[1]Summary Data'!$W42*POWER(I$40,2))+('[1]Summary Data'!$X42*I$40)+'[1]Summary Data'!$Y42</f>
        <v>0.9020699999999966</v>
      </c>
      <c r="J42" s="93">
        <f>('[1]Summary Data'!$V42*POWER(J$40,3))+('[1]Summary Data'!$W42*POWER(J$40,2))+('[1]Summary Data'!$X42*J$40)+'[1]Summary Data'!$Y42</f>
        <v>0.68640999999999686</v>
      </c>
      <c r="K42" s="93">
        <f>('[1]Summary Data'!$V42*POWER(K$40,3))+('[1]Summary Data'!$W42*POWER(K$40,2))+('[1]Summary Data'!$X42*K$40)+'[1]Summary Data'!$Y42</f>
        <v>0.51554999999999929</v>
      </c>
      <c r="L42" s="173"/>
      <c r="M42" s="53"/>
      <c r="N42" s="166"/>
      <c r="O42" s="167"/>
      <c r="P42" s="167"/>
      <c r="Q42" s="168"/>
      <c r="R42" s="51">
        <f t="shared" si="5"/>
        <v>3</v>
      </c>
      <c r="S42" s="92">
        <f>('[1]Summary Data'!$V42*POWER(S$40,3))+('[1]Summary Data'!$W42*POWER(S$40,2))+('[1]Summary Data'!$X42*S$40)+'[1]Summary Data'!$Y42</f>
        <v>2.6431225000000005</v>
      </c>
      <c r="T42" s="93">
        <f>('[1]Summary Data'!$V42*POWER(T$40,3))+('[1]Summary Data'!$W42*POWER(T$40,2))+('[1]Summary Data'!$X42*T$40)+'[1]Summary Data'!$Y42</f>
        <v>1.5552599999999996</v>
      </c>
      <c r="U42" s="93">
        <f>('[1]Summary Data'!$V42*POWER(U$40,3))+('[1]Summary Data'!$W42*POWER(U$40,2))+('[1]Summary Data'!$X42*U$40)+'[1]Summary Data'!$Y42</f>
        <v>0.97614749999999795</v>
      </c>
      <c r="V42" s="93">
        <f>('[1]Summary Data'!$V42*POWER(V$40,3))+('[1]Summary Data'!$W42*POWER(V$40,2))+('[1]Summary Data'!$X42*V$40)+'[1]Summary Data'!$Y42</f>
        <v>0.68640999999999686</v>
      </c>
      <c r="W42" s="93">
        <f>('[1]Summary Data'!$V42*POWER(W$40,3))+('[1]Summary Data'!$W42*POWER(W$40,2))+('[1]Summary Data'!$X42*W$40)+'[1]Summary Data'!$Y42</f>
        <v>0.4666724999999996</v>
      </c>
      <c r="X42" s="173"/>
      <c r="Y42" s="53" t="s">
        <v>46</v>
      </c>
    </row>
    <row r="43" spans="2:25">
      <c r="B43" s="166"/>
      <c r="C43" s="167"/>
      <c r="D43" s="167"/>
      <c r="E43" s="168"/>
      <c r="F43" s="54">
        <f t="shared" si="4"/>
        <v>3.5</v>
      </c>
      <c r="G43" s="97">
        <f>('[1]Summary Data'!$V41*POWER(G$40,3))+('[1]Summary Data'!$W41*POWER(G$40,2))+('[1]Summary Data'!$X41*G$40)+'[1]Summary Data'!$Y41</f>
        <v>2.1161400000000015</v>
      </c>
      <c r="H43" s="98">
        <f>('[1]Summary Data'!$V41*POWER(H$40,3))+('[1]Summary Data'!$W41*POWER(H$40,2))+('[1]Summary Data'!$X41*H$40)+'[1]Summary Data'!$Y41</f>
        <v>1.3630000000000013</v>
      </c>
      <c r="I43" s="98">
        <f>('[1]Summary Data'!$V41*POWER(I$40,3))+('[1]Summary Data'!$W41*POWER(I$40,2))+('[1]Summary Data'!$X41*I$40)+'[1]Summary Data'!$Y41</f>
        <v>0.93186000000000035</v>
      </c>
      <c r="J43" s="98">
        <f>('[1]Summary Data'!$V41*POWER(J$40,3))+('[1]Summary Data'!$W41*POWER(J$40,2))+('[1]Summary Data'!$X41*J$40)+'[1]Summary Data'!$Y41</f>
        <v>0.69840000000000302</v>
      </c>
      <c r="K43" s="98">
        <f>('[1]Summary Data'!$V41*POWER(K$40,3))+('[1]Summary Data'!$W41*POWER(K$40,2))+('[1]Summary Data'!$X41*K$40)+'[1]Summary Data'!$Y41</f>
        <v>0.53829999999999956</v>
      </c>
      <c r="L43" s="173"/>
      <c r="N43" s="166"/>
      <c r="O43" s="167"/>
      <c r="P43" s="167"/>
      <c r="Q43" s="168"/>
      <c r="R43" s="54">
        <f t="shared" si="5"/>
        <v>3.5</v>
      </c>
      <c r="S43" s="97">
        <f>('[1]Summary Data'!$V41*POWER(S$40,3))+('[1]Summary Data'!$W41*POWER(S$40,2))+('[1]Summary Data'!$X41*S$40)+'[1]Summary Data'!$Y41</f>
        <v>2.967093750000001</v>
      </c>
      <c r="T43" s="98">
        <f>('[1]Summary Data'!$V41*POWER(T$40,3))+('[1]Summary Data'!$W41*POWER(T$40,2))+('[1]Summary Data'!$X41*T$40)+'[1]Summary Data'!$Y41</f>
        <v>1.6915499999999994</v>
      </c>
      <c r="U43" s="98">
        <f>('[1]Summary Data'!$V41*POWER(U$40,3))+('[1]Summary Data'!$W41*POWER(U$40,2))+('[1]Summary Data'!$X41*U$40)+'[1]Summary Data'!$Y41</f>
        <v>1.0162562500000014</v>
      </c>
      <c r="V43" s="98">
        <f>('[1]Summary Data'!$V41*POWER(V$40,3))+('[1]Summary Data'!$W41*POWER(V$40,2))+('[1]Summary Data'!$X41*V$40)+'[1]Summary Data'!$Y41</f>
        <v>0.69840000000000302</v>
      </c>
      <c r="W43" s="98">
        <f>('[1]Summary Data'!$V41*POWER(W$40,3))+('[1]Summary Data'!$W41*POWER(W$40,2))+('[1]Summary Data'!$X41*W$40)+'[1]Summary Data'!$Y41</f>
        <v>0.49516875000000127</v>
      </c>
      <c r="X43" s="173"/>
    </row>
    <row r="44" spans="2:25">
      <c r="B44" s="166"/>
      <c r="C44" s="167"/>
      <c r="D44" s="167"/>
      <c r="E44" s="168"/>
      <c r="F44" s="56">
        <f t="shared" si="4"/>
        <v>4</v>
      </c>
      <c r="G44" s="97">
        <f>('[1]Summary Data'!$V40*POWER(G$40,3))+('[1]Summary Data'!$W40*POWER(G$40,2))+('[1]Summary Data'!$X40*G$40)+'[1]Summary Data'!$Y40</f>
        <v>2.1192600000000024</v>
      </c>
      <c r="H44" s="98">
        <f>('[1]Summary Data'!$V40*POWER(H$40,3))+('[1]Summary Data'!$W40*POWER(H$40,2))+('[1]Summary Data'!$X40*H$40)+'[1]Summary Data'!$Y40</f>
        <v>1.3396400000000028</v>
      </c>
      <c r="I44" s="98">
        <f>('[1]Summary Data'!$V40*POWER(I$40,3))+('[1]Summary Data'!$W40*POWER(I$40,2))+('[1]Summary Data'!$X40*I$40)+'[1]Summary Data'!$Y40</f>
        <v>0.86562000000000161</v>
      </c>
      <c r="J44" s="98">
        <f>('[1]Summary Data'!$V40*POWER(J$40,3))+('[1]Summary Data'!$W40*POWER(J$40,2))+('[1]Summary Data'!$X40*J$40)+'[1]Summary Data'!$Y40</f>
        <v>0.59208000000000105</v>
      </c>
      <c r="K44" s="98">
        <f>('[1]Summary Data'!$V40*POWER(K$40,3))+('[1]Summary Data'!$W40*POWER(K$40,2))+('[1]Summary Data'!$X40*K$40)+'[1]Summary Data'!$Y40</f>
        <v>0.41390000000000349</v>
      </c>
      <c r="L44" s="173"/>
      <c r="N44" s="166"/>
      <c r="O44" s="167"/>
      <c r="P44" s="167"/>
      <c r="Q44" s="168"/>
      <c r="R44" s="56">
        <f t="shared" si="5"/>
        <v>4</v>
      </c>
      <c r="S44" s="97">
        <f>('[1]Summary Data'!$V40*POWER(S$40,3))+('[1]Summary Data'!$W40*POWER(S$40,2))+('[1]Summary Data'!$X40*S$40)+'[1]Summary Data'!$Y40</f>
        <v>2.9677612500000006</v>
      </c>
      <c r="T44" s="98">
        <f>('[1]Summary Data'!$V40*POWER(T$40,3))+('[1]Summary Data'!$W40*POWER(T$40,2))+('[1]Summary Data'!$X40*T$40)+'[1]Summary Data'!$Y40</f>
        <v>1.684680000000002</v>
      </c>
      <c r="U44" s="98">
        <f>('[1]Summary Data'!$V40*POWER(U$40,3))+('[1]Summary Data'!$W40*POWER(U$40,2))+('[1]Summary Data'!$X40*U$40)+'[1]Summary Data'!$Y40</f>
        <v>0.96122375000000382</v>
      </c>
      <c r="V44" s="98">
        <f>('[1]Summary Data'!$V40*POWER(V$40,3))+('[1]Summary Data'!$W40*POWER(V$40,2))+('[1]Summary Data'!$X40*V$40)+'[1]Summary Data'!$Y40</f>
        <v>0.59208000000000105</v>
      </c>
      <c r="W44" s="98">
        <f>('[1]Summary Data'!$V40*POWER(W$40,3))+('[1]Summary Data'!$W40*POWER(W$40,2))+('[1]Summary Data'!$X40*W$40)+'[1]Summary Data'!$Y40</f>
        <v>0.37193625000000274</v>
      </c>
      <c r="X44" s="173"/>
    </row>
    <row r="45" spans="2:25">
      <c r="B45" s="166"/>
      <c r="C45" s="167"/>
      <c r="D45" s="167"/>
      <c r="E45" s="168"/>
      <c r="F45" s="56">
        <f t="shared" si="4"/>
        <v>4.5</v>
      </c>
      <c r="G45" s="97">
        <f>('[1]Summary Data'!$V39*POWER(G$40,3))+('[1]Summary Data'!$W39*POWER(G$40,2))+('[1]Summary Data'!$X39*G$40)+'[1]Summary Data'!$Y39</f>
        <v>2.3519100000000019</v>
      </c>
      <c r="H45" s="98">
        <f>('[1]Summary Data'!$V39*POWER(H$40,3))+('[1]Summary Data'!$W39*POWER(H$40,2))+('[1]Summary Data'!$X39*H$40)+'[1]Summary Data'!$Y39</f>
        <v>1.4449300000000029</v>
      </c>
      <c r="I45" s="98">
        <f>('[1]Summary Data'!$V39*POWER(I$40,3))+('[1]Summary Data'!$W39*POWER(I$40,2))+('[1]Summary Data'!$X39*I$40)+'[1]Summary Data'!$Y39</f>
        <v>0.91763000000000083</v>
      </c>
      <c r="J45" s="98">
        <f>('[1]Summary Data'!$V39*POWER(J$40,3))+('[1]Summary Data'!$W39*POWER(J$40,2))+('[1]Summary Data'!$X39*J$40)+'[1]Summary Data'!$Y39</f>
        <v>0.62553000000000303</v>
      </c>
      <c r="K45" s="98">
        <f>('[1]Summary Data'!$V39*POWER(K$40,3))+('[1]Summary Data'!$W39*POWER(K$40,2))+('[1]Summary Data'!$X39*K$40)+'[1]Summary Data'!$Y39</f>
        <v>0.42414999999999914</v>
      </c>
      <c r="L45" s="173"/>
      <c r="N45" s="166"/>
      <c r="O45" s="167"/>
      <c r="P45" s="167"/>
      <c r="Q45" s="168"/>
      <c r="R45" s="56">
        <f t="shared" si="5"/>
        <v>4.5</v>
      </c>
      <c r="S45" s="97">
        <f>('[1]Summary Data'!$V39*POWER(S$40,3))+('[1]Summary Data'!$W39*POWER(S$40,2))+('[1]Summary Data'!$X39*S$40)+'[1]Summary Data'!$Y39</f>
        <v>3.3682237500000021</v>
      </c>
      <c r="T45" s="98">
        <f>('[1]Summary Data'!$V39*POWER(T$40,3))+('[1]Summary Data'!$W39*POWER(T$40,2))+('[1]Summary Data'!$X39*T$40)+'[1]Summary Data'!$Y39</f>
        <v>1.8419299999999996</v>
      </c>
      <c r="U45" s="98">
        <f>('[1]Summary Data'!$V39*POWER(U$40,3))+('[1]Summary Data'!$W39*POWER(U$40,2))+('[1]Summary Data'!$X39*U$40)+'[1]Summary Data'!$Y39</f>
        <v>1.0217612500000026</v>
      </c>
      <c r="V45" s="98">
        <f>('[1]Summary Data'!$V39*POWER(V$40,3))+('[1]Summary Data'!$W39*POWER(V$40,2))+('[1]Summary Data'!$X39*V$40)+'[1]Summary Data'!$Y39</f>
        <v>0.62553000000000303</v>
      </c>
      <c r="W45" s="98">
        <f>('[1]Summary Data'!$V39*POWER(W$40,3))+('[1]Summary Data'!$W39*POWER(W$40,2))+('[1]Summary Data'!$X39*W$40)+'[1]Summary Data'!$Y39</f>
        <v>0.3710487500000017</v>
      </c>
      <c r="X45" s="173"/>
    </row>
    <row r="46" spans="2:25">
      <c r="B46" s="166"/>
      <c r="C46" s="167"/>
      <c r="D46" s="167"/>
      <c r="E46" s="168"/>
      <c r="F46" s="56">
        <f t="shared" si="4"/>
        <v>5</v>
      </c>
      <c r="G46" s="97">
        <f>('[1]Summary Data'!$V38*POWER(G$40,3))+('[1]Summary Data'!$W38*POWER(G$40,2))+('[1]Summary Data'!$X38*G$40)+'[1]Summary Data'!$Y38</f>
        <v>2.7095199999999977</v>
      </c>
      <c r="H46" s="98">
        <f>('[1]Summary Data'!$V38*POWER(H$40,3))+('[1]Summary Data'!$W38*POWER(H$40,2))+('[1]Summary Data'!$X38*H$40)+'[1]Summary Data'!$Y38</f>
        <v>1.5992999999999995</v>
      </c>
      <c r="I46" s="98">
        <f>('[1]Summary Data'!$V38*POWER(I$40,3))+('[1]Summary Data'!$W38*POWER(I$40,2))+('[1]Summary Data'!$X38*I$40)+'[1]Summary Data'!$Y38</f>
        <v>0.99019999999999797</v>
      </c>
      <c r="J46" s="98">
        <f>('[1]Summary Data'!$V38*POWER(J$40,3))+('[1]Summary Data'!$W38*POWER(J$40,2))+('[1]Summary Data'!$X38*J$40)+'[1]Summary Data'!$Y38</f>
        <v>0.66382000000000474</v>
      </c>
      <c r="K46" s="98">
        <f>('[1]Summary Data'!$V38*POWER(K$40,3))+('[1]Summary Data'!$W38*POWER(K$40,2))+('[1]Summary Data'!$X38*K$40)+'[1]Summary Data'!$Y38</f>
        <v>0.40175999999999945</v>
      </c>
      <c r="L46" s="173"/>
      <c r="N46" s="166"/>
      <c r="O46" s="167"/>
      <c r="P46" s="167"/>
      <c r="Q46" s="168"/>
      <c r="R46" s="56">
        <f t="shared" si="5"/>
        <v>5</v>
      </c>
      <c r="S46" s="97">
        <f>('[1]Summary Data'!$V38*POWER(S$40,3))+('[1]Summary Data'!$W38*POWER(S$40,2))+('[1]Summary Data'!$X38*S$40)+'[1]Summary Data'!$Y38</f>
        <v>4.0024262499999992</v>
      </c>
      <c r="T46" s="98">
        <f>('[1]Summary Data'!$V38*POWER(T$40,3))+('[1]Summary Data'!$W38*POWER(T$40,2))+('[1]Summary Data'!$X38*T$40)+'[1]Summary Data'!$Y38</f>
        <v>2.0781199999999966</v>
      </c>
      <c r="U46" s="98">
        <f>('[1]Summary Data'!$V38*POWER(U$40,3))+('[1]Summary Data'!$W38*POWER(U$40,2))+('[1]Summary Data'!$X38*U$40)+'[1]Summary Data'!$Y38</f>
        <v>1.10743875</v>
      </c>
      <c r="V46" s="98">
        <f>('[1]Summary Data'!$V38*POWER(V$40,3))+('[1]Summary Data'!$W38*POWER(V$40,2))+('[1]Summary Data'!$X38*V$40)+'[1]Summary Data'!$Y38</f>
        <v>0.66382000000000474</v>
      </c>
      <c r="W46" s="98">
        <f>('[1]Summary Data'!$V38*POWER(W$40,3))+('[1]Summary Data'!$W38*POWER(W$40,2))+('[1]Summary Data'!$X38*W$40)+'[1]Summary Data'!$Y38</f>
        <v>0.3207012499999955</v>
      </c>
      <c r="X46" s="173"/>
    </row>
    <row r="47" spans="2:25">
      <c r="B47" s="166"/>
      <c r="C47" s="167"/>
      <c r="D47" s="167"/>
      <c r="E47" s="168"/>
      <c r="F47" s="56">
        <f t="shared" si="4"/>
        <v>5.5</v>
      </c>
      <c r="G47" s="97">
        <f>('[1]Summary Data'!$V37*POWER(G$40,3))+('[1]Summary Data'!$W37*POWER(G$40,2))+('[1]Summary Data'!$X37*G$40)+'[1]Summary Data'!$Y37</f>
        <v>3.1683999999999983</v>
      </c>
      <c r="H47" s="98">
        <f>('[1]Summary Data'!$V37*POWER(H$40,3))+('[1]Summary Data'!$W37*POWER(H$40,2))+('[1]Summary Data'!$X37*H$40)+'[1]Summary Data'!$Y37</f>
        <v>1.7111200000000011</v>
      </c>
      <c r="I47" s="98">
        <f>('[1]Summary Data'!$V37*POWER(I$40,3))+('[1]Summary Data'!$W37*POWER(I$40,2))+('[1]Summary Data'!$X37*I$40)+'[1]Summary Data'!$Y37</f>
        <v>0.9942400000000049</v>
      </c>
      <c r="J47" s="98">
        <f>('[1]Summary Data'!$V37*POWER(J$40,3))+('[1]Summary Data'!$W37*POWER(J$40,2))+('[1]Summary Data'!$X37*J$40)+'[1]Summary Data'!$Y37</f>
        <v>0.67023999999999972</v>
      </c>
      <c r="K47" s="98">
        <f>('[1]Summary Data'!$V37*POWER(K$40,3))+('[1]Summary Data'!$W37*POWER(K$40,2))+('[1]Summary Data'!$X37*K$40)+'[1]Summary Data'!$Y37</f>
        <v>0.39160000000000394</v>
      </c>
      <c r="L47" s="173"/>
      <c r="N47" s="166"/>
      <c r="O47" s="167"/>
      <c r="P47" s="167"/>
      <c r="Q47" s="168"/>
      <c r="R47" s="56">
        <f t="shared" si="5"/>
        <v>5.5</v>
      </c>
      <c r="S47" s="97">
        <f>('[1]Summary Data'!$V37*POWER(S$40,3))+('[1]Summary Data'!$W37*POWER(S$40,2))+('[1]Summary Data'!$X37*S$40)+'[1]Summary Data'!$Y37</f>
        <v>4.9563024999999996</v>
      </c>
      <c r="T47" s="98">
        <f>('[1]Summary Data'!$V37*POWER(T$40,3))+('[1]Summary Data'!$W37*POWER(T$40,2))+('[1]Summary Data'!$X37*T$40)+'[1]Summary Data'!$Y37</f>
        <v>2.3254900000000021</v>
      </c>
      <c r="U47" s="98">
        <f>('[1]Summary Data'!$V37*POWER(U$40,3))+('[1]Summary Data'!$W37*POWER(U$40,2))+('[1]Summary Data'!$X37*U$40)+'[1]Summary Data'!$Y37</f>
        <v>1.1230525000000036</v>
      </c>
      <c r="V47" s="98">
        <f>('[1]Summary Data'!$V37*POWER(V$40,3))+('[1]Summary Data'!$W37*POWER(V$40,2))+('[1]Summary Data'!$X37*V$40)+'[1]Summary Data'!$Y37</f>
        <v>0.67023999999999972</v>
      </c>
      <c r="W47" s="98">
        <f>('[1]Summary Data'!$V37*POWER(W$40,3))+('[1]Summary Data'!$W37*POWER(W$40,2))+('[1]Summary Data'!$X37*W$40)+'[1]Summary Data'!$Y37</f>
        <v>0.28830250000001456</v>
      </c>
      <c r="X47" s="173"/>
    </row>
    <row r="48" spans="2:25" ht="15.75" thickBot="1">
      <c r="B48" s="169"/>
      <c r="C48" s="170"/>
      <c r="D48" s="170"/>
      <c r="E48" s="171"/>
      <c r="F48" s="58">
        <f t="shared" si="4"/>
        <v>6</v>
      </c>
      <c r="G48" s="102">
        <f>('[1]Summary Data'!$V36*POWER(G$40,3))+('[1]Summary Data'!$W36*POWER(G$40,2))+('[1]Summary Data'!$X36*G$40)+'[1]Summary Data'!$Y36</f>
        <v>4.187660000000001</v>
      </c>
      <c r="H48" s="103">
        <f>('[1]Summary Data'!$V36*POWER(H$40,3))+('[1]Summary Data'!$W36*POWER(H$40,2))+('[1]Summary Data'!$X36*H$40)+'[1]Summary Data'!$Y36</f>
        <v>2.0935800000000029</v>
      </c>
      <c r="I48" s="103">
        <f>('[1]Summary Data'!$V36*POWER(I$40,3))+('[1]Summary Data'!$W36*POWER(I$40,2))+('[1]Summary Data'!$X36*I$40)+'[1]Summary Data'!$Y36</f>
        <v>1.0948599999999971</v>
      </c>
      <c r="J48" s="103">
        <f>('[1]Summary Data'!$V36*POWER(J$40,3))+('[1]Summary Data'!$W36*POWER(J$40,2))+('[1]Summary Data'!$X36*J$40)+'[1]Summary Data'!$Y36</f>
        <v>0.70718000000000814</v>
      </c>
      <c r="K48" s="103">
        <f>('[1]Summary Data'!$V36*POWER(K$40,3))+('[1]Summary Data'!$W36*POWER(K$40,2))+('[1]Summary Data'!$X36*K$40)+'[1]Summary Data'!$Y36</f>
        <v>0.44621999999999673</v>
      </c>
      <c r="L48" s="174"/>
      <c r="N48" s="169"/>
      <c r="O48" s="170"/>
      <c r="P48" s="170"/>
      <c r="Q48" s="171"/>
      <c r="R48" s="58">
        <f t="shared" si="5"/>
        <v>6</v>
      </c>
      <c r="S48" s="102">
        <f>('[1]Summary Data'!$V36*POWER(S$40,3))+('[1]Summary Data'!$W36*POWER(S$40,2))+('[1]Summary Data'!$X36*S$40)+'[1]Summary Data'!$Y36</f>
        <v>6.7683987500000029</v>
      </c>
      <c r="T48" s="103">
        <f>('[1]Summary Data'!$V36*POWER(T$40,3))+('[1]Summary Data'!$W36*POWER(T$40,2))+('[1]Summary Data'!$X36*T$40)+'[1]Summary Data'!$Y36</f>
        <v>2.9734300000000005</v>
      </c>
      <c r="U48" s="103">
        <f>('[1]Summary Data'!$V36*POWER(U$40,3))+('[1]Summary Data'!$W36*POWER(U$40,2))+('[1]Summary Data'!$X36*U$40)+'[1]Summary Data'!$Y36</f>
        <v>1.2683362500000044</v>
      </c>
      <c r="V48" s="103">
        <f>('[1]Summary Data'!$V36*POWER(V$40,3))+('[1]Summary Data'!$W36*POWER(V$40,2))+('[1]Summary Data'!$X36*V$40)+'[1]Summary Data'!$Y36</f>
        <v>0.70718000000000814</v>
      </c>
      <c r="W48" s="103">
        <f>('[1]Summary Data'!$V36*POWER(W$40,3))+('[1]Summary Data'!$W36*POWER(W$40,2))+('[1]Summary Data'!$X36*W$40)+'[1]Summary Data'!$Y36</f>
        <v>0.34402375000000518</v>
      </c>
      <c r="X48" s="174"/>
    </row>
    <row r="49" spans="2:43" ht="15.75" thickBot="1">
      <c r="AI49" s="43" t="s">
        <v>59</v>
      </c>
    </row>
    <row r="50" spans="2:43" ht="15.75" thickBot="1">
      <c r="B50" s="181" t="s">
        <v>60</v>
      </c>
      <c r="C50" s="182"/>
      <c r="D50" s="182"/>
      <c r="E50" s="182"/>
      <c r="F50" s="177"/>
      <c r="G50" s="178" t="s">
        <v>73</v>
      </c>
      <c r="H50" s="179"/>
      <c r="I50" s="179"/>
      <c r="J50" s="179"/>
      <c r="K50" s="179"/>
      <c r="L50" s="180"/>
      <c r="W50" s="37"/>
      <c r="AI50" s="138"/>
      <c r="AJ50" s="178" t="s">
        <v>74</v>
      </c>
      <c r="AK50" s="179"/>
      <c r="AL50" s="179"/>
      <c r="AM50" s="179"/>
      <c r="AN50" s="179"/>
      <c r="AO50" s="180"/>
    </row>
    <row r="51" spans="2:43" ht="15.75" customHeight="1" thickBot="1">
      <c r="B51" s="163" t="s">
        <v>43</v>
      </c>
      <c r="C51" s="164"/>
      <c r="D51" s="164"/>
      <c r="E51" s="165"/>
      <c r="F51" s="47" t="str">
        <f>$E$5</f>
        <v>bar</v>
      </c>
      <c r="G51" s="121">
        <f>'[1]Summary Data'!$C$148</f>
        <v>0.22</v>
      </c>
      <c r="H51" s="122">
        <f>'[1]Summary Data'!$C$146</f>
        <v>0.34</v>
      </c>
      <c r="I51" s="122">
        <f>'[1]Summary Data'!$C$144</f>
        <v>0.46</v>
      </c>
      <c r="J51" s="122">
        <f>'[1]Summary Data'!$C$142</f>
        <v>0.57999999999999996</v>
      </c>
      <c r="K51" s="123">
        <f>'[1]Summary Data'!$C$140</f>
        <v>0.7</v>
      </c>
      <c r="W51" s="37"/>
      <c r="AI51" s="111" t="s">
        <v>32</v>
      </c>
      <c r="AJ51" s="121">
        <f>G51</f>
        <v>0.22</v>
      </c>
      <c r="AK51" s="122">
        <f>H51</f>
        <v>0.34</v>
      </c>
      <c r="AL51" s="122">
        <f>I51</f>
        <v>0.46</v>
      </c>
      <c r="AM51" s="122">
        <f>J51</f>
        <v>0.57999999999999996</v>
      </c>
      <c r="AN51" s="123">
        <f>K51</f>
        <v>0.7</v>
      </c>
    </row>
    <row r="52" spans="2:43" ht="15.75" thickBot="1">
      <c r="B52" s="166"/>
      <c r="C52" s="167"/>
      <c r="D52" s="167"/>
      <c r="E52" s="168"/>
      <c r="F52" s="49">
        <f t="shared" ref="F52:F59" si="6">F15</f>
        <v>2.5</v>
      </c>
      <c r="G52" s="113">
        <f t="shared" ref="G52:G59" si="7">MAX(AJ52,0)</f>
        <v>0.24695056696000001</v>
      </c>
      <c r="H52" s="114">
        <f t="shared" ref="H52:K59" si="8">IF(OR(AK52&gt;G52,AK52&gt;AJ52),0,(MAX(AK52,0)))</f>
        <v>0.21400644807999997</v>
      </c>
      <c r="I52" s="114">
        <f t="shared" si="8"/>
        <v>0.17310216472000001</v>
      </c>
      <c r="J52" s="114">
        <f t="shared" si="8"/>
        <v>0.12801446823999998</v>
      </c>
      <c r="K52" s="114">
        <f t="shared" si="8"/>
        <v>8.2520109999999952E-2</v>
      </c>
      <c r="L52" s="172" t="s">
        <v>40</v>
      </c>
      <c r="AI52" s="116">
        <f t="shared" ref="AI52:AI59" si="9">F52</f>
        <v>2.5</v>
      </c>
      <c r="AJ52" s="113">
        <f>('[1]Summary Data'!$V119*POWER(AJ$51,3))+('[1]Summary Data'!$W119*POWER(AJ$51,2))+('[1]Summary Data'!$X119*AJ$51)+'[1]Summary Data'!$Y119</f>
        <v>0.24695056696000001</v>
      </c>
      <c r="AK52" s="114">
        <f>('[1]Summary Data'!$V119*POWER(AK$51,3))+('[1]Summary Data'!$W119*POWER(AK$51,2))+('[1]Summary Data'!$X119*AK$51)+'[1]Summary Data'!$Y119</f>
        <v>0.21400644807999997</v>
      </c>
      <c r="AL52" s="114">
        <f>('[1]Summary Data'!$V119*POWER(AL$51,3))+('[1]Summary Data'!$W119*POWER(AL$51,2))+('[1]Summary Data'!$X119*AL$51)+'[1]Summary Data'!$Y119</f>
        <v>0.17310216472000001</v>
      </c>
      <c r="AM52" s="114">
        <f>('[1]Summary Data'!$V119*POWER(AM$51,3))+('[1]Summary Data'!$W119*POWER(AM$51,2))+('[1]Summary Data'!$X119*AM$51)+'[1]Summary Data'!$Y119</f>
        <v>0.12801446823999998</v>
      </c>
      <c r="AN52" s="115">
        <f>('[1]Summary Data'!$V119*POWER(AN$51,3))+('[1]Summary Data'!$W119*POWER(AN$51,2))+('[1]Summary Data'!$X119*AN$51)+'[1]Summary Data'!$Y119</f>
        <v>8.2520109999999952E-2</v>
      </c>
    </row>
    <row r="53" spans="2:43" ht="15.75" thickBot="1">
      <c r="B53" s="166"/>
      <c r="C53" s="167"/>
      <c r="D53" s="167"/>
      <c r="E53" s="168"/>
      <c r="F53" s="51">
        <f t="shared" si="6"/>
        <v>3</v>
      </c>
      <c r="G53" s="92">
        <f t="shared" si="7"/>
        <v>0.25478066896000001</v>
      </c>
      <c r="H53" s="93">
        <f t="shared" si="8"/>
        <v>0.21637759408000001</v>
      </c>
      <c r="I53" s="93">
        <f t="shared" si="8"/>
        <v>0.17132057872000003</v>
      </c>
      <c r="J53" s="93">
        <f t="shared" si="8"/>
        <v>0.12357040624000004</v>
      </c>
      <c r="K53" s="93">
        <f t="shared" si="8"/>
        <v>7.7087860000000008E-2</v>
      </c>
      <c r="L53" s="173"/>
      <c r="M53" s="53" t="s">
        <v>46</v>
      </c>
      <c r="Y53" s="37"/>
      <c r="AI53" s="117">
        <f t="shared" si="9"/>
        <v>3</v>
      </c>
      <c r="AJ53" s="92">
        <f>('[1]Summary Data'!$V118*POWER(AJ$51,3))+('[1]Summary Data'!$W118*POWER(AJ$51,2))+('[1]Summary Data'!$X118*AJ$51)+'[1]Summary Data'!$Y118</f>
        <v>0.25478066896000001</v>
      </c>
      <c r="AK53" s="93">
        <f>('[1]Summary Data'!$V118*POWER(AK$51,3))+('[1]Summary Data'!$W118*POWER(AK$51,2))+('[1]Summary Data'!$X118*AK$51)+'[1]Summary Data'!$Y118</f>
        <v>0.21637759408000001</v>
      </c>
      <c r="AL53" s="93">
        <f>('[1]Summary Data'!$V118*POWER(AL$51,3))+('[1]Summary Data'!$W118*POWER(AL$51,2))+('[1]Summary Data'!$X118*AL$51)+'[1]Summary Data'!$Y118</f>
        <v>0.17132057872000003</v>
      </c>
      <c r="AM53" s="93">
        <f>('[1]Summary Data'!$V118*POWER(AM$51,3))+('[1]Summary Data'!$W118*POWER(AM$51,2))+('[1]Summary Data'!$X118*AM$51)+'[1]Summary Data'!$Y118</f>
        <v>0.12357040624000004</v>
      </c>
      <c r="AN53" s="94">
        <f>('[1]Summary Data'!$V118*POWER(AN$51,3))+('[1]Summary Data'!$W118*POWER(AN$51,2))+('[1]Summary Data'!$X118*AN$51)+'[1]Summary Data'!$Y118</f>
        <v>7.7087860000000008E-2</v>
      </c>
    </row>
    <row r="54" spans="2:43">
      <c r="B54" s="166"/>
      <c r="C54" s="167"/>
      <c r="D54" s="167"/>
      <c r="E54" s="168"/>
      <c r="F54" s="54">
        <f t="shared" si="6"/>
        <v>3.5</v>
      </c>
      <c r="G54" s="97">
        <f t="shared" si="7"/>
        <v>0.26210780864</v>
      </c>
      <c r="H54" s="98">
        <f t="shared" si="8"/>
        <v>0.22830707071999995</v>
      </c>
      <c r="I54" s="98">
        <f t="shared" si="8"/>
        <v>0.18494512447999997</v>
      </c>
      <c r="J54" s="98">
        <f t="shared" si="8"/>
        <v>0.13649762816000002</v>
      </c>
      <c r="K54" s="98">
        <f t="shared" si="8"/>
        <v>8.7440239999999975E-2</v>
      </c>
      <c r="L54" s="173"/>
      <c r="AI54" s="118">
        <f t="shared" si="9"/>
        <v>3.5</v>
      </c>
      <c r="AJ54" s="97">
        <f>('[1]Summary Data'!$V117*POWER(AJ$51,3))+('[1]Summary Data'!$W117*POWER(AJ$51,2))+('[1]Summary Data'!$X117*AJ$51)+'[1]Summary Data'!$Y117</f>
        <v>0.26210780864</v>
      </c>
      <c r="AK54" s="98">
        <f>('[1]Summary Data'!$V117*POWER(AK$51,3))+('[1]Summary Data'!$W117*POWER(AK$51,2))+('[1]Summary Data'!$X117*AK$51)+'[1]Summary Data'!$Y117</f>
        <v>0.22830707071999995</v>
      </c>
      <c r="AL54" s="98">
        <f>('[1]Summary Data'!$V117*POWER(AL$51,3))+('[1]Summary Data'!$W117*POWER(AL$51,2))+('[1]Summary Data'!$X117*AL$51)+'[1]Summary Data'!$Y117</f>
        <v>0.18494512447999997</v>
      </c>
      <c r="AM54" s="98">
        <f>('[1]Summary Data'!$V117*POWER(AM$51,3))+('[1]Summary Data'!$W117*POWER(AM$51,2))+('[1]Summary Data'!$X117*AM$51)+'[1]Summary Data'!$Y117</f>
        <v>0.13649762816000002</v>
      </c>
      <c r="AN54" s="99">
        <f>('[1]Summary Data'!$V117*POWER(AN$51,3))+('[1]Summary Data'!$W117*POWER(AN$51,2))+('[1]Summary Data'!$X117*AN$51)+'[1]Summary Data'!$Y117</f>
        <v>8.7440239999999975E-2</v>
      </c>
    </row>
    <row r="55" spans="2:43">
      <c r="B55" s="166"/>
      <c r="C55" s="167"/>
      <c r="D55" s="167"/>
      <c r="E55" s="168"/>
      <c r="F55" s="56">
        <f t="shared" si="6"/>
        <v>4</v>
      </c>
      <c r="G55" s="97">
        <f t="shared" si="7"/>
        <v>0.25364171112</v>
      </c>
      <c r="H55" s="98">
        <f t="shared" si="8"/>
        <v>0.24603161975999996</v>
      </c>
      <c r="I55" s="98">
        <f t="shared" si="8"/>
        <v>0.21505072584000001</v>
      </c>
      <c r="J55" s="98">
        <f t="shared" si="8"/>
        <v>0.16826963927999994</v>
      </c>
      <c r="K55" s="98">
        <f t="shared" si="8"/>
        <v>0.11325896999999996</v>
      </c>
      <c r="L55" s="173"/>
      <c r="R55" s="37"/>
      <c r="AI55" s="119">
        <f t="shared" si="9"/>
        <v>4</v>
      </c>
      <c r="AJ55" s="97">
        <f>('[1]Summary Data'!$V116*POWER(AJ$51,3))+('[1]Summary Data'!$W116*POWER(AJ$51,2))+('[1]Summary Data'!$X116*AJ$51)+'[1]Summary Data'!$Y116</f>
        <v>0.25364171112</v>
      </c>
      <c r="AK55" s="98">
        <f>('[1]Summary Data'!$V116*POWER(AK$51,3))+('[1]Summary Data'!$W116*POWER(AK$51,2))+('[1]Summary Data'!$X116*AK$51)+'[1]Summary Data'!$Y116</f>
        <v>0.24603161975999996</v>
      </c>
      <c r="AL55" s="98">
        <f>('[1]Summary Data'!$V116*POWER(AL$51,3))+('[1]Summary Data'!$W116*POWER(AL$51,2))+('[1]Summary Data'!$X116*AL$51)+'[1]Summary Data'!$Y116</f>
        <v>0.21505072584000001</v>
      </c>
      <c r="AM55" s="98">
        <f>('[1]Summary Data'!$V116*POWER(AM$51,3))+('[1]Summary Data'!$W116*POWER(AM$51,2))+('[1]Summary Data'!$X116*AM$51)+'[1]Summary Data'!$Y116</f>
        <v>0.16826963927999994</v>
      </c>
      <c r="AN55" s="99">
        <f>('[1]Summary Data'!$V116*POWER(AN$51,3))+('[1]Summary Data'!$W116*POWER(AN$51,2))+('[1]Summary Data'!$X116*AN$51)+'[1]Summary Data'!$Y116</f>
        <v>0.11325896999999996</v>
      </c>
    </row>
    <row r="56" spans="2:43">
      <c r="B56" s="166"/>
      <c r="C56" s="167"/>
      <c r="D56" s="167"/>
      <c r="E56" s="168"/>
      <c r="F56" s="56">
        <f t="shared" si="6"/>
        <v>4.5</v>
      </c>
      <c r="G56" s="97">
        <f t="shared" si="7"/>
        <v>0.31340702496</v>
      </c>
      <c r="H56" s="98">
        <f t="shared" si="8"/>
        <v>0.29462265407999999</v>
      </c>
      <c r="I56" s="98">
        <f t="shared" si="8"/>
        <v>0.25281125471999999</v>
      </c>
      <c r="J56" s="98">
        <f t="shared" si="8"/>
        <v>0.19580087423999998</v>
      </c>
      <c r="K56" s="98">
        <f t="shared" si="8"/>
        <v>0.1314195600000001</v>
      </c>
      <c r="L56" s="173"/>
      <c r="S56" s="37"/>
      <c r="AI56" s="119">
        <f t="shared" si="9"/>
        <v>4.5</v>
      </c>
      <c r="AJ56" s="97">
        <f>('[1]Summary Data'!$V115*POWER(AJ$51,3))+('[1]Summary Data'!$W115*POWER(AJ$51,2))+('[1]Summary Data'!$X115*AJ$51)+'[1]Summary Data'!$Y115</f>
        <v>0.31340702496</v>
      </c>
      <c r="AK56" s="98">
        <f>('[1]Summary Data'!$V115*POWER(AK$51,3))+('[1]Summary Data'!$W115*POWER(AK$51,2))+('[1]Summary Data'!$X115*AK$51)+'[1]Summary Data'!$Y115</f>
        <v>0.29462265407999999</v>
      </c>
      <c r="AL56" s="98">
        <f>('[1]Summary Data'!$V115*POWER(AL$51,3))+('[1]Summary Data'!$W115*POWER(AL$51,2))+('[1]Summary Data'!$X115*AL$51)+'[1]Summary Data'!$Y115</f>
        <v>0.25281125471999999</v>
      </c>
      <c r="AM56" s="98">
        <f>('[1]Summary Data'!$V115*POWER(AM$51,3))+('[1]Summary Data'!$W115*POWER(AM$51,2))+('[1]Summary Data'!$X115*AM$51)+'[1]Summary Data'!$Y115</f>
        <v>0.19580087423999998</v>
      </c>
      <c r="AN56" s="99">
        <f>('[1]Summary Data'!$V115*POWER(AN$51,3))+('[1]Summary Data'!$W115*POWER(AN$51,2))+('[1]Summary Data'!$X115*AN$51)+'[1]Summary Data'!$Y115</f>
        <v>0.1314195600000001</v>
      </c>
    </row>
    <row r="57" spans="2:43">
      <c r="B57" s="166"/>
      <c r="C57" s="167"/>
      <c r="D57" s="167"/>
      <c r="E57" s="168"/>
      <c r="F57" s="56">
        <f t="shared" si="6"/>
        <v>5</v>
      </c>
      <c r="G57" s="97">
        <f t="shared" si="7"/>
        <v>0.30431051840000001</v>
      </c>
      <c r="H57" s="98">
        <f t="shared" si="8"/>
        <v>0.28701655519999997</v>
      </c>
      <c r="I57" s="98">
        <f t="shared" si="8"/>
        <v>0.24806833279999996</v>
      </c>
      <c r="J57" s="98">
        <f t="shared" si="8"/>
        <v>0.1943014736</v>
      </c>
      <c r="K57" s="98">
        <f t="shared" si="8"/>
        <v>0.13255160000000005</v>
      </c>
      <c r="L57" s="173"/>
      <c r="S57" s="37"/>
      <c r="AI57" s="119">
        <f t="shared" si="9"/>
        <v>5</v>
      </c>
      <c r="AJ57" s="97">
        <f>('[1]Summary Data'!$V114*POWER(AJ$51,3))+('[1]Summary Data'!$W114*POWER(AJ$51,2))+('[1]Summary Data'!$X114*AJ$51)+'[1]Summary Data'!$Y114</f>
        <v>0.30431051840000001</v>
      </c>
      <c r="AK57" s="98">
        <f>('[1]Summary Data'!$V114*POWER(AK$51,3))+('[1]Summary Data'!$W114*POWER(AK$51,2))+('[1]Summary Data'!$X114*AK$51)+'[1]Summary Data'!$Y114</f>
        <v>0.28701655519999997</v>
      </c>
      <c r="AL57" s="98">
        <f>('[1]Summary Data'!$V114*POWER(AL$51,3))+('[1]Summary Data'!$W114*POWER(AL$51,2))+('[1]Summary Data'!$X114*AL$51)+'[1]Summary Data'!$Y114</f>
        <v>0.24806833279999996</v>
      </c>
      <c r="AM57" s="98">
        <f>('[1]Summary Data'!$V114*POWER(AM$51,3))+('[1]Summary Data'!$W114*POWER(AM$51,2))+('[1]Summary Data'!$X114*AM$51)+'[1]Summary Data'!$Y114</f>
        <v>0.1943014736</v>
      </c>
      <c r="AN57" s="99">
        <f>('[1]Summary Data'!$V114*POWER(AN$51,3))+('[1]Summary Data'!$W114*POWER(AN$51,2))+('[1]Summary Data'!$X114*AN$51)+'[1]Summary Data'!$Y114</f>
        <v>0.13255160000000005</v>
      </c>
    </row>
    <row r="58" spans="2:43">
      <c r="B58" s="166"/>
      <c r="C58" s="167"/>
      <c r="D58" s="167"/>
      <c r="E58" s="168"/>
      <c r="F58" s="56">
        <f t="shared" si="6"/>
        <v>5.5</v>
      </c>
      <c r="G58" s="97">
        <f t="shared" si="7"/>
        <v>0.30433784744000003</v>
      </c>
      <c r="H58" s="98">
        <f t="shared" si="8"/>
        <v>0.28876057111999998</v>
      </c>
      <c r="I58" s="98">
        <f t="shared" si="8"/>
        <v>0.25135147207999997</v>
      </c>
      <c r="J58" s="98">
        <f t="shared" si="8"/>
        <v>0.19866862136000002</v>
      </c>
      <c r="K58" s="98">
        <f t="shared" si="8"/>
        <v>0.13727009000000001</v>
      </c>
      <c r="L58" s="173"/>
      <c r="S58" s="37"/>
      <c r="AI58" s="119">
        <f t="shared" si="9"/>
        <v>5.5</v>
      </c>
      <c r="AJ58" s="97">
        <f>('[1]Summary Data'!$V113*POWER(AJ$51,3))+('[1]Summary Data'!$W113*POWER(AJ$51,2))+('[1]Summary Data'!$X113*AJ$51)+'[1]Summary Data'!$Y113</f>
        <v>0.30433784744000003</v>
      </c>
      <c r="AK58" s="98">
        <f>('[1]Summary Data'!$V113*POWER(AK$51,3))+('[1]Summary Data'!$W113*POWER(AK$51,2))+('[1]Summary Data'!$X113*AK$51)+'[1]Summary Data'!$Y113</f>
        <v>0.28876057111999998</v>
      </c>
      <c r="AL58" s="98">
        <f>('[1]Summary Data'!$V113*POWER(AL$51,3))+('[1]Summary Data'!$W113*POWER(AL$51,2))+('[1]Summary Data'!$X113*AL$51)+'[1]Summary Data'!$Y113</f>
        <v>0.25135147207999997</v>
      </c>
      <c r="AM58" s="98">
        <f>('[1]Summary Data'!$V113*POWER(AM$51,3))+('[1]Summary Data'!$W113*POWER(AM$51,2))+('[1]Summary Data'!$X113*AM$51)+'[1]Summary Data'!$Y113</f>
        <v>0.19866862136000002</v>
      </c>
      <c r="AN58" s="99">
        <f>('[1]Summary Data'!$V113*POWER(AN$51,3))+('[1]Summary Data'!$W113*POWER(AN$51,2))+('[1]Summary Data'!$X113*AN$51)+'[1]Summary Data'!$Y113</f>
        <v>0.13727009000000001</v>
      </c>
    </row>
    <row r="59" spans="2:43" ht="15.75" thickBot="1">
      <c r="B59" s="169"/>
      <c r="C59" s="170"/>
      <c r="D59" s="170"/>
      <c r="E59" s="171"/>
      <c r="F59" s="58">
        <f t="shared" si="6"/>
        <v>6</v>
      </c>
      <c r="G59" s="102">
        <f t="shared" si="7"/>
        <v>0.30534423568000002</v>
      </c>
      <c r="H59" s="103">
        <f t="shared" si="8"/>
        <v>0.28993227663999999</v>
      </c>
      <c r="I59" s="103">
        <f t="shared" si="8"/>
        <v>0.25270124175999997</v>
      </c>
      <c r="J59" s="103">
        <f t="shared" si="8"/>
        <v>0.20013278992</v>
      </c>
      <c r="K59" s="103">
        <f t="shared" si="8"/>
        <v>0.13870857999999997</v>
      </c>
      <c r="L59" s="174"/>
      <c r="AI59" s="120">
        <f t="shared" si="9"/>
        <v>6</v>
      </c>
      <c r="AJ59" s="102">
        <f>('[1]Summary Data'!$V112*POWER(AJ$51,3))+('[1]Summary Data'!$W112*POWER(AJ$51,2))+('[1]Summary Data'!$X112*AJ$51)+'[1]Summary Data'!$Y112</f>
        <v>0.30534423568000002</v>
      </c>
      <c r="AK59" s="103">
        <f>('[1]Summary Data'!$V112*POWER(AK$51,3))+('[1]Summary Data'!$W112*POWER(AK$51,2))+('[1]Summary Data'!$X112*AK$51)+'[1]Summary Data'!$Y112</f>
        <v>0.28993227663999999</v>
      </c>
      <c r="AL59" s="103">
        <f>('[1]Summary Data'!$V112*POWER(AL$51,3))+('[1]Summary Data'!$W112*POWER(AL$51,2))+('[1]Summary Data'!$X112*AL$51)+'[1]Summary Data'!$Y112</f>
        <v>0.25270124175999997</v>
      </c>
      <c r="AM59" s="103">
        <f>('[1]Summary Data'!$V112*POWER(AM$51,3))+('[1]Summary Data'!$W112*POWER(AM$51,2))+('[1]Summary Data'!$X112*AM$51)+'[1]Summary Data'!$Y112</f>
        <v>0.20013278992</v>
      </c>
      <c r="AN59" s="104">
        <f>('[1]Summary Data'!$V112*POWER(AN$51,3))+('[1]Summary Data'!$W112*POWER(AN$51,2))+('[1]Summary Data'!$X112*AN$51)+'[1]Summary Data'!$Y112</f>
        <v>0.13870857999999997</v>
      </c>
    </row>
    <row r="60" spans="2:43" ht="15.75" thickBot="1">
      <c r="AI60" s="43" t="s">
        <v>59</v>
      </c>
    </row>
    <row r="61" spans="2:43" ht="15.75" thickBot="1">
      <c r="B61" s="181" t="s">
        <v>63</v>
      </c>
      <c r="C61" s="182"/>
      <c r="D61" s="182"/>
      <c r="E61" s="182"/>
      <c r="F61" s="177"/>
      <c r="G61" s="178" t="s">
        <v>75</v>
      </c>
      <c r="H61" s="179"/>
      <c r="I61" s="179"/>
      <c r="J61" s="179"/>
      <c r="K61" s="179"/>
      <c r="L61" s="179"/>
      <c r="M61" s="179"/>
      <c r="N61" s="180"/>
      <c r="Q61" s="37"/>
      <c r="AI61" s="138"/>
      <c r="AJ61" s="178" t="s">
        <v>76</v>
      </c>
      <c r="AK61" s="179"/>
      <c r="AL61" s="179"/>
      <c r="AM61" s="179"/>
      <c r="AN61" s="179"/>
      <c r="AO61" s="179"/>
      <c r="AP61" s="179"/>
      <c r="AQ61" s="180"/>
    </row>
    <row r="62" spans="2:43" ht="15.75" customHeight="1" thickBot="1">
      <c r="B62" s="163" t="s">
        <v>43</v>
      </c>
      <c r="C62" s="164"/>
      <c r="D62" s="164"/>
      <c r="E62" s="165"/>
      <c r="F62" s="47" t="str">
        <f>$E$5</f>
        <v>bar</v>
      </c>
      <c r="G62" s="139">
        <f>'[1]Summary Data'!$C$148</f>
        <v>0.22</v>
      </c>
      <c r="H62" s="122">
        <f>'[1]Summary Data'!$C$146</f>
        <v>0.34</v>
      </c>
      <c r="I62" s="122">
        <f>'[1]Summary Data'!$C$144</f>
        <v>0.46</v>
      </c>
      <c r="J62" s="122">
        <f>'[1]Summary Data'!$C$142</f>
        <v>0.57999999999999996</v>
      </c>
      <c r="K62" s="122">
        <f>'[1]Summary Data'!$C$140</f>
        <v>0.7</v>
      </c>
      <c r="L62" s="122">
        <f>'[1]Summary Data'!$C$138</f>
        <v>0.82</v>
      </c>
      <c r="M62" s="122">
        <f>'[1]Summary Data'!$C$136</f>
        <v>0.94</v>
      </c>
      <c r="N62" s="123">
        <f>'[1]Summary Data'!$C$134</f>
        <v>2</v>
      </c>
      <c r="AI62" s="111" t="s">
        <v>32</v>
      </c>
      <c r="AJ62" s="121">
        <f t="shared" ref="AJ62:AQ62" si="10">G62</f>
        <v>0.22</v>
      </c>
      <c r="AK62" s="122">
        <f t="shared" si="10"/>
        <v>0.34</v>
      </c>
      <c r="AL62" s="122">
        <f t="shared" si="10"/>
        <v>0.46</v>
      </c>
      <c r="AM62" s="122">
        <f t="shared" si="10"/>
        <v>0.57999999999999996</v>
      </c>
      <c r="AN62" s="122">
        <f t="shared" si="10"/>
        <v>0.7</v>
      </c>
      <c r="AO62" s="122">
        <f t="shared" si="10"/>
        <v>0.82</v>
      </c>
      <c r="AP62" s="122">
        <f t="shared" si="10"/>
        <v>0.94</v>
      </c>
      <c r="AQ62" s="123">
        <f t="shared" si="10"/>
        <v>2</v>
      </c>
    </row>
    <row r="63" spans="2:43" ht="15" customHeight="1" thickBot="1">
      <c r="B63" s="166"/>
      <c r="C63" s="167"/>
      <c r="D63" s="167"/>
      <c r="E63" s="168"/>
      <c r="F63" s="49">
        <f t="shared" ref="F63:F70" si="11">F15</f>
        <v>2.5</v>
      </c>
      <c r="G63" s="124">
        <f t="shared" ref="G63:G70" si="12">MAX(AJ63-100,0)</f>
        <v>110.31802434287999</v>
      </c>
      <c r="H63" s="125">
        <f>IF(OR(AK63-100&gt;G63,AK63&gt;AJ63),0,(MAX(AK63-100,0)))</f>
        <v>65.312494302239998</v>
      </c>
      <c r="I63" s="125">
        <f t="shared" ref="I63:N70" si="13">IF(OR(AL63-100&gt;H63,AL63&gt;AK63),0,(MAX(AL63-100,0)))</f>
        <v>36.661557512159987</v>
      </c>
      <c r="J63" s="125">
        <f t="shared" si="13"/>
        <v>20.142991746719986</v>
      </c>
      <c r="K63" s="125">
        <f t="shared" si="13"/>
        <v>11.534574780000014</v>
      </c>
      <c r="L63" s="125">
        <f t="shared" si="13"/>
        <v>6.6140843860799237</v>
      </c>
      <c r="M63" s="125">
        <f t="shared" si="13"/>
        <v>1.1592983390399354</v>
      </c>
      <c r="N63" s="125">
        <f t="shared" si="13"/>
        <v>0</v>
      </c>
      <c r="O63" s="172" t="s">
        <v>64</v>
      </c>
      <c r="AI63" s="116">
        <f t="shared" ref="AI63:AI70" si="14">F63</f>
        <v>2.5</v>
      </c>
      <c r="AJ63" s="124">
        <f>('[1]Summary Data'!$V163*POWER(AJ$62,3))+('[1]Summary Data'!$W163*POWER(AJ$62,2))+('[1]Summary Data'!$X163*AJ$62)+'[1]Summary Data'!$Y163</f>
        <v>210.31802434287999</v>
      </c>
      <c r="AK63" s="125">
        <f>('[1]Summary Data'!$V163*POWER(AK$62,3))+('[1]Summary Data'!$W163*POWER(AK$62,2))+('[1]Summary Data'!$X163*AK$62)+'[1]Summary Data'!$Y163</f>
        <v>165.31249430224</v>
      </c>
      <c r="AL63" s="125">
        <f>('[1]Summary Data'!$V163*POWER(AL$62,3))+('[1]Summary Data'!$W163*POWER(AL$62,2))+('[1]Summary Data'!$X163*AL$62)+'[1]Summary Data'!$Y163</f>
        <v>136.66155751215999</v>
      </c>
      <c r="AM63" s="125">
        <f>('[1]Summary Data'!$V163*POWER(AM$62,3))+('[1]Summary Data'!$W163*POWER(AM$62,2))+('[1]Summary Data'!$X163*AM$62)+'[1]Summary Data'!$Y163</f>
        <v>120.14299174671999</v>
      </c>
      <c r="AN63" s="125">
        <f>('[1]Summary Data'!$V163*POWER(AN$62,3))+('[1]Summary Data'!$W163*POWER(AN$62,2))+('[1]Summary Data'!$X163*AN$62)+'[1]Summary Data'!$Y163</f>
        <v>111.53457478000001</v>
      </c>
      <c r="AO63" s="125">
        <f>('[1]Summary Data'!$V163*POWER(AO$62,3))+('[1]Summary Data'!$W163*POWER(AO$62,2))+('[1]Summary Data'!$X163*AO$62)+'[1]Summary Data'!$Y163</f>
        <v>106.61408438607992</v>
      </c>
      <c r="AP63" s="125">
        <f>('[1]Summary Data'!$V163*POWER(AP$62,3))+('[1]Summary Data'!$W163*POWER(AP$62,2))+('[1]Summary Data'!$X163*AP$62)+'[1]Summary Data'!$Y163</f>
        <v>101.15929833903994</v>
      </c>
      <c r="AQ63" s="126">
        <f>('[1]Summary Data'!$V163*POWER(AQ$62,3))+('[1]Summary Data'!$W163*POWER(AQ$62,2))+('[1]Summary Data'!$X163*AQ$62)+'[1]Summary Data'!$Y163</f>
        <v>-632.41133000000036</v>
      </c>
    </row>
    <row r="64" spans="2:43" ht="15.75" thickBot="1">
      <c r="B64" s="166"/>
      <c r="C64" s="167"/>
      <c r="D64" s="167"/>
      <c r="E64" s="168"/>
      <c r="F64" s="51">
        <f t="shared" si="11"/>
        <v>3</v>
      </c>
      <c r="G64" s="127">
        <f t="shared" si="12"/>
        <v>113.14192230623999</v>
      </c>
      <c r="H64" s="128">
        <f t="shared" ref="H64:H70" si="15">IF(OR(AK64-100&gt;G64,AK64&gt;AJ64),0,(MAX(AK64-100,0)))</f>
        <v>66.110823059519959</v>
      </c>
      <c r="I64" s="128">
        <f t="shared" si="13"/>
        <v>36.374559775679984</v>
      </c>
      <c r="J64" s="128">
        <f t="shared" si="13"/>
        <v>19.470588490559919</v>
      </c>
      <c r="K64" s="128">
        <f t="shared" si="13"/>
        <v>10.936365239999986</v>
      </c>
      <c r="L64" s="128">
        <f t="shared" si="13"/>
        <v>6.3093460598399247</v>
      </c>
      <c r="M64" s="128">
        <f t="shared" si="13"/>
        <v>1.1269869859200412</v>
      </c>
      <c r="N64" s="128">
        <f t="shared" si="13"/>
        <v>0</v>
      </c>
      <c r="O64" s="173"/>
      <c r="P64" s="53" t="s">
        <v>46</v>
      </c>
      <c r="AI64" s="117">
        <f t="shared" si="14"/>
        <v>3</v>
      </c>
      <c r="AJ64" s="127">
        <f>('[1]Summary Data'!$V162*POWER(AJ$62,3))+('[1]Summary Data'!$W162*POWER(AJ$62,2))+('[1]Summary Data'!$X162*AJ$62)+'[1]Summary Data'!$Y162</f>
        <v>213.14192230623999</v>
      </c>
      <c r="AK64" s="128">
        <f>('[1]Summary Data'!$V162*POWER(AK$62,3))+('[1]Summary Data'!$W162*POWER(AK$62,2))+('[1]Summary Data'!$X162*AK$62)+'[1]Summary Data'!$Y162</f>
        <v>166.11082305951996</v>
      </c>
      <c r="AL64" s="128">
        <f>('[1]Summary Data'!$V162*POWER(AL$62,3))+('[1]Summary Data'!$W162*POWER(AL$62,2))+('[1]Summary Data'!$X162*AL$62)+'[1]Summary Data'!$Y162</f>
        <v>136.37455977567998</v>
      </c>
      <c r="AM64" s="128">
        <f>('[1]Summary Data'!$V162*POWER(AM$62,3))+('[1]Summary Data'!$W162*POWER(AM$62,2))+('[1]Summary Data'!$X162*AM$62)+'[1]Summary Data'!$Y162</f>
        <v>119.47058849055992</v>
      </c>
      <c r="AN64" s="128">
        <f>('[1]Summary Data'!$V162*POWER(AN$62,3))+('[1]Summary Data'!$W162*POWER(AN$62,2))+('[1]Summary Data'!$X162*AN$62)+'[1]Summary Data'!$Y162</f>
        <v>110.93636523999999</v>
      </c>
      <c r="AO64" s="128">
        <f>('[1]Summary Data'!$V162*POWER(AO$62,3))+('[1]Summary Data'!$W162*POWER(AO$62,2))+('[1]Summary Data'!$X162*AO$62)+'[1]Summary Data'!$Y162</f>
        <v>106.30934605983992</v>
      </c>
      <c r="AP64" s="128">
        <f>('[1]Summary Data'!$V162*POWER(AP$62,3))+('[1]Summary Data'!$W162*POWER(AP$62,2))+('[1]Summary Data'!$X162*AP$62)+'[1]Summary Data'!$Y162</f>
        <v>101.12698698592004</v>
      </c>
      <c r="AQ64" s="129">
        <f>('[1]Summary Data'!$V162*POWER(AQ$62,3))+('[1]Summary Data'!$W162*POWER(AQ$62,2))+('[1]Summary Data'!$X162*AQ$62)+'[1]Summary Data'!$Y162</f>
        <v>-668.64144000000033</v>
      </c>
    </row>
    <row r="65" spans="2:43">
      <c r="B65" s="166"/>
      <c r="C65" s="167"/>
      <c r="D65" s="167"/>
      <c r="E65" s="168"/>
      <c r="F65" s="54">
        <f t="shared" si="11"/>
        <v>3.5</v>
      </c>
      <c r="G65" s="130">
        <f t="shared" si="12"/>
        <v>117.23575970264</v>
      </c>
      <c r="H65" s="131">
        <f t="shared" si="15"/>
        <v>69.313365728720015</v>
      </c>
      <c r="I65" s="131">
        <f t="shared" si="13"/>
        <v>38.865079394480006</v>
      </c>
      <c r="J65" s="131">
        <f t="shared" si="13"/>
        <v>21.361991686160025</v>
      </c>
      <c r="K65" s="131">
        <f t="shared" si="13"/>
        <v>12.275193590000015</v>
      </c>
      <c r="L65" s="131">
        <f t="shared" si="13"/>
        <v>7.0757760922400053</v>
      </c>
      <c r="M65" s="131">
        <f t="shared" si="13"/>
        <v>1.2348301791201379</v>
      </c>
      <c r="N65" s="131">
        <f t="shared" si="13"/>
        <v>0</v>
      </c>
      <c r="O65" s="173"/>
      <c r="AI65" s="118">
        <f t="shared" si="14"/>
        <v>3.5</v>
      </c>
      <c r="AJ65" s="130">
        <f>('[1]Summary Data'!$V161*POWER(AJ$62,3))+('[1]Summary Data'!$W161*POWER(AJ$62,2))+('[1]Summary Data'!$X161*AJ$62)+'[1]Summary Data'!$Y161</f>
        <v>217.23575970264</v>
      </c>
      <c r="AK65" s="131">
        <f>('[1]Summary Data'!$V161*POWER(AK$62,3))+('[1]Summary Data'!$W161*POWER(AK$62,2))+('[1]Summary Data'!$X161*AK$62)+'[1]Summary Data'!$Y161</f>
        <v>169.31336572872002</v>
      </c>
      <c r="AL65" s="131">
        <f>('[1]Summary Data'!$V161*POWER(AL$62,3))+('[1]Summary Data'!$W161*POWER(AL$62,2))+('[1]Summary Data'!$X161*AL$62)+'[1]Summary Data'!$Y161</f>
        <v>138.86507939448001</v>
      </c>
      <c r="AM65" s="131">
        <f>('[1]Summary Data'!$V161*POWER(AM$62,3))+('[1]Summary Data'!$W161*POWER(AM$62,2))+('[1]Summary Data'!$X161*AM$62)+'[1]Summary Data'!$Y161</f>
        <v>121.36199168616002</v>
      </c>
      <c r="AN65" s="131">
        <f>('[1]Summary Data'!$V161*POWER(AN$62,3))+('[1]Summary Data'!$W161*POWER(AN$62,2))+('[1]Summary Data'!$X161*AN$62)+'[1]Summary Data'!$Y161</f>
        <v>112.27519359000001</v>
      </c>
      <c r="AO65" s="131">
        <f>('[1]Summary Data'!$V161*POWER(AO$62,3))+('[1]Summary Data'!$W161*POWER(AO$62,2))+('[1]Summary Data'!$X161*AO$62)+'[1]Summary Data'!$Y161</f>
        <v>107.07577609224001</v>
      </c>
      <c r="AP65" s="131">
        <f>('[1]Summary Data'!$V161*POWER(AP$62,3))+('[1]Summary Data'!$W161*POWER(AP$62,2))+('[1]Summary Data'!$X161*AP$62)+'[1]Summary Data'!$Y161</f>
        <v>101.23483017912014</v>
      </c>
      <c r="AQ65" s="132">
        <f>('[1]Summary Data'!$V161*POWER(AQ$62,3))+('[1]Summary Data'!$W161*POWER(AQ$62,2))+('[1]Summary Data'!$X161*AQ$62)+'[1]Summary Data'!$Y161</f>
        <v>-688.50253000000021</v>
      </c>
    </row>
    <row r="66" spans="2:43">
      <c r="B66" s="166"/>
      <c r="C66" s="167"/>
      <c r="D66" s="167"/>
      <c r="E66" s="168"/>
      <c r="F66" s="56">
        <f t="shared" si="11"/>
        <v>4</v>
      </c>
      <c r="G66" s="130">
        <f t="shared" si="12"/>
        <v>104.96423401496003</v>
      </c>
      <c r="H66" s="131">
        <f t="shared" si="15"/>
        <v>72.406343904080018</v>
      </c>
      <c r="I66" s="131">
        <f t="shared" si="13"/>
        <v>47.524314044720029</v>
      </c>
      <c r="J66" s="131">
        <f t="shared" si="13"/>
        <v>29.13664624424004</v>
      </c>
      <c r="K66" s="131">
        <f t="shared" si="13"/>
        <v>16.061842310000031</v>
      </c>
      <c r="L66" s="131">
        <f t="shared" si="13"/>
        <v>7.1184040493600094</v>
      </c>
      <c r="M66" s="131">
        <f t="shared" si="13"/>
        <v>1.1248332696800105</v>
      </c>
      <c r="N66" s="131">
        <f t="shared" si="13"/>
        <v>0</v>
      </c>
      <c r="O66" s="173"/>
      <c r="AI66" s="119">
        <f t="shared" si="14"/>
        <v>4</v>
      </c>
      <c r="AJ66" s="130">
        <f>('[1]Summary Data'!$V160*POWER(AJ$62,3))+('[1]Summary Data'!$W160*POWER(AJ$62,2))+('[1]Summary Data'!$X160*AJ$62)+'[1]Summary Data'!$Y160</f>
        <v>204.96423401496003</v>
      </c>
      <c r="AK66" s="131">
        <f>('[1]Summary Data'!$V160*POWER(AK$62,3))+('[1]Summary Data'!$W160*POWER(AK$62,2))+('[1]Summary Data'!$X160*AK$62)+'[1]Summary Data'!$Y160</f>
        <v>172.40634390408002</v>
      </c>
      <c r="AL66" s="131">
        <f>('[1]Summary Data'!$V160*POWER(AL$62,3))+('[1]Summary Data'!$W160*POWER(AL$62,2))+('[1]Summary Data'!$X160*AL$62)+'[1]Summary Data'!$Y160</f>
        <v>147.52431404472003</v>
      </c>
      <c r="AM66" s="131">
        <f>('[1]Summary Data'!$V160*POWER(AM$62,3))+('[1]Summary Data'!$W160*POWER(AM$62,2))+('[1]Summary Data'!$X160*AM$62)+'[1]Summary Data'!$Y160</f>
        <v>129.13664624424004</v>
      </c>
      <c r="AN66" s="131">
        <f>('[1]Summary Data'!$V160*POWER(AN$62,3))+('[1]Summary Data'!$W160*POWER(AN$62,2))+('[1]Summary Data'!$X160*AN$62)+'[1]Summary Data'!$Y160</f>
        <v>116.06184231000003</v>
      </c>
      <c r="AO66" s="131">
        <f>('[1]Summary Data'!$V160*POWER(AO$62,3))+('[1]Summary Data'!$W160*POWER(AO$62,2))+('[1]Summary Data'!$X160*AO$62)+'[1]Summary Data'!$Y160</f>
        <v>107.11840404936001</v>
      </c>
      <c r="AP66" s="131">
        <f>('[1]Summary Data'!$V160*POWER(AP$62,3))+('[1]Summary Data'!$W160*POWER(AP$62,2))+('[1]Summary Data'!$X160*AP$62)+'[1]Summary Data'!$Y160</f>
        <v>101.12483326968001</v>
      </c>
      <c r="AQ66" s="132">
        <f>('[1]Summary Data'!$V160*POWER(AQ$62,3))+('[1]Summary Data'!$W160*POWER(AQ$62,2))+('[1]Summary Data'!$X160*AQ$62)+'[1]Summary Data'!$Y160</f>
        <v>-9.0013799999999264</v>
      </c>
    </row>
    <row r="67" spans="2:43">
      <c r="B67" s="166"/>
      <c r="C67" s="167"/>
      <c r="D67" s="167"/>
      <c r="E67" s="168"/>
      <c r="F67" s="56">
        <f t="shared" si="11"/>
        <v>4.5</v>
      </c>
      <c r="G67" s="130">
        <f t="shared" si="12"/>
        <v>139.15055572311999</v>
      </c>
      <c r="H67" s="131">
        <f t="shared" si="15"/>
        <v>88.874483799759986</v>
      </c>
      <c r="I67" s="131">
        <f t="shared" si="13"/>
        <v>54.396946897839996</v>
      </c>
      <c r="J67" s="131">
        <f t="shared" si="13"/>
        <v>32.085969195280001</v>
      </c>
      <c r="K67" s="131">
        <f t="shared" si="13"/>
        <v>18.309574870000006</v>
      </c>
      <c r="L67" s="131">
        <f t="shared" si="13"/>
        <v>9.4357880999199892</v>
      </c>
      <c r="M67" s="131">
        <f t="shared" si="13"/>
        <v>1.8326330629599852</v>
      </c>
      <c r="N67" s="131">
        <f t="shared" si="13"/>
        <v>0</v>
      </c>
      <c r="O67" s="173"/>
      <c r="AI67" s="119">
        <f t="shared" si="14"/>
        <v>4.5</v>
      </c>
      <c r="AJ67" s="130">
        <f>('[1]Summary Data'!$V159*POWER(AJ$62,3))+('[1]Summary Data'!$W159*POWER(AJ$62,2))+('[1]Summary Data'!$X159*AJ$62)+'[1]Summary Data'!$Y159</f>
        <v>239.15055572311999</v>
      </c>
      <c r="AK67" s="131">
        <f>('[1]Summary Data'!$V159*POWER(AK$62,3))+('[1]Summary Data'!$W159*POWER(AK$62,2))+('[1]Summary Data'!$X159*AK$62)+'[1]Summary Data'!$Y159</f>
        <v>188.87448379975999</v>
      </c>
      <c r="AL67" s="131">
        <f>('[1]Summary Data'!$V159*POWER(AL$62,3))+('[1]Summary Data'!$W159*POWER(AL$62,2))+('[1]Summary Data'!$X159*AL$62)+'[1]Summary Data'!$Y159</f>
        <v>154.39694689784</v>
      </c>
      <c r="AM67" s="131">
        <f>('[1]Summary Data'!$V159*POWER(AM$62,3))+('[1]Summary Data'!$W159*POWER(AM$62,2))+('[1]Summary Data'!$X159*AM$62)+'[1]Summary Data'!$Y159</f>
        <v>132.08596919528</v>
      </c>
      <c r="AN67" s="131">
        <f>('[1]Summary Data'!$V159*POWER(AN$62,3))+('[1]Summary Data'!$W159*POWER(AN$62,2))+('[1]Summary Data'!$X159*AN$62)+'[1]Summary Data'!$Y159</f>
        <v>118.30957487000001</v>
      </c>
      <c r="AO67" s="131">
        <f>('[1]Summary Data'!$V159*POWER(AO$62,3))+('[1]Summary Data'!$W159*POWER(AO$62,2))+('[1]Summary Data'!$X159*AO$62)+'[1]Summary Data'!$Y159</f>
        <v>109.43578809991999</v>
      </c>
      <c r="AP67" s="131">
        <f>('[1]Summary Data'!$V159*POWER(AP$62,3))+('[1]Summary Data'!$W159*POWER(AP$62,2))+('[1]Summary Data'!$X159*AP$62)+'[1]Summary Data'!$Y159</f>
        <v>101.83263306295999</v>
      </c>
      <c r="AQ67" s="132">
        <f>('[1]Summary Data'!$V159*POWER(AQ$62,3))+('[1]Summary Data'!$W159*POWER(AQ$62,2))+('[1]Summary Data'!$X159*AQ$62)+'[1]Summary Data'!$Y159</f>
        <v>-479.7564000000001</v>
      </c>
    </row>
    <row r="68" spans="2:43">
      <c r="B68" s="166"/>
      <c r="C68" s="167"/>
      <c r="D68" s="167"/>
      <c r="E68" s="168"/>
      <c r="F68" s="56">
        <f t="shared" si="11"/>
        <v>5</v>
      </c>
      <c r="G68" s="130">
        <f t="shared" si="12"/>
        <v>128.4191932004</v>
      </c>
      <c r="H68" s="131">
        <f t="shared" si="15"/>
        <v>85.295782905200042</v>
      </c>
      <c r="I68" s="131">
        <f t="shared" si="13"/>
        <v>54.250373214799993</v>
      </c>
      <c r="J68" s="131">
        <f t="shared" si="13"/>
        <v>32.824442279600021</v>
      </c>
      <c r="K68" s="131">
        <f t="shared" si="13"/>
        <v>18.559468250000037</v>
      </c>
      <c r="L68" s="131">
        <f t="shared" si="13"/>
        <v>8.9969292764000102</v>
      </c>
      <c r="M68" s="131">
        <f t="shared" si="13"/>
        <v>1.6783035092000773</v>
      </c>
      <c r="N68" s="131">
        <f t="shared" si="13"/>
        <v>0</v>
      </c>
      <c r="O68" s="173"/>
      <c r="AI68" s="119">
        <f t="shared" si="14"/>
        <v>5</v>
      </c>
      <c r="AJ68" s="130">
        <f>('[1]Summary Data'!$V158*POWER(AJ$62,3))+('[1]Summary Data'!$W158*POWER(AJ$62,2))+('[1]Summary Data'!$X158*AJ$62)+'[1]Summary Data'!$Y158</f>
        <v>228.4191932004</v>
      </c>
      <c r="AK68" s="131">
        <f>('[1]Summary Data'!$V158*POWER(AK$62,3))+('[1]Summary Data'!$W158*POWER(AK$62,2))+('[1]Summary Data'!$X158*AK$62)+'[1]Summary Data'!$Y158</f>
        <v>185.29578290520004</v>
      </c>
      <c r="AL68" s="131">
        <f>('[1]Summary Data'!$V158*POWER(AL$62,3))+('[1]Summary Data'!$W158*POWER(AL$62,2))+('[1]Summary Data'!$X158*AL$62)+'[1]Summary Data'!$Y158</f>
        <v>154.25037321479999</v>
      </c>
      <c r="AM68" s="131">
        <f>('[1]Summary Data'!$V158*POWER(AM$62,3))+('[1]Summary Data'!$W158*POWER(AM$62,2))+('[1]Summary Data'!$X158*AM$62)+'[1]Summary Data'!$Y158</f>
        <v>132.82444227960002</v>
      </c>
      <c r="AN68" s="131">
        <f>('[1]Summary Data'!$V158*POWER(AN$62,3))+('[1]Summary Data'!$W158*POWER(AN$62,2))+('[1]Summary Data'!$X158*AN$62)+'[1]Summary Data'!$Y158</f>
        <v>118.55946825000004</v>
      </c>
      <c r="AO68" s="131">
        <f>('[1]Summary Data'!$V158*POWER(AO$62,3))+('[1]Summary Data'!$W158*POWER(AO$62,2))+('[1]Summary Data'!$X158*AO$62)+'[1]Summary Data'!$Y158</f>
        <v>108.99692927640001</v>
      </c>
      <c r="AP68" s="131">
        <f>('[1]Summary Data'!$V158*POWER(AP$62,3))+('[1]Summary Data'!$W158*POWER(AP$62,2))+('[1]Summary Data'!$X158*AP$62)+'[1]Summary Data'!$Y158</f>
        <v>101.67830350920008</v>
      </c>
      <c r="AQ68" s="132">
        <f>('[1]Summary Data'!$V158*POWER(AQ$62,3))+('[1]Summary Data'!$W158*POWER(AQ$62,2))+('[1]Summary Data'!$X158*AQ$62)+'[1]Summary Data'!$Y158</f>
        <v>-251.09144000000003</v>
      </c>
    </row>
    <row r="69" spans="2:43">
      <c r="B69" s="166"/>
      <c r="C69" s="167"/>
      <c r="D69" s="167"/>
      <c r="E69" s="168"/>
      <c r="F69" s="56">
        <f t="shared" si="11"/>
        <v>5.5</v>
      </c>
      <c r="G69" s="130">
        <f t="shared" si="12"/>
        <v>126.42142373895999</v>
      </c>
      <c r="H69" s="131">
        <f t="shared" si="15"/>
        <v>85.512406460080001</v>
      </c>
      <c r="I69" s="131">
        <f t="shared" si="13"/>
        <v>55.403001400719972</v>
      </c>
      <c r="J69" s="131">
        <f t="shared" si="13"/>
        <v>34.029860128239989</v>
      </c>
      <c r="K69" s="131">
        <f t="shared" si="13"/>
        <v>19.329634209999995</v>
      </c>
      <c r="L69" s="131">
        <f t="shared" si="13"/>
        <v>9.2389752133599927</v>
      </c>
      <c r="M69" s="131">
        <f t="shared" si="13"/>
        <v>1.6945347056799847</v>
      </c>
      <c r="N69" s="131">
        <f t="shared" si="13"/>
        <v>0</v>
      </c>
      <c r="O69" s="173"/>
      <c r="AI69" s="119">
        <f t="shared" si="14"/>
        <v>5.5</v>
      </c>
      <c r="AJ69" s="130">
        <f>('[1]Summary Data'!$V157*POWER(AJ$62,3))+('[1]Summary Data'!$W157*POWER(AJ$62,2))+('[1]Summary Data'!$X157*AJ$62)+'[1]Summary Data'!$Y157</f>
        <v>226.42142373895999</v>
      </c>
      <c r="AK69" s="131">
        <f>('[1]Summary Data'!$V157*POWER(AK$62,3))+('[1]Summary Data'!$W157*POWER(AK$62,2))+('[1]Summary Data'!$X157*AK$62)+'[1]Summary Data'!$Y157</f>
        <v>185.51240646008</v>
      </c>
      <c r="AL69" s="131">
        <f>('[1]Summary Data'!$V157*POWER(AL$62,3))+('[1]Summary Data'!$W157*POWER(AL$62,2))+('[1]Summary Data'!$X157*AL$62)+'[1]Summary Data'!$Y157</f>
        <v>155.40300140071997</v>
      </c>
      <c r="AM69" s="131">
        <f>('[1]Summary Data'!$V157*POWER(AM$62,3))+('[1]Summary Data'!$W157*POWER(AM$62,2))+('[1]Summary Data'!$X157*AM$62)+'[1]Summary Data'!$Y157</f>
        <v>134.02986012823999</v>
      </c>
      <c r="AN69" s="131">
        <f>('[1]Summary Data'!$V157*POWER(AN$62,3))+('[1]Summary Data'!$W157*POWER(AN$62,2))+('[1]Summary Data'!$X157*AN$62)+'[1]Summary Data'!$Y157</f>
        <v>119.32963420999999</v>
      </c>
      <c r="AO69" s="131">
        <f>('[1]Summary Data'!$V157*POWER(AO$62,3))+('[1]Summary Data'!$W157*POWER(AO$62,2))+('[1]Summary Data'!$X157*AO$62)+'[1]Summary Data'!$Y157</f>
        <v>109.23897521335999</v>
      </c>
      <c r="AP69" s="131">
        <f>('[1]Summary Data'!$V157*POWER(AP$62,3))+('[1]Summary Data'!$W157*POWER(AP$62,2))+('[1]Summary Data'!$X157*AP$62)+'[1]Summary Data'!$Y157</f>
        <v>101.69453470567998</v>
      </c>
      <c r="AQ69" s="132">
        <f>('[1]Summary Data'!$V157*POWER(AQ$62,3))+('[1]Summary Data'!$W157*POWER(AQ$62,2))+('[1]Summary Data'!$X157*AQ$62)+'[1]Summary Data'!$Y157</f>
        <v>-177.96456000000023</v>
      </c>
    </row>
    <row r="70" spans="2:43" ht="15.75" thickBot="1">
      <c r="B70" s="169"/>
      <c r="C70" s="170"/>
      <c r="D70" s="170"/>
      <c r="E70" s="171"/>
      <c r="F70" s="58">
        <f t="shared" si="11"/>
        <v>6</v>
      </c>
      <c r="G70" s="133">
        <f t="shared" si="12"/>
        <v>125.52362194104001</v>
      </c>
      <c r="H70" s="134">
        <f t="shared" si="15"/>
        <v>85.571528203919968</v>
      </c>
      <c r="I70" s="134">
        <f t="shared" si="13"/>
        <v>55.753816487279977</v>
      </c>
      <c r="J70" s="134">
        <f t="shared" si="13"/>
        <v>34.261537559759972</v>
      </c>
      <c r="K70" s="134">
        <f t="shared" si="13"/>
        <v>19.285742190000008</v>
      </c>
      <c r="L70" s="134">
        <f t="shared" si="13"/>
        <v>9.0174811466400229</v>
      </c>
      <c r="M70" s="134">
        <f t="shared" si="13"/>
        <v>1.647805198320043</v>
      </c>
      <c r="N70" s="134">
        <f t="shared" si="13"/>
        <v>0</v>
      </c>
      <c r="O70" s="174"/>
      <c r="AI70" s="120">
        <f t="shared" si="14"/>
        <v>6</v>
      </c>
      <c r="AJ70" s="133">
        <f>('[1]Summary Data'!$V156*POWER(AJ$62,3))+('[1]Summary Data'!$W156*POWER(AJ$62,2))+('[1]Summary Data'!$X156*AJ$62)+'[1]Summary Data'!$Y156</f>
        <v>225.52362194104001</v>
      </c>
      <c r="AK70" s="134">
        <f>('[1]Summary Data'!$V156*POWER(AK$62,3))+('[1]Summary Data'!$W156*POWER(AK$62,2))+('[1]Summary Data'!$X156*AK$62)+'[1]Summary Data'!$Y156</f>
        <v>185.57152820391997</v>
      </c>
      <c r="AL70" s="134">
        <f>('[1]Summary Data'!$V156*POWER(AL$62,3))+('[1]Summary Data'!$W156*POWER(AL$62,2))+('[1]Summary Data'!$X156*AL$62)+'[1]Summary Data'!$Y156</f>
        <v>155.75381648727998</v>
      </c>
      <c r="AM70" s="134">
        <f>('[1]Summary Data'!$V156*POWER(AM$62,3))+('[1]Summary Data'!$W156*POWER(AM$62,2))+('[1]Summary Data'!$X156*AM$62)+'[1]Summary Data'!$Y156</f>
        <v>134.26153755975997</v>
      </c>
      <c r="AN70" s="134">
        <f>('[1]Summary Data'!$V156*POWER(AN$62,3))+('[1]Summary Data'!$W156*POWER(AN$62,2))+('[1]Summary Data'!$X156*AN$62)+'[1]Summary Data'!$Y156</f>
        <v>119.28574219000001</v>
      </c>
      <c r="AO70" s="134">
        <f>('[1]Summary Data'!$V156*POWER(AO$62,3))+('[1]Summary Data'!$W156*POWER(AO$62,2))+('[1]Summary Data'!$X156*AO$62)+'[1]Summary Data'!$Y156</f>
        <v>109.01748114664002</v>
      </c>
      <c r="AP70" s="134">
        <f>('[1]Summary Data'!$V156*POWER(AP$62,3))+('[1]Summary Data'!$W156*POWER(AP$62,2))+('[1]Summary Data'!$X156*AP$62)+'[1]Summary Data'!$Y156</f>
        <v>101.64780519832004</v>
      </c>
      <c r="AQ70" s="135">
        <f>('[1]Summary Data'!$V156*POWER(AQ$62,3))+('[1]Summary Data'!$W156*POWER(AQ$62,2))+('[1]Summary Data'!$X156*AQ$62)+'[1]Summary Data'!$Y156</f>
        <v>-121.26597999999984</v>
      </c>
    </row>
    <row r="71" spans="2:43" ht="15.75" thickBot="1"/>
    <row r="72" spans="2:43" ht="15.75" thickBot="1">
      <c r="B72" s="175" t="s">
        <v>65</v>
      </c>
      <c r="C72" s="176"/>
      <c r="D72" s="176"/>
      <c r="E72" s="176"/>
      <c r="F72" s="176"/>
      <c r="G72" s="176"/>
      <c r="H72" s="177"/>
    </row>
    <row r="73" spans="2:43" ht="15.75" thickBot="1">
      <c r="B73" s="136">
        <v>4000</v>
      </c>
      <c r="C73" s="46" t="s">
        <v>66</v>
      </c>
    </row>
  </sheetData>
  <sheetProtection password="C163" sheet="1" objects="1" scenarios="1"/>
  <mergeCells count="33">
    <mergeCell ref="B10:H10"/>
    <mergeCell ref="A1:T1"/>
    <mergeCell ref="J2:R2"/>
    <mergeCell ref="B5:D5"/>
    <mergeCell ref="P5:S5"/>
    <mergeCell ref="B7:D7"/>
    <mergeCell ref="S39:W39"/>
    <mergeCell ref="B13:G13"/>
    <mergeCell ref="B14:E22"/>
    <mergeCell ref="H15:H22"/>
    <mergeCell ref="B24:F24"/>
    <mergeCell ref="G24:N24"/>
    <mergeCell ref="B25:F26"/>
    <mergeCell ref="B28:F28"/>
    <mergeCell ref="B29:E37"/>
    <mergeCell ref="B39:F39"/>
    <mergeCell ref="G39:K39"/>
    <mergeCell ref="N39:R39"/>
    <mergeCell ref="B40:E48"/>
    <mergeCell ref="N40:Q48"/>
    <mergeCell ref="L41:L48"/>
    <mergeCell ref="X41:X48"/>
    <mergeCell ref="B50:F50"/>
    <mergeCell ref="G50:L50"/>
    <mergeCell ref="B62:E70"/>
    <mergeCell ref="O63:O70"/>
    <mergeCell ref="B72:H72"/>
    <mergeCell ref="AJ50:AO50"/>
    <mergeCell ref="B51:E59"/>
    <mergeCell ref="L52:L59"/>
    <mergeCell ref="B61:F61"/>
    <mergeCell ref="G61:N61"/>
    <mergeCell ref="AJ61:AQ61"/>
  </mergeCells>
  <dataValidations count="1">
    <dataValidation type="list" allowBlank="1" showInputMessage="1" showErrorMessage="1" sqref="E5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41" fitToHeight="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Q62"/>
  <sheetViews>
    <sheetView showGridLines="0" workbookViewId="0">
      <selection sqref="A1:T1"/>
    </sheetView>
  </sheetViews>
  <sheetFormatPr defaultRowHeight="1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8" width="9.140625" style="7"/>
    <col min="19" max="19" width="9.28515625" style="7" bestFit="1" customWidth="1"/>
    <col min="20" max="78" width="9.140625" style="7"/>
    <col min="79" max="147" width="9.140625" style="7" hidden="1" customWidth="1"/>
    <col min="148" max="16384" width="9.140625" style="7"/>
  </cols>
  <sheetData>
    <row r="1" spans="1:27" ht="27" thickBot="1">
      <c r="A1" s="157" t="str">
        <f ca="1">MID(CELL("filename",A1),FIND("]",CELL("filename",A1))+1,255)</f>
        <v>Mitsubishi EVO X COBB</v>
      </c>
      <c r="B1" s="158"/>
      <c r="C1" s="158"/>
      <c r="D1" s="158"/>
      <c r="E1" s="158"/>
      <c r="F1" s="158"/>
      <c r="G1" s="158"/>
      <c r="H1" s="158"/>
      <c r="I1" s="158"/>
      <c r="J1" s="158" t="s">
        <v>67</v>
      </c>
      <c r="K1" s="158"/>
      <c r="L1" s="158"/>
      <c r="M1" s="158"/>
      <c r="N1" s="158"/>
      <c r="O1" s="158"/>
      <c r="P1" s="158"/>
      <c r="Q1" s="158"/>
      <c r="R1" s="158"/>
      <c r="S1" s="158">
        <f>'[1]Summary Data'!$D$69</f>
        <v>1214.6400000000001</v>
      </c>
      <c r="T1" s="159" t="s">
        <v>28</v>
      </c>
      <c r="U1" s="38"/>
      <c r="V1" s="38"/>
      <c r="W1" s="38"/>
      <c r="X1" s="38"/>
      <c r="Y1" s="39"/>
      <c r="Z1" s="38"/>
      <c r="AA1" s="38"/>
    </row>
    <row r="2" spans="1:27" ht="15.75" thickBot="1">
      <c r="A2" s="6" t="s">
        <v>0</v>
      </c>
      <c r="J2" s="197" t="s">
        <v>35</v>
      </c>
      <c r="K2" s="198"/>
      <c r="L2" s="198"/>
      <c r="M2" s="198"/>
      <c r="N2" s="198"/>
      <c r="O2" s="198"/>
      <c r="P2" s="198"/>
      <c r="Q2" s="198"/>
      <c r="R2" s="199"/>
      <c r="S2" s="40">
        <f>'[1]Summary Data'!$D$69</f>
        <v>1214.6400000000001</v>
      </c>
      <c r="T2" s="41" t="s">
        <v>28</v>
      </c>
    </row>
    <row r="3" spans="1:27">
      <c r="A3" s="8" t="s">
        <v>1</v>
      </c>
      <c r="B3" s="7" t="str">
        <f>[1]Versions!C4</f>
        <v>19.02.28</v>
      </c>
    </row>
    <row r="4" spans="1:27" ht="15.75" thickBot="1"/>
    <row r="5" spans="1:27" ht="15.75" thickBot="1">
      <c r="B5" s="175" t="s">
        <v>36</v>
      </c>
      <c r="C5" s="176"/>
      <c r="D5" s="177"/>
      <c r="E5" s="42" t="s">
        <v>32</v>
      </c>
      <c r="F5" s="43" t="s">
        <v>37</v>
      </c>
      <c r="P5" s="200" t="s">
        <v>38</v>
      </c>
      <c r="Q5" s="200"/>
      <c r="R5" s="200"/>
      <c r="S5" s="200"/>
      <c r="T5" s="44">
        <v>1</v>
      </c>
    </row>
    <row r="6" spans="1:27" ht="15.75" thickBot="1"/>
    <row r="7" spans="1:27" ht="15.75" thickBot="1">
      <c r="B7" s="175" t="s">
        <v>39</v>
      </c>
      <c r="C7" s="176"/>
      <c r="D7" s="177"/>
    </row>
    <row r="8" spans="1:27" ht="15.75" thickBot="1">
      <c r="B8" s="45">
        <f>MIN(G51:V51)</f>
        <v>0</v>
      </c>
      <c r="C8" s="46" t="s">
        <v>40</v>
      </c>
    </row>
    <row r="12" spans="1:27" ht="15.75" thickBot="1">
      <c r="I12" s="43"/>
    </row>
    <row r="13" spans="1:27" ht="15.75" thickBot="1">
      <c r="B13" s="175" t="s">
        <v>42</v>
      </c>
      <c r="C13" s="176"/>
      <c r="D13" s="176"/>
      <c r="E13" s="176"/>
      <c r="F13" s="176"/>
      <c r="G13" s="177"/>
      <c r="H13" s="43"/>
      <c r="I13" s="43"/>
    </row>
    <row r="14" spans="1:27" ht="15.75" thickBot="1">
      <c r="B14" s="163" t="s">
        <v>43</v>
      </c>
      <c r="C14" s="164"/>
      <c r="D14" s="164"/>
      <c r="E14" s="165"/>
      <c r="F14" s="47" t="str">
        <f>$E$5</f>
        <v>bar</v>
      </c>
      <c r="G14" s="48" t="s">
        <v>44</v>
      </c>
    </row>
    <row r="15" spans="1:27" ht="15.75" customHeight="1" thickBot="1">
      <c r="B15" s="166"/>
      <c r="C15" s="167"/>
      <c r="D15" s="167"/>
      <c r="E15" s="168"/>
      <c r="F15" s="49">
        <f>'[1]Summary Data'!$C$16*VLOOKUP($E$5,PressureFactors,2,FALSE)</f>
        <v>2.5</v>
      </c>
      <c r="G15" s="50">
        <f>'[1]Summary Data'!$D$70*IF('[1]Summary Data'!$D$69&gt;1250,1,Help!$AE$5)*$T$5</f>
        <v>1216.424</v>
      </c>
      <c r="H15" s="172" t="s">
        <v>45</v>
      </c>
      <c r="I15" s="37"/>
      <c r="K15" s="37"/>
    </row>
    <row r="16" spans="1:27" ht="15.75" thickBot="1">
      <c r="B16" s="166"/>
      <c r="C16" s="167"/>
      <c r="D16" s="167"/>
      <c r="E16" s="168"/>
      <c r="F16" s="51">
        <f>'[1]Summary Data'!$C$15*VLOOKUP($E$5,PressureFactors,2,FALSE)</f>
        <v>3</v>
      </c>
      <c r="G16" s="52">
        <f>'[1]Summary Data'!$D$69*IF('[1]Summary Data'!$D$69&gt;1250,1,Help!$AE$5)*$T$5</f>
        <v>1396.836</v>
      </c>
      <c r="H16" s="173"/>
      <c r="I16" s="146" t="s">
        <v>77</v>
      </c>
    </row>
    <row r="17" spans="2:17">
      <c r="B17" s="166"/>
      <c r="C17" s="167"/>
      <c r="D17" s="167"/>
      <c r="E17" s="168"/>
      <c r="F17" s="54">
        <f>'[1]Summary Data'!$C$14*VLOOKUP($E$5,PressureFactors,2,FALSE)</f>
        <v>3.5</v>
      </c>
      <c r="G17" s="55">
        <f>'[1]Summary Data'!$D$68*IF('[1]Summary Data'!$D$69&gt;1250,1,Help!$AE$5)*$T$5</f>
        <v>1508.3629999999998</v>
      </c>
      <c r="H17" s="173"/>
    </row>
    <row r="18" spans="2:17">
      <c r="B18" s="166"/>
      <c r="C18" s="167"/>
      <c r="D18" s="167"/>
      <c r="E18" s="168"/>
      <c r="F18" s="56">
        <f>'[1]Summary Data'!$C$13*VLOOKUP($E$5,PressureFactors,2,FALSE)</f>
        <v>4</v>
      </c>
      <c r="G18" s="57">
        <f>'[1]Summary Data'!$D$67*IF('[1]Summary Data'!$D$69&gt;1250,1,Help!$AE$5)*$T$5</f>
        <v>1497.3</v>
      </c>
      <c r="H18" s="173"/>
    </row>
    <row r="19" spans="2:17">
      <c r="B19" s="166"/>
      <c r="C19" s="167"/>
      <c r="D19" s="167"/>
      <c r="E19" s="168"/>
      <c r="F19" s="56">
        <f>'[1]Summary Data'!$C$12*VLOOKUP($E$5,PressureFactors,2,FALSE)</f>
        <v>4.5</v>
      </c>
      <c r="G19" s="57">
        <f>'[1]Summary Data'!$D$66*IF('[1]Summary Data'!$D$69&gt;1250,1,Help!$AE$5)*$T$5</f>
        <v>1589.9899999999998</v>
      </c>
      <c r="H19" s="173"/>
    </row>
    <row r="20" spans="2:17">
      <c r="B20" s="166"/>
      <c r="C20" s="167"/>
      <c r="D20" s="167"/>
      <c r="E20" s="168"/>
      <c r="F20" s="56">
        <f>'[1]Summary Data'!$C$11*VLOOKUP($E$5,PressureFactors,2,FALSE)</f>
        <v>5</v>
      </c>
      <c r="G20" s="57">
        <f>'[1]Summary Data'!$D$65*IF('[1]Summary Data'!$D$69&gt;1250,1,Help!$AE$5)*$T$5</f>
        <v>1654.85</v>
      </c>
      <c r="H20" s="173"/>
    </row>
    <row r="21" spans="2:17">
      <c r="B21" s="166"/>
      <c r="C21" s="167"/>
      <c r="D21" s="167"/>
      <c r="E21" s="168"/>
      <c r="F21" s="56">
        <f>'[1]Summary Data'!$C$10*VLOOKUP($E$5,PressureFactors,2,FALSE)</f>
        <v>5.5</v>
      </c>
      <c r="G21" s="57">
        <f>'[1]Summary Data'!$D$64*IF('[1]Summary Data'!$D$69&gt;1250,1,Help!$AE$5)*$T$5</f>
        <v>1715.2709999999997</v>
      </c>
      <c r="H21" s="173"/>
    </row>
    <row r="22" spans="2:17" ht="15.75" thickBot="1">
      <c r="B22" s="169"/>
      <c r="C22" s="170"/>
      <c r="D22" s="170"/>
      <c r="E22" s="171"/>
      <c r="F22" s="58">
        <f>'[1]Summary Data'!$C$9*VLOOKUP($E$5,PressureFactors,2,FALSE)</f>
        <v>6</v>
      </c>
      <c r="G22" s="59">
        <f>'[1]Summary Data'!$D$63*IF('[1]Summary Data'!$D$69&gt;1250,1,Help!$AE$5)*$T$5</f>
        <v>1784.662</v>
      </c>
      <c r="H22" s="174"/>
    </row>
    <row r="26" spans="2:17">
      <c r="P26" s="37"/>
      <c r="Q26" s="73"/>
    </row>
    <row r="27" spans="2:17" ht="15.75" thickBot="1"/>
    <row r="28" spans="2:17" ht="15.75" thickBot="1">
      <c r="B28" s="175" t="s">
        <v>52</v>
      </c>
      <c r="C28" s="176"/>
      <c r="D28" s="176"/>
      <c r="E28" s="176"/>
      <c r="F28" s="177"/>
      <c r="G28" s="137">
        <f>'[1]Summary Data'!$C$15*VLOOKUP($E$5,PressureFactors,2,FALSE)</f>
        <v>3</v>
      </c>
      <c r="H28" s="146" t="s">
        <v>77</v>
      </c>
      <c r="I28" s="43"/>
    </row>
    <row r="29" spans="2:17" ht="15.75" thickBot="1">
      <c r="B29" s="163" t="s">
        <v>53</v>
      </c>
      <c r="C29" s="164"/>
      <c r="D29" s="164"/>
      <c r="E29" s="165"/>
      <c r="F29" s="47" t="str">
        <f>$E$5</f>
        <v>bar</v>
      </c>
      <c r="G29" s="76" t="s">
        <v>54</v>
      </c>
    </row>
    <row r="30" spans="2:17" ht="15.75" customHeight="1">
      <c r="B30" s="166"/>
      <c r="C30" s="167"/>
      <c r="D30" s="167"/>
      <c r="E30" s="168"/>
      <c r="F30" s="77">
        <f t="shared" ref="F30:F37" si="0">F15</f>
        <v>2.5</v>
      </c>
      <c r="G30" s="78">
        <f>SQRT(1+(($G$28-F30)/F30))</f>
        <v>1.0954451150103321</v>
      </c>
      <c r="H30" s="37"/>
      <c r="I30" s="37"/>
      <c r="K30" s="37"/>
    </row>
    <row r="31" spans="2:17">
      <c r="B31" s="166"/>
      <c r="C31" s="167"/>
      <c r="D31" s="167"/>
      <c r="E31" s="168"/>
      <c r="F31" s="79">
        <f t="shared" si="0"/>
        <v>3</v>
      </c>
      <c r="G31" s="80">
        <f t="shared" ref="G31:G37" si="1">SQRT(1+(($G$28-F31)/F31))</f>
        <v>1</v>
      </c>
      <c r="H31" s="43"/>
      <c r="I31" s="43"/>
    </row>
    <row r="32" spans="2:17">
      <c r="B32" s="166"/>
      <c r="C32" s="167"/>
      <c r="D32" s="167"/>
      <c r="E32" s="168"/>
      <c r="F32" s="81">
        <f t="shared" si="0"/>
        <v>3.5</v>
      </c>
      <c r="G32" s="80">
        <f t="shared" si="1"/>
        <v>0.92582009977255153</v>
      </c>
    </row>
    <row r="33" spans="2:15">
      <c r="B33" s="166"/>
      <c r="C33" s="167"/>
      <c r="D33" s="167"/>
      <c r="E33" s="168"/>
      <c r="F33" s="79">
        <f t="shared" si="0"/>
        <v>4</v>
      </c>
      <c r="G33" s="80">
        <f t="shared" si="1"/>
        <v>0.8660254037844386</v>
      </c>
    </row>
    <row r="34" spans="2:15">
      <c r="B34" s="166"/>
      <c r="C34" s="167"/>
      <c r="D34" s="167"/>
      <c r="E34" s="168"/>
      <c r="F34" s="79">
        <f t="shared" si="0"/>
        <v>4.5</v>
      </c>
      <c r="G34" s="80">
        <f t="shared" si="1"/>
        <v>0.81649658092772603</v>
      </c>
    </row>
    <row r="35" spans="2:15">
      <c r="B35" s="166"/>
      <c r="C35" s="167"/>
      <c r="D35" s="167"/>
      <c r="E35" s="168"/>
      <c r="F35" s="79">
        <f t="shared" si="0"/>
        <v>5</v>
      </c>
      <c r="G35" s="80">
        <f t="shared" si="1"/>
        <v>0.7745966692414834</v>
      </c>
    </row>
    <row r="36" spans="2:15">
      <c r="B36" s="166"/>
      <c r="C36" s="167"/>
      <c r="D36" s="167"/>
      <c r="E36" s="168"/>
      <c r="F36" s="79">
        <f t="shared" si="0"/>
        <v>5.5</v>
      </c>
      <c r="G36" s="80">
        <f t="shared" si="1"/>
        <v>0.7385489458759964</v>
      </c>
    </row>
    <row r="37" spans="2:15" ht="15.75" thickBot="1">
      <c r="B37" s="169"/>
      <c r="C37" s="170"/>
      <c r="D37" s="170"/>
      <c r="E37" s="171"/>
      <c r="F37" s="82">
        <f t="shared" si="0"/>
        <v>6</v>
      </c>
      <c r="G37" s="83">
        <f t="shared" si="1"/>
        <v>0.70710678118654757</v>
      </c>
    </row>
    <row r="38" spans="2:15" ht="15.75" thickBot="1"/>
    <row r="39" spans="2:15" ht="15.75" thickBot="1">
      <c r="B39" s="175" t="s">
        <v>55</v>
      </c>
      <c r="C39" s="176"/>
      <c r="D39" s="176"/>
      <c r="E39" s="176"/>
      <c r="F39" s="177"/>
      <c r="G39" s="175" t="s">
        <v>68</v>
      </c>
      <c r="H39" s="176"/>
      <c r="I39" s="176"/>
      <c r="J39" s="176"/>
      <c r="K39" s="176"/>
      <c r="L39" s="176"/>
      <c r="M39" s="177"/>
    </row>
    <row r="40" spans="2:15" ht="15.75" customHeight="1" thickBot="1">
      <c r="B40" s="163" t="s">
        <v>43</v>
      </c>
      <c r="C40" s="164"/>
      <c r="D40" s="164"/>
      <c r="E40" s="165"/>
      <c r="F40" s="47" t="str">
        <f>$E$5</f>
        <v>bar</v>
      </c>
      <c r="G40" s="150">
        <v>4.6900000000000004</v>
      </c>
      <c r="H40" s="151">
        <v>7.03</v>
      </c>
      <c r="I40" s="151">
        <v>9.3800000000000008</v>
      </c>
      <c r="J40" s="151">
        <v>11.72</v>
      </c>
      <c r="K40" s="151">
        <v>14.06</v>
      </c>
      <c r="L40" s="151">
        <v>16.41</v>
      </c>
      <c r="M40" s="152">
        <v>18.68</v>
      </c>
    </row>
    <row r="41" spans="2:15" ht="15.75" thickBot="1">
      <c r="B41" s="166"/>
      <c r="C41" s="167"/>
      <c r="D41" s="167"/>
      <c r="E41" s="168"/>
      <c r="F41" s="49">
        <f t="shared" ref="F41:F48" si="2">F15</f>
        <v>2.5</v>
      </c>
      <c r="G41" s="87">
        <f>FORECAST(G$40,'Generic ECU'!G41:H41,'Generic ECU'!$G$40:$H$40)</f>
        <v>2.8830016000000009</v>
      </c>
      <c r="H41" s="88">
        <f>FORECAST(H$40,'Generic ECU'!G41:H41,'Generic ECU'!$G$40:$H$40)</f>
        <v>2.1567592000000002</v>
      </c>
      <c r="I41" s="88">
        <f>FORECAST(I$40,'Generic ECU'!G41:H41,'Generic ECU'!$G$40:$H$40)</f>
        <v>1.4274131999999997</v>
      </c>
      <c r="J41" s="88">
        <f>FORECAST(J$40,'Generic ECU'!I41:J41,'Generic ECU'!$I$40:$J$40)</f>
        <v>0.8803475999999999</v>
      </c>
      <c r="K41" s="88">
        <f>FORECAST(K$40,'Generic ECU'!L41:M41,'Generic ECU'!$L$40:$M$40)</f>
        <v>0.5723807999999988</v>
      </c>
      <c r="L41" s="88">
        <f>FORECAST(L$40,'Generic ECU'!M41:N41,'Generic ECU'!$M$40:$N$40)</f>
        <v>0.38390140000000028</v>
      </c>
      <c r="M41" s="89">
        <f>FORECAST(M$40,'Generic ECU'!M41:N41,'Generic ECU'!$M$40:$N$40)</f>
        <v>0.21487719999999988</v>
      </c>
      <c r="N41" s="172" t="s">
        <v>40</v>
      </c>
    </row>
    <row r="42" spans="2:15" ht="15.75" thickBot="1">
      <c r="B42" s="166"/>
      <c r="C42" s="167"/>
      <c r="D42" s="167"/>
      <c r="E42" s="168"/>
      <c r="F42" s="51">
        <f t="shared" si="2"/>
        <v>3</v>
      </c>
      <c r="G42" s="92">
        <f>FORECAST(G$40,'Generic ECU'!G42:H42,'Generic ECU'!$G$40:$H$40)</f>
        <v>2.9799440999999982</v>
      </c>
      <c r="H42" s="93">
        <f>FORECAST(H$40,'Generic ECU'!G42:H42,'Generic ECU'!$G$40:$H$40)</f>
        <v>2.2285466999999994</v>
      </c>
      <c r="I42" s="93">
        <f>FORECAST(I$40,'Generic ECU'!G42:H42,'Generic ECU'!$G$40:$H$40)</f>
        <v>1.4739382000000001</v>
      </c>
      <c r="J42" s="93">
        <f>FORECAST(J$40,'Generic ECU'!I42:J42,'Generic ECU'!$I$40:$J$40)</f>
        <v>0.94679439999999748</v>
      </c>
      <c r="K42" s="93">
        <f>FORECAST(K$40,'Generic ECU'!L42:M42,'Generic ECU'!$L$40:$M$40)</f>
        <v>0.68136939999999702</v>
      </c>
      <c r="L42" s="93">
        <f>FORECAST(L$40,'Generic ECU'!M42:N42,'Generic ECU'!$M$40:$N$40)</f>
        <v>0.47994149999999847</v>
      </c>
      <c r="M42" s="94">
        <f>FORECAST(M$40,'Generic ECU'!M42:N42,'Generic ECU'!$M$40:$N$40)</f>
        <v>0.28279199999999438</v>
      </c>
      <c r="N42" s="173"/>
      <c r="O42" s="146" t="s">
        <v>77</v>
      </c>
    </row>
    <row r="43" spans="2:15">
      <c r="B43" s="166"/>
      <c r="C43" s="167"/>
      <c r="D43" s="167"/>
      <c r="E43" s="168"/>
      <c r="F43" s="54">
        <f t="shared" si="2"/>
        <v>3.5</v>
      </c>
      <c r="G43" s="97">
        <f>FORECAST(G$40,'Generic ECU'!G43:H43,'Generic ECU'!$G$40:$H$40)</f>
        <v>3.3625867000000014</v>
      </c>
      <c r="H43" s="98">
        <f>FORECAST(H$40,'Generic ECU'!G43:H43,'Generic ECU'!$G$40:$H$40)</f>
        <v>2.4814129000000014</v>
      </c>
      <c r="I43" s="98">
        <f>FORECAST(I$40,'Generic ECU'!G43:H43,'Generic ECU'!$G$40:$H$40)</f>
        <v>1.5964734000000012</v>
      </c>
      <c r="J43" s="98">
        <f>FORECAST(J$40,'Generic ECU'!I43:J43,'Generic ECU'!$I$40:$J$40)</f>
        <v>0.98312520000000125</v>
      </c>
      <c r="K43" s="98">
        <f>FORECAST(K$40,'Generic ECU'!L43:M43,'Generic ECU'!$L$40:$M$40)</f>
        <v>0.69351300000000271</v>
      </c>
      <c r="L43" s="98">
        <f>FORECAST(L$40,'Generic ECU'!M43:N43,'Generic ECU'!$M$40:$N$40)</f>
        <v>0.50605349999999971</v>
      </c>
      <c r="M43" s="99">
        <f>FORECAST(M$40,'Generic ECU'!M43:N43,'Generic ECU'!$M$40:$N$40)</f>
        <v>0.32751800000000042</v>
      </c>
      <c r="N43" s="173"/>
    </row>
    <row r="44" spans="2:15">
      <c r="B44" s="166"/>
      <c r="C44" s="167"/>
      <c r="D44" s="167"/>
      <c r="E44" s="168"/>
      <c r="F44" s="56">
        <f t="shared" si="2"/>
        <v>4</v>
      </c>
      <c r="G44" s="97">
        <f>FORECAST(G$40,'Generic ECU'!G44:H44,'Generic ECU'!$G$40:$H$40)</f>
        <v>3.4095311000000015</v>
      </c>
      <c r="H44" s="98">
        <f>FORECAST(H$40,'Generic ECU'!G44:H44,'Generic ECU'!$G$40:$H$40)</f>
        <v>2.4973757000000019</v>
      </c>
      <c r="I44" s="98">
        <f>FORECAST(I$40,'Generic ECU'!G44:H44,'Generic ECU'!$G$40:$H$40)</f>
        <v>1.5813222000000025</v>
      </c>
      <c r="J44" s="98">
        <f>FORECAST(J$40,'Generic ECU'!I44:J44,'Generic ECU'!$I$40:$J$40)</f>
        <v>0.92312640000000235</v>
      </c>
      <c r="K44" s="98">
        <f>FORECAST(K$40,'Generic ECU'!L44:M44,'Generic ECU'!$L$40:$M$40)</f>
        <v>0.58641360000000131</v>
      </c>
      <c r="L44" s="98">
        <f>FORECAST(L$40,'Generic ECU'!M44:N44,'Generic ECU'!$M$40:$N$40)</f>
        <v>0.37956660000000242</v>
      </c>
      <c r="M44" s="99">
        <f>FORECAST(M$40,'Generic ECU'!M44:N44,'Generic ECU'!$M$40:$N$40)</f>
        <v>0.18947679999999711</v>
      </c>
      <c r="N44" s="173"/>
    </row>
    <row r="45" spans="2:15">
      <c r="B45" s="166"/>
      <c r="C45" s="167"/>
      <c r="D45" s="167"/>
      <c r="E45" s="168"/>
      <c r="F45" s="56">
        <f t="shared" si="2"/>
        <v>4.5</v>
      </c>
      <c r="G45" s="97">
        <f>FORECAST(G$40,'Generic ECU'!G45:H45,'Generic ECU'!$G$40:$H$40)</f>
        <v>3.8529618999999999</v>
      </c>
      <c r="H45" s="98">
        <f>FORECAST(H$40,'Generic ECU'!G45:H45,'Generic ECU'!$G$40:$H$40)</f>
        <v>2.7917953000000013</v>
      </c>
      <c r="I45" s="98">
        <f>FORECAST(I$40,'Generic ECU'!G45:H45,'Generic ECU'!$G$40:$H$40)</f>
        <v>1.7260938000000019</v>
      </c>
      <c r="J45" s="98">
        <f>FORECAST(J$40,'Generic ECU'!I45:J45,'Generic ECU'!$I$40:$J$40)</f>
        <v>0.98069160000000055</v>
      </c>
      <c r="K45" s="98">
        <f>FORECAST(K$40,'Generic ECU'!L45:M45,'Generic ECU'!$L$40:$M$40)</f>
        <v>0.61935000000000273</v>
      </c>
      <c r="L45" s="98">
        <f>FORECAST(L$40,'Generic ECU'!M45:N45,'Generic ECU'!$M$40:$N$40)</f>
        <v>0.38381419999999955</v>
      </c>
      <c r="M45" s="99">
        <f>FORECAST(M$40,'Generic ECU'!M45:N45,'Generic ECU'!$M$40:$N$40)</f>
        <v>0.16049160000000229</v>
      </c>
      <c r="N45" s="173"/>
    </row>
    <row r="46" spans="2:15">
      <c r="B46" s="166"/>
      <c r="C46" s="167"/>
      <c r="D46" s="167"/>
      <c r="E46" s="168"/>
      <c r="F46" s="56">
        <f t="shared" si="2"/>
        <v>5</v>
      </c>
      <c r="G46" s="97">
        <f>FORECAST(G$40,'Generic ECU'!G46:H46,'Generic ECU'!$G$40:$H$40)</f>
        <v>4.5469340999999943</v>
      </c>
      <c r="H46" s="98">
        <f>FORECAST(H$40,'Generic ECU'!G46:H46,'Generic ECU'!$G$40:$H$40)</f>
        <v>3.2479766999999966</v>
      </c>
      <c r="I46" s="98">
        <f>FORECAST(I$40,'Generic ECU'!G46:H46,'Generic ECU'!$G$40:$H$40)</f>
        <v>1.9434681999999981</v>
      </c>
      <c r="J46" s="98">
        <f>FORECAST(J$40,'Generic ECU'!I46:J46,'Generic ECU'!$I$40:$J$40)</f>
        <v>1.0617567999999995</v>
      </c>
      <c r="K46" s="98">
        <f>FORECAST(K$40,'Generic ECU'!L46:M46,'Generic ECU'!$L$40:$M$40)</f>
        <v>0.65629480000000395</v>
      </c>
      <c r="L46" s="98">
        <f>FORECAST(L$40,'Generic ECU'!M46:N46,'Generic ECU'!$M$40:$N$40)</f>
        <v>0.34573760000000231</v>
      </c>
      <c r="M46" s="99">
        <f>FORECAST(M$40,'Generic ECU'!M46:N46,'Generic ECU'!$M$40:$N$40)</f>
        <v>3.5564800000019048E-2</v>
      </c>
      <c r="N46" s="173"/>
    </row>
    <row r="47" spans="2:15">
      <c r="B47" s="166"/>
      <c r="C47" s="167"/>
      <c r="D47" s="167"/>
      <c r="E47" s="168"/>
      <c r="F47" s="56">
        <f t="shared" si="2"/>
        <v>5.5</v>
      </c>
      <c r="G47" s="97">
        <f>FORECAST(G$40,'Generic ECU'!G47:H47,'Generic ECU'!$G$40:$H$40)</f>
        <v>5.5801983999999933</v>
      </c>
      <c r="H47" s="98">
        <f>FORECAST(H$40,'Generic ECU'!G47:H47,'Generic ECU'!$G$40:$H$40)</f>
        <v>3.8751807999999972</v>
      </c>
      <c r="I47" s="98">
        <f>FORECAST(I$40,'Generic ECU'!G47:H47,'Generic ECU'!$G$40:$H$40)</f>
        <v>2.1628767999999994</v>
      </c>
      <c r="J47" s="98">
        <f>FORECAST(J$40,'Generic ECU'!I47:J47,'Generic ECU'!$I$40:$J$40)</f>
        <v>1.0747708000000031</v>
      </c>
      <c r="K47" s="98">
        <f>FORECAST(K$40,'Generic ECU'!L47:M47,'Generic ECU'!$L$40:$M$40)</f>
        <v>0.66284380000000032</v>
      </c>
      <c r="L47" s="98">
        <f>FORECAST(L$40,'Generic ECU'!M47:N47,'Generic ECU'!$M$40:$N$40)</f>
        <v>0.32789830000000197</v>
      </c>
      <c r="M47" s="99">
        <f>FORECAST(M$40,'Generic ECU'!M47:N47,'Generic ECU'!$M$40:$N$40)</f>
        <v>-2.479160000000924E-2</v>
      </c>
      <c r="N47" s="173"/>
    </row>
    <row r="48" spans="2:15" ht="15.75" thickBot="1">
      <c r="B48" s="169"/>
      <c r="C48" s="170"/>
      <c r="D48" s="170"/>
      <c r="E48" s="171"/>
      <c r="F48" s="58">
        <f t="shared" si="2"/>
        <v>6</v>
      </c>
      <c r="G48" s="102">
        <f>FORECAST(G$40,'Generic ECU'!G48:H48,'Generic ECU'!$G$40:$H$40)</f>
        <v>7.653362399999998</v>
      </c>
      <c r="H48" s="103">
        <f>FORECAST(H$40,'Generic ECU'!G48:H48,'Generic ECU'!$G$40:$H$40)</f>
        <v>5.2032888000000002</v>
      </c>
      <c r="I48" s="103">
        <f>FORECAST(I$40,'Generic ECU'!G48:H48,'Generic ECU'!$G$40:$H$40)</f>
        <v>2.7427448000000023</v>
      </c>
      <c r="J48" s="103">
        <f>FORECAST(J$40,'Generic ECU'!I48:J48,'Generic ECU'!$I$40:$J$40)</f>
        <v>1.2048187999999991</v>
      </c>
      <c r="K48" s="103">
        <f>FORECAST(K$40,'Generic ECU'!L48:M48,'Generic ECU'!$L$40:$M$40)</f>
        <v>0.70021700000000719</v>
      </c>
      <c r="L48" s="103">
        <f>FORECAST(L$40,'Generic ECU'!M48:N48,'Generic ECU'!$M$40:$N$40)</f>
        <v>0.38680689999999851</v>
      </c>
      <c r="M48" s="104">
        <f>FORECAST(M$40,'Generic ECU'!M48:N48,'Generic ECU'!$M$40:$N$40)</f>
        <v>5.7861200000007607E-2</v>
      </c>
      <c r="N48" s="174"/>
    </row>
    <row r="49" spans="2:147" ht="15.75" thickBot="1">
      <c r="CA49" s="43" t="s">
        <v>59</v>
      </c>
    </row>
    <row r="50" spans="2:147" ht="15.75" thickBot="1">
      <c r="B50" s="181" t="s">
        <v>60</v>
      </c>
      <c r="C50" s="182"/>
      <c r="D50" s="182"/>
      <c r="E50" s="182"/>
      <c r="F50" s="177"/>
      <c r="G50" s="178" t="s">
        <v>61</v>
      </c>
      <c r="H50" s="179"/>
      <c r="I50" s="179"/>
      <c r="J50" s="179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79"/>
      <c r="W50" s="153"/>
      <c r="X50" s="154"/>
      <c r="Y50" s="154"/>
      <c r="Z50" s="154"/>
      <c r="AA50" s="154"/>
      <c r="AB50" s="154"/>
      <c r="AC50" s="154"/>
      <c r="AD50" s="154"/>
      <c r="AE50" s="154"/>
      <c r="AF50" s="154"/>
      <c r="AG50" s="154"/>
      <c r="AH50" s="154"/>
      <c r="AI50" s="154"/>
      <c r="AJ50" s="154"/>
      <c r="AK50" s="154"/>
      <c r="AL50" s="154"/>
      <c r="AM50" s="154"/>
      <c r="AN50" s="154"/>
      <c r="AO50" s="154"/>
      <c r="AP50" s="154"/>
      <c r="AQ50" s="154"/>
      <c r="AR50" s="154"/>
      <c r="AS50" s="154"/>
      <c r="AT50" s="154"/>
      <c r="AU50" s="154"/>
      <c r="AV50" s="154"/>
      <c r="AW50" s="154"/>
      <c r="AX50" s="154"/>
      <c r="AY50" s="154"/>
      <c r="AZ50" s="154"/>
      <c r="BA50" s="154"/>
      <c r="BB50" s="154"/>
      <c r="BC50" s="154"/>
      <c r="BD50" s="154"/>
      <c r="BE50" s="154"/>
      <c r="BF50" s="154"/>
      <c r="BG50" s="154"/>
      <c r="BH50" s="154"/>
      <c r="BI50" s="154"/>
      <c r="BJ50" s="154"/>
      <c r="BK50" s="154"/>
      <c r="BL50" s="154"/>
      <c r="BM50" s="154"/>
      <c r="BN50" s="154"/>
      <c r="BO50" s="154"/>
      <c r="BP50" s="154"/>
      <c r="BQ50" s="154"/>
      <c r="BR50" s="154"/>
      <c r="BS50" s="154"/>
      <c r="BT50" s="155"/>
      <c r="CA50" s="138"/>
      <c r="CB50" s="178" t="s">
        <v>61</v>
      </c>
      <c r="CC50" s="179"/>
      <c r="CD50" s="179"/>
      <c r="CE50" s="179"/>
      <c r="CF50" s="179"/>
      <c r="CG50" s="179"/>
      <c r="CH50" s="179"/>
      <c r="CI50" s="179"/>
      <c r="CJ50" s="179"/>
      <c r="CK50" s="179"/>
      <c r="CL50" s="179"/>
      <c r="CM50" s="179"/>
      <c r="CN50" s="179"/>
      <c r="CO50" s="179"/>
      <c r="CP50" s="179"/>
      <c r="CQ50" s="180"/>
      <c r="CR50" s="178" t="s">
        <v>61</v>
      </c>
      <c r="CS50" s="179"/>
      <c r="CT50" s="179"/>
      <c r="CU50" s="179"/>
      <c r="CV50" s="179"/>
      <c r="CW50" s="179"/>
      <c r="CX50" s="179"/>
      <c r="CY50" s="179"/>
      <c r="CZ50" s="179"/>
      <c r="DA50" s="179"/>
      <c r="DB50" s="179"/>
      <c r="DC50" s="179"/>
      <c r="DD50" s="179"/>
      <c r="DE50" s="179"/>
      <c r="DF50" s="179"/>
      <c r="DG50" s="180"/>
      <c r="DH50" s="178" t="s">
        <v>61</v>
      </c>
      <c r="DI50" s="179"/>
      <c r="DJ50" s="179"/>
      <c r="DK50" s="179"/>
      <c r="DL50" s="179"/>
      <c r="DM50" s="179"/>
      <c r="DN50" s="179"/>
      <c r="DO50" s="179"/>
      <c r="DP50" s="179"/>
      <c r="DQ50" s="179"/>
      <c r="DR50" s="179"/>
      <c r="DS50" s="179"/>
      <c r="DT50" s="179"/>
      <c r="DU50" s="179"/>
      <c r="DV50" s="179"/>
      <c r="DW50" s="180"/>
      <c r="DX50" s="178" t="s">
        <v>61</v>
      </c>
      <c r="DY50" s="179"/>
      <c r="DZ50" s="179"/>
      <c r="EA50" s="179"/>
      <c r="EB50" s="179"/>
      <c r="EC50" s="179"/>
      <c r="ED50" s="179"/>
      <c r="EE50" s="179"/>
      <c r="EF50" s="179"/>
      <c r="EG50" s="179"/>
      <c r="EH50" s="179"/>
      <c r="EI50" s="179"/>
      <c r="EJ50" s="179"/>
      <c r="EK50" s="179"/>
      <c r="EL50" s="179"/>
      <c r="EM50" s="180"/>
      <c r="EN50" s="156"/>
      <c r="EO50" s="155"/>
    </row>
    <row r="51" spans="2:147" ht="15.75" customHeight="1" thickBot="1">
      <c r="B51" s="163" t="s">
        <v>43</v>
      </c>
      <c r="C51" s="164"/>
      <c r="D51" s="164"/>
      <c r="E51" s="165"/>
      <c r="F51" s="47" t="str">
        <f>$E$5</f>
        <v>bar</v>
      </c>
      <c r="G51" s="121">
        <v>0</v>
      </c>
      <c r="H51" s="122">
        <f>G51+0.032</f>
        <v>3.2000000000000001E-2</v>
      </c>
      <c r="I51" s="122">
        <f t="shared" ref="I51:BT51" si="3">H51+0.032</f>
        <v>6.4000000000000001E-2</v>
      </c>
      <c r="J51" s="122">
        <f t="shared" si="3"/>
        <v>9.6000000000000002E-2</v>
      </c>
      <c r="K51" s="122">
        <f t="shared" si="3"/>
        <v>0.128</v>
      </c>
      <c r="L51" s="122">
        <f t="shared" si="3"/>
        <v>0.16</v>
      </c>
      <c r="M51" s="122">
        <f t="shared" si="3"/>
        <v>0.192</v>
      </c>
      <c r="N51" s="122">
        <f t="shared" si="3"/>
        <v>0.224</v>
      </c>
      <c r="O51" s="122">
        <f t="shared" si="3"/>
        <v>0.25600000000000001</v>
      </c>
      <c r="P51" s="122">
        <f t="shared" si="3"/>
        <v>0.28800000000000003</v>
      </c>
      <c r="Q51" s="122">
        <f t="shared" si="3"/>
        <v>0.32000000000000006</v>
      </c>
      <c r="R51" s="122">
        <f t="shared" si="3"/>
        <v>0.35200000000000009</v>
      </c>
      <c r="S51" s="122">
        <f t="shared" si="3"/>
        <v>0.38400000000000012</v>
      </c>
      <c r="T51" s="122">
        <f t="shared" si="3"/>
        <v>0.41600000000000015</v>
      </c>
      <c r="U51" s="122">
        <f t="shared" si="3"/>
        <v>0.44800000000000018</v>
      </c>
      <c r="V51" s="122">
        <f t="shared" si="3"/>
        <v>0.4800000000000002</v>
      </c>
      <c r="W51" s="122">
        <f t="shared" si="3"/>
        <v>0.51200000000000023</v>
      </c>
      <c r="X51" s="122">
        <f t="shared" si="3"/>
        <v>0.54400000000000026</v>
      </c>
      <c r="Y51" s="122">
        <f t="shared" si="3"/>
        <v>0.57600000000000029</v>
      </c>
      <c r="Z51" s="122">
        <f t="shared" si="3"/>
        <v>0.60800000000000032</v>
      </c>
      <c r="AA51" s="122">
        <f t="shared" si="3"/>
        <v>0.64000000000000035</v>
      </c>
      <c r="AB51" s="122">
        <f t="shared" si="3"/>
        <v>0.67200000000000037</v>
      </c>
      <c r="AC51" s="122">
        <f t="shared" si="3"/>
        <v>0.7040000000000004</v>
      </c>
      <c r="AD51" s="122">
        <f t="shared" si="3"/>
        <v>0.73600000000000043</v>
      </c>
      <c r="AE51" s="122">
        <f t="shared" si="3"/>
        <v>0.76800000000000046</v>
      </c>
      <c r="AF51" s="122">
        <f t="shared" si="3"/>
        <v>0.80000000000000049</v>
      </c>
      <c r="AG51" s="122">
        <f>AF51+0.032</f>
        <v>0.83200000000000052</v>
      </c>
      <c r="AH51" s="122">
        <f t="shared" si="3"/>
        <v>0.86400000000000055</v>
      </c>
      <c r="AI51" s="122">
        <f t="shared" si="3"/>
        <v>0.89600000000000057</v>
      </c>
      <c r="AJ51" s="122">
        <f t="shared" si="3"/>
        <v>0.9280000000000006</v>
      </c>
      <c r="AK51" s="122">
        <f t="shared" si="3"/>
        <v>0.96000000000000063</v>
      </c>
      <c r="AL51" s="122">
        <f t="shared" si="3"/>
        <v>0.99200000000000066</v>
      </c>
      <c r="AM51" s="122">
        <f t="shared" si="3"/>
        <v>1.0240000000000007</v>
      </c>
      <c r="AN51" s="122">
        <f t="shared" si="3"/>
        <v>1.0560000000000007</v>
      </c>
      <c r="AO51" s="122">
        <f t="shared" si="3"/>
        <v>1.0880000000000007</v>
      </c>
      <c r="AP51" s="122">
        <f t="shared" si="3"/>
        <v>1.1200000000000008</v>
      </c>
      <c r="AQ51" s="122">
        <f t="shared" si="3"/>
        <v>1.1520000000000008</v>
      </c>
      <c r="AR51" s="122">
        <f t="shared" si="3"/>
        <v>1.1840000000000008</v>
      </c>
      <c r="AS51" s="122">
        <f t="shared" si="3"/>
        <v>1.2160000000000009</v>
      </c>
      <c r="AT51" s="122">
        <f t="shared" si="3"/>
        <v>1.2480000000000009</v>
      </c>
      <c r="AU51" s="122">
        <f t="shared" si="3"/>
        <v>1.2800000000000009</v>
      </c>
      <c r="AV51" s="122">
        <f t="shared" si="3"/>
        <v>1.3120000000000009</v>
      </c>
      <c r="AW51" s="122">
        <f t="shared" si="3"/>
        <v>1.344000000000001</v>
      </c>
      <c r="AX51" s="122">
        <f t="shared" si="3"/>
        <v>1.376000000000001</v>
      </c>
      <c r="AY51" s="122">
        <f t="shared" si="3"/>
        <v>1.408000000000001</v>
      </c>
      <c r="AZ51" s="122">
        <f t="shared" si="3"/>
        <v>1.4400000000000011</v>
      </c>
      <c r="BA51" s="122">
        <f t="shared" si="3"/>
        <v>1.4720000000000011</v>
      </c>
      <c r="BB51" s="122">
        <f t="shared" si="3"/>
        <v>1.5040000000000011</v>
      </c>
      <c r="BC51" s="122">
        <f t="shared" si="3"/>
        <v>1.5360000000000011</v>
      </c>
      <c r="BD51" s="122">
        <f>BC51+0.032</f>
        <v>1.5680000000000012</v>
      </c>
      <c r="BE51" s="122">
        <f t="shared" si="3"/>
        <v>1.6000000000000012</v>
      </c>
      <c r="BF51" s="122">
        <f t="shared" si="3"/>
        <v>1.6320000000000012</v>
      </c>
      <c r="BG51" s="122">
        <f t="shared" si="3"/>
        <v>1.6640000000000013</v>
      </c>
      <c r="BH51" s="122">
        <f t="shared" si="3"/>
        <v>1.6960000000000013</v>
      </c>
      <c r="BI51" s="122">
        <f t="shared" si="3"/>
        <v>1.7280000000000013</v>
      </c>
      <c r="BJ51" s="122">
        <f t="shared" si="3"/>
        <v>1.7600000000000013</v>
      </c>
      <c r="BK51" s="122">
        <f t="shared" si="3"/>
        <v>1.7920000000000014</v>
      </c>
      <c r="BL51" s="122">
        <f t="shared" si="3"/>
        <v>1.8240000000000014</v>
      </c>
      <c r="BM51" s="122">
        <f t="shared" si="3"/>
        <v>1.8560000000000014</v>
      </c>
      <c r="BN51" s="122">
        <f t="shared" si="3"/>
        <v>1.8880000000000015</v>
      </c>
      <c r="BO51" s="122">
        <f t="shared" si="3"/>
        <v>1.9200000000000015</v>
      </c>
      <c r="BP51" s="122">
        <f t="shared" si="3"/>
        <v>1.9520000000000015</v>
      </c>
      <c r="BQ51" s="122">
        <f t="shared" si="3"/>
        <v>1.9840000000000015</v>
      </c>
      <c r="BR51" s="122">
        <f t="shared" si="3"/>
        <v>2.0160000000000013</v>
      </c>
      <c r="BS51" s="122">
        <f t="shared" si="3"/>
        <v>2.0480000000000014</v>
      </c>
      <c r="BT51" s="123">
        <f t="shared" si="3"/>
        <v>2.0800000000000014</v>
      </c>
      <c r="CA51" s="111" t="s">
        <v>32</v>
      </c>
      <c r="CB51" s="121">
        <v>0</v>
      </c>
      <c r="CC51" s="122">
        <f>CB51+0.032</f>
        <v>3.2000000000000001E-2</v>
      </c>
      <c r="CD51" s="122">
        <f t="shared" ref="CD51:DA51" si="4">CC51+0.032</f>
        <v>6.4000000000000001E-2</v>
      </c>
      <c r="CE51" s="122">
        <f t="shared" si="4"/>
        <v>9.6000000000000002E-2</v>
      </c>
      <c r="CF51" s="122">
        <f t="shared" si="4"/>
        <v>0.128</v>
      </c>
      <c r="CG51" s="122">
        <f t="shared" si="4"/>
        <v>0.16</v>
      </c>
      <c r="CH51" s="122">
        <f t="shared" si="4"/>
        <v>0.192</v>
      </c>
      <c r="CI51" s="122">
        <f t="shared" si="4"/>
        <v>0.224</v>
      </c>
      <c r="CJ51" s="122">
        <f t="shared" si="4"/>
        <v>0.25600000000000001</v>
      </c>
      <c r="CK51" s="122">
        <f t="shared" si="4"/>
        <v>0.28800000000000003</v>
      </c>
      <c r="CL51" s="122">
        <f t="shared" si="4"/>
        <v>0.32000000000000006</v>
      </c>
      <c r="CM51" s="122">
        <f t="shared" si="4"/>
        <v>0.35200000000000009</v>
      </c>
      <c r="CN51" s="122">
        <f t="shared" si="4"/>
        <v>0.38400000000000012</v>
      </c>
      <c r="CO51" s="122">
        <f t="shared" si="4"/>
        <v>0.41600000000000015</v>
      </c>
      <c r="CP51" s="122">
        <f t="shared" si="4"/>
        <v>0.44800000000000018</v>
      </c>
      <c r="CQ51" s="122">
        <f t="shared" si="4"/>
        <v>0.4800000000000002</v>
      </c>
      <c r="CR51" s="122">
        <f t="shared" si="4"/>
        <v>0.51200000000000023</v>
      </c>
      <c r="CS51" s="122">
        <f t="shared" si="4"/>
        <v>0.54400000000000026</v>
      </c>
      <c r="CT51" s="122">
        <f t="shared" si="4"/>
        <v>0.57600000000000029</v>
      </c>
      <c r="CU51" s="122">
        <f t="shared" si="4"/>
        <v>0.60800000000000032</v>
      </c>
      <c r="CV51" s="122">
        <f t="shared" si="4"/>
        <v>0.64000000000000035</v>
      </c>
      <c r="CW51" s="122">
        <f t="shared" si="4"/>
        <v>0.67200000000000037</v>
      </c>
      <c r="CX51" s="122">
        <f t="shared" si="4"/>
        <v>0.7040000000000004</v>
      </c>
      <c r="CY51" s="122">
        <f t="shared" si="4"/>
        <v>0.73600000000000043</v>
      </c>
      <c r="CZ51" s="122">
        <f t="shared" si="4"/>
        <v>0.76800000000000046</v>
      </c>
      <c r="DA51" s="122">
        <f t="shared" si="4"/>
        <v>0.80000000000000049</v>
      </c>
      <c r="DB51" s="122">
        <f>DA51+0.032</f>
        <v>0.83200000000000052</v>
      </c>
      <c r="DC51" s="122">
        <f t="shared" ref="DC51:DX51" si="5">DB51+0.032</f>
        <v>0.86400000000000055</v>
      </c>
      <c r="DD51" s="122">
        <f t="shared" si="5"/>
        <v>0.89600000000000057</v>
      </c>
      <c r="DE51" s="122">
        <f t="shared" si="5"/>
        <v>0.9280000000000006</v>
      </c>
      <c r="DF51" s="122">
        <f t="shared" si="5"/>
        <v>0.96000000000000063</v>
      </c>
      <c r="DG51" s="122">
        <f t="shared" si="5"/>
        <v>0.99200000000000066</v>
      </c>
      <c r="DH51" s="122">
        <f t="shared" si="5"/>
        <v>1.0240000000000007</v>
      </c>
      <c r="DI51" s="122">
        <f t="shared" si="5"/>
        <v>1.0560000000000007</v>
      </c>
      <c r="DJ51" s="122">
        <f t="shared" si="5"/>
        <v>1.0880000000000007</v>
      </c>
      <c r="DK51" s="122">
        <f t="shared" si="5"/>
        <v>1.1200000000000008</v>
      </c>
      <c r="DL51" s="122">
        <f t="shared" si="5"/>
        <v>1.1520000000000008</v>
      </c>
      <c r="DM51" s="122">
        <f t="shared" si="5"/>
        <v>1.1840000000000008</v>
      </c>
      <c r="DN51" s="122">
        <f t="shared" si="5"/>
        <v>1.2160000000000009</v>
      </c>
      <c r="DO51" s="122">
        <f t="shared" si="5"/>
        <v>1.2480000000000009</v>
      </c>
      <c r="DP51" s="122">
        <f t="shared" si="5"/>
        <v>1.2800000000000009</v>
      </c>
      <c r="DQ51" s="122">
        <f t="shared" si="5"/>
        <v>1.3120000000000009</v>
      </c>
      <c r="DR51" s="122">
        <f t="shared" si="5"/>
        <v>1.344000000000001</v>
      </c>
      <c r="DS51" s="122">
        <f t="shared" si="5"/>
        <v>1.376000000000001</v>
      </c>
      <c r="DT51" s="122">
        <f t="shared" si="5"/>
        <v>1.408000000000001</v>
      </c>
      <c r="DU51" s="122">
        <f t="shared" si="5"/>
        <v>1.4400000000000011</v>
      </c>
      <c r="DV51" s="122">
        <f t="shared" si="5"/>
        <v>1.4720000000000011</v>
      </c>
      <c r="DW51" s="122">
        <f t="shared" si="5"/>
        <v>1.5040000000000011</v>
      </c>
      <c r="DX51" s="122">
        <f t="shared" si="5"/>
        <v>1.5360000000000011</v>
      </c>
      <c r="DY51" s="122">
        <f>DX51+0.032</f>
        <v>1.5680000000000012</v>
      </c>
      <c r="DZ51" s="122">
        <f t="shared" ref="DZ51:EO51" si="6">DY51+0.032</f>
        <v>1.6000000000000012</v>
      </c>
      <c r="EA51" s="122">
        <f t="shared" si="6"/>
        <v>1.6320000000000012</v>
      </c>
      <c r="EB51" s="122">
        <f t="shared" si="6"/>
        <v>1.6640000000000013</v>
      </c>
      <c r="EC51" s="122">
        <f t="shared" si="6"/>
        <v>1.6960000000000013</v>
      </c>
      <c r="ED51" s="122">
        <f t="shared" si="6"/>
        <v>1.7280000000000013</v>
      </c>
      <c r="EE51" s="122">
        <f t="shared" si="6"/>
        <v>1.7600000000000013</v>
      </c>
      <c r="EF51" s="122">
        <f t="shared" si="6"/>
        <v>1.7920000000000014</v>
      </c>
      <c r="EG51" s="122">
        <f t="shared" si="6"/>
        <v>1.8240000000000014</v>
      </c>
      <c r="EH51" s="122">
        <f t="shared" si="6"/>
        <v>1.8560000000000014</v>
      </c>
      <c r="EI51" s="122">
        <f t="shared" si="6"/>
        <v>1.8880000000000015</v>
      </c>
      <c r="EJ51" s="122">
        <f t="shared" si="6"/>
        <v>1.9200000000000015</v>
      </c>
      <c r="EK51" s="122">
        <f t="shared" si="6"/>
        <v>1.9520000000000015</v>
      </c>
      <c r="EL51" s="122">
        <f t="shared" si="6"/>
        <v>1.9840000000000015</v>
      </c>
      <c r="EM51" s="122">
        <f t="shared" si="6"/>
        <v>2.0160000000000013</v>
      </c>
      <c r="EN51" s="122">
        <f t="shared" si="6"/>
        <v>2.0480000000000014</v>
      </c>
      <c r="EO51" s="123">
        <f t="shared" si="6"/>
        <v>2.0800000000000014</v>
      </c>
    </row>
    <row r="52" spans="2:147" ht="15.75" thickBot="1">
      <c r="B52" s="166"/>
      <c r="C52" s="167"/>
      <c r="D52" s="167"/>
      <c r="E52" s="168"/>
      <c r="F52" s="49">
        <f t="shared" ref="F52:F59" si="7">F15</f>
        <v>2.5</v>
      </c>
      <c r="G52" s="113">
        <f t="shared" ref="G52:AL59" si="8">IF(CB52&gt;H52,MAX(CB52,0),H52)</f>
        <v>0.27413999999999999</v>
      </c>
      <c r="H52" s="114">
        <f t="shared" si="8"/>
        <v>0.27353099559936001</v>
      </c>
      <c r="I52" s="114">
        <f t="shared" si="8"/>
        <v>0.27166660799488002</v>
      </c>
      <c r="J52" s="114">
        <f t="shared" si="8"/>
        <v>0.26861845558272002</v>
      </c>
      <c r="K52" s="114">
        <f t="shared" si="8"/>
        <v>0.26445815675904</v>
      </c>
      <c r="L52" s="114">
        <f t="shared" si="8"/>
        <v>0.25925732992</v>
      </c>
      <c r="M52" s="114">
        <f t="shared" si="8"/>
        <v>0.25308759346176002</v>
      </c>
      <c r="N52" s="114">
        <f t="shared" si="8"/>
        <v>0.24602056578047998</v>
      </c>
      <c r="O52" s="114">
        <f t="shared" si="8"/>
        <v>0.23812786527231999</v>
      </c>
      <c r="P52" s="114">
        <f t="shared" si="8"/>
        <v>0.22948111033343999</v>
      </c>
      <c r="Q52" s="114">
        <f t="shared" si="8"/>
        <v>0.22015191935999995</v>
      </c>
      <c r="R52" s="114">
        <f t="shared" si="8"/>
        <v>0.21021191074815995</v>
      </c>
      <c r="S52" s="114">
        <f t="shared" si="8"/>
        <v>0.19973270289407996</v>
      </c>
      <c r="T52" s="114">
        <f t="shared" si="8"/>
        <v>0.18878591419391993</v>
      </c>
      <c r="U52" s="114">
        <f t="shared" si="8"/>
        <v>0.17744316304383989</v>
      </c>
      <c r="V52" s="114">
        <f t="shared" si="8"/>
        <v>0.16577606783999993</v>
      </c>
      <c r="W52" s="114">
        <f t="shared" si="8"/>
        <v>0.15385624697855987</v>
      </c>
      <c r="X52" s="114">
        <f t="shared" si="8"/>
        <v>0.14175531885567988</v>
      </c>
      <c r="Y52" s="114">
        <f t="shared" si="8"/>
        <v>0.12954490186751985</v>
      </c>
      <c r="Z52" s="114">
        <f t="shared" si="8"/>
        <v>0.11729661441023989</v>
      </c>
      <c r="AA52" s="114">
        <f t="shared" si="8"/>
        <v>0.10508207487999985</v>
      </c>
      <c r="AB52" s="114">
        <f t="shared" si="8"/>
        <v>9.2972901672959823E-2</v>
      </c>
      <c r="AC52" s="114">
        <f t="shared" si="8"/>
        <v>8.1040713185279806E-2</v>
      </c>
      <c r="AD52" s="114">
        <f t="shared" si="8"/>
        <v>6.9357127813119784E-2</v>
      </c>
      <c r="AE52" s="114">
        <f t="shared" si="8"/>
        <v>5.7993763952639832E-2</v>
      </c>
      <c r="AF52" s="114">
        <f t="shared" si="8"/>
        <v>4.7022239999999771E-2</v>
      </c>
      <c r="AG52" s="114">
        <f t="shared" si="8"/>
        <v>3.651417435135984E-2</v>
      </c>
      <c r="AH52" s="114">
        <f t="shared" si="8"/>
        <v>2.6541185402879836E-2</v>
      </c>
      <c r="AI52" s="114">
        <f t="shared" si="8"/>
        <v>1.7174891550719773E-2</v>
      </c>
      <c r="AJ52" s="114">
        <f t="shared" si="8"/>
        <v>8.486911191039781E-3</v>
      </c>
      <c r="AK52" s="114">
        <f t="shared" si="8"/>
        <v>5.4886271999982084E-4</v>
      </c>
      <c r="AL52" s="114">
        <f t="shared" si="8"/>
        <v>0</v>
      </c>
      <c r="AM52" s="114">
        <v>0</v>
      </c>
      <c r="AN52" s="114">
        <v>0</v>
      </c>
      <c r="AO52" s="114">
        <v>0</v>
      </c>
      <c r="AP52" s="114">
        <v>0</v>
      </c>
      <c r="AQ52" s="114">
        <v>0</v>
      </c>
      <c r="AR52" s="114">
        <v>0</v>
      </c>
      <c r="AS52" s="114">
        <v>0</v>
      </c>
      <c r="AT52" s="114">
        <v>0</v>
      </c>
      <c r="AU52" s="114">
        <v>0</v>
      </c>
      <c r="AV52" s="114">
        <v>0</v>
      </c>
      <c r="AW52" s="114">
        <v>0</v>
      </c>
      <c r="AX52" s="114">
        <v>0</v>
      </c>
      <c r="AY52" s="114">
        <v>0</v>
      </c>
      <c r="AZ52" s="114">
        <v>0</v>
      </c>
      <c r="BA52" s="114">
        <v>0</v>
      </c>
      <c r="BB52" s="114">
        <v>0</v>
      </c>
      <c r="BC52" s="114">
        <v>0</v>
      </c>
      <c r="BD52" s="114">
        <v>0</v>
      </c>
      <c r="BE52" s="114">
        <v>0</v>
      </c>
      <c r="BF52" s="114">
        <v>0</v>
      </c>
      <c r="BG52" s="114">
        <v>0</v>
      </c>
      <c r="BH52" s="114">
        <v>0</v>
      </c>
      <c r="BI52" s="114">
        <v>0</v>
      </c>
      <c r="BJ52" s="114">
        <v>0</v>
      </c>
      <c r="BK52" s="114">
        <v>0</v>
      </c>
      <c r="BL52" s="114">
        <v>0</v>
      </c>
      <c r="BM52" s="114">
        <v>0</v>
      </c>
      <c r="BN52" s="114">
        <v>0</v>
      </c>
      <c r="BO52" s="114">
        <v>0</v>
      </c>
      <c r="BP52" s="114">
        <v>0</v>
      </c>
      <c r="BQ52" s="114">
        <v>0</v>
      </c>
      <c r="BR52" s="114">
        <v>0</v>
      </c>
      <c r="BS52" s="114">
        <v>0</v>
      </c>
      <c r="BT52" s="115">
        <v>0</v>
      </c>
      <c r="BU52" s="172" t="s">
        <v>40</v>
      </c>
      <c r="CA52" s="140">
        <f>AN52</f>
        <v>0</v>
      </c>
      <c r="CB52" s="113">
        <f>('[1]Summary Data'!$V119*POWER(CB$51,3))+('[1]Summary Data'!$W119*POWER(CB$51,2))+('[1]Summary Data'!$X119*CB$51)+'[1]Summary Data'!$Y119</f>
        <v>0.27413999999999999</v>
      </c>
      <c r="CC52" s="114">
        <f>('[1]Summary Data'!$V119*POWER(CC$51,3))+('[1]Summary Data'!$W119*POWER(CC$51,2))+('[1]Summary Data'!$X119*CC$51)+'[1]Summary Data'!$Y119</f>
        <v>0.27353099559936001</v>
      </c>
      <c r="CD52" s="114">
        <f>('[1]Summary Data'!$V119*POWER(CD$51,3))+('[1]Summary Data'!$W119*POWER(CD$51,2))+('[1]Summary Data'!$X119*CD$51)+'[1]Summary Data'!$Y119</f>
        <v>0.27166660799488002</v>
      </c>
      <c r="CE52" s="114">
        <f>('[1]Summary Data'!$V119*POWER(CE$51,3))+('[1]Summary Data'!$W119*POWER(CE$51,2))+('[1]Summary Data'!$X119*CE$51)+'[1]Summary Data'!$Y119</f>
        <v>0.26861845558272002</v>
      </c>
      <c r="CF52" s="114">
        <f>('[1]Summary Data'!$V119*POWER(CF$51,3))+('[1]Summary Data'!$W119*POWER(CF$51,2))+('[1]Summary Data'!$X119*CF$51)+'[1]Summary Data'!$Y119</f>
        <v>0.26445815675904</v>
      </c>
      <c r="CG52" s="114">
        <f>('[1]Summary Data'!$V119*POWER(CG$51,3))+('[1]Summary Data'!$W119*POWER(CG$51,2))+('[1]Summary Data'!$X119*CG$51)+'[1]Summary Data'!$Y119</f>
        <v>0.25925732992</v>
      </c>
      <c r="CH52" s="114">
        <f>('[1]Summary Data'!$V119*POWER(CH$51,3))+('[1]Summary Data'!$W119*POWER(CH$51,2))+('[1]Summary Data'!$X119*CH$51)+'[1]Summary Data'!$Y119</f>
        <v>0.25308759346176002</v>
      </c>
      <c r="CI52" s="114">
        <f>('[1]Summary Data'!$V119*POWER(CI$51,3))+('[1]Summary Data'!$W119*POWER(CI$51,2))+('[1]Summary Data'!$X119*CI$51)+'[1]Summary Data'!$Y119</f>
        <v>0.24602056578047998</v>
      </c>
      <c r="CJ52" s="114">
        <f>('[1]Summary Data'!$V119*POWER(CJ$51,3))+('[1]Summary Data'!$W119*POWER(CJ$51,2))+('[1]Summary Data'!$X119*CJ$51)+'[1]Summary Data'!$Y119</f>
        <v>0.23812786527231999</v>
      </c>
      <c r="CK52" s="114">
        <f>('[1]Summary Data'!$V119*POWER(CK$51,3))+('[1]Summary Data'!$W119*POWER(CK$51,2))+('[1]Summary Data'!$X119*CK$51)+'[1]Summary Data'!$Y119</f>
        <v>0.22948111033343999</v>
      </c>
      <c r="CL52" s="114">
        <f>('[1]Summary Data'!$V119*POWER(CL$51,3))+('[1]Summary Data'!$W119*POWER(CL$51,2))+('[1]Summary Data'!$X119*CL$51)+'[1]Summary Data'!$Y119</f>
        <v>0.22015191935999995</v>
      </c>
      <c r="CM52" s="114">
        <f>('[1]Summary Data'!$V119*POWER(CM$51,3))+('[1]Summary Data'!$W119*POWER(CM$51,2))+('[1]Summary Data'!$X119*CM$51)+'[1]Summary Data'!$Y119</f>
        <v>0.21021191074815995</v>
      </c>
      <c r="CN52" s="114">
        <f>('[1]Summary Data'!$V119*POWER(CN$51,3))+('[1]Summary Data'!$W119*POWER(CN$51,2))+('[1]Summary Data'!$X119*CN$51)+'[1]Summary Data'!$Y119</f>
        <v>0.19973270289407996</v>
      </c>
      <c r="CO52" s="114">
        <f>('[1]Summary Data'!$V119*POWER(CO$51,3))+('[1]Summary Data'!$W119*POWER(CO$51,2))+('[1]Summary Data'!$X119*CO$51)+'[1]Summary Data'!$Y119</f>
        <v>0.18878591419391993</v>
      </c>
      <c r="CP52" s="114">
        <f>('[1]Summary Data'!$V119*POWER(CP$51,3))+('[1]Summary Data'!$W119*POWER(CP$51,2))+('[1]Summary Data'!$X119*CP$51)+'[1]Summary Data'!$Y119</f>
        <v>0.17744316304383989</v>
      </c>
      <c r="CQ52" s="114">
        <f>('[1]Summary Data'!$V119*POWER(CQ$51,3))+('[1]Summary Data'!$W119*POWER(CQ$51,2))+('[1]Summary Data'!$X119*CQ$51)+'[1]Summary Data'!$Y119</f>
        <v>0.16577606783999993</v>
      </c>
      <c r="CR52" s="114">
        <f>('[1]Summary Data'!$V119*POWER(CR$51,3))+('[1]Summary Data'!$W119*POWER(CR$51,2))+('[1]Summary Data'!$X119*CR$51)+'[1]Summary Data'!$Y119</f>
        <v>0.15385624697855987</v>
      </c>
      <c r="CS52" s="114">
        <f>('[1]Summary Data'!$V119*POWER(CS$51,3))+('[1]Summary Data'!$W119*POWER(CS$51,2))+('[1]Summary Data'!$X119*CS$51)+'[1]Summary Data'!$Y119</f>
        <v>0.14175531885567988</v>
      </c>
      <c r="CT52" s="114">
        <f>('[1]Summary Data'!$V119*POWER(CT$51,3))+('[1]Summary Data'!$W119*POWER(CT$51,2))+('[1]Summary Data'!$X119*CT$51)+'[1]Summary Data'!$Y119</f>
        <v>0.12954490186751985</v>
      </c>
      <c r="CU52" s="114">
        <f>('[1]Summary Data'!$V119*POWER(CU$51,3))+('[1]Summary Data'!$W119*POWER(CU$51,2))+('[1]Summary Data'!$X119*CU$51)+'[1]Summary Data'!$Y119</f>
        <v>0.11729661441023989</v>
      </c>
      <c r="CV52" s="114">
        <f>('[1]Summary Data'!$V119*POWER(CV$51,3))+('[1]Summary Data'!$W119*POWER(CV$51,2))+('[1]Summary Data'!$X119*CV$51)+'[1]Summary Data'!$Y119</f>
        <v>0.10508207487999985</v>
      </c>
      <c r="CW52" s="114">
        <f>('[1]Summary Data'!$V119*POWER(CW$51,3))+('[1]Summary Data'!$W119*POWER(CW$51,2))+('[1]Summary Data'!$X119*CW$51)+'[1]Summary Data'!$Y119</f>
        <v>9.2972901672959823E-2</v>
      </c>
      <c r="CX52" s="114">
        <f>('[1]Summary Data'!$V119*POWER(CX$51,3))+('[1]Summary Data'!$W119*POWER(CX$51,2))+('[1]Summary Data'!$X119*CX$51)+'[1]Summary Data'!$Y119</f>
        <v>8.1040713185279806E-2</v>
      </c>
      <c r="CY52" s="114">
        <f>('[1]Summary Data'!$V119*POWER(CY$51,3))+('[1]Summary Data'!$W119*POWER(CY$51,2))+('[1]Summary Data'!$X119*CY$51)+'[1]Summary Data'!$Y119</f>
        <v>6.9357127813119784E-2</v>
      </c>
      <c r="CZ52" s="114">
        <f>('[1]Summary Data'!$V119*POWER(CZ$51,3))+('[1]Summary Data'!$W119*POWER(CZ$51,2))+('[1]Summary Data'!$X119*CZ$51)+'[1]Summary Data'!$Y119</f>
        <v>5.7993763952639832E-2</v>
      </c>
      <c r="DA52" s="114">
        <f>('[1]Summary Data'!$V119*POWER(DA$51,3))+('[1]Summary Data'!$W119*POWER(DA$51,2))+('[1]Summary Data'!$X119*DA$51)+'[1]Summary Data'!$Y119</f>
        <v>4.7022239999999771E-2</v>
      </c>
      <c r="DB52" s="114">
        <f>('[1]Summary Data'!$V119*POWER(DB$51,3))+('[1]Summary Data'!$W119*POWER(DB$51,2))+('[1]Summary Data'!$X119*DB$51)+'[1]Summary Data'!$Y119</f>
        <v>3.651417435135984E-2</v>
      </c>
      <c r="DC52" s="114">
        <f>('[1]Summary Data'!$V119*POWER(DC$51,3))+('[1]Summary Data'!$W119*POWER(DC$51,2))+('[1]Summary Data'!$X119*DC$51)+'[1]Summary Data'!$Y119</f>
        <v>2.6541185402879836E-2</v>
      </c>
      <c r="DD52" s="114">
        <f>('[1]Summary Data'!$V119*POWER(DD$51,3))+('[1]Summary Data'!$W119*POWER(DD$51,2))+('[1]Summary Data'!$X119*DD$51)+'[1]Summary Data'!$Y119</f>
        <v>1.7174891550719773E-2</v>
      </c>
      <c r="DE52" s="114">
        <f>('[1]Summary Data'!$V119*POWER(DE$51,3))+('[1]Summary Data'!$W119*POWER(DE$51,2))+('[1]Summary Data'!$X119*DE$51)+'[1]Summary Data'!$Y119</f>
        <v>8.486911191039781E-3</v>
      </c>
      <c r="DF52" s="114">
        <f>('[1]Summary Data'!$V119*POWER(DF$51,3))+('[1]Summary Data'!$W119*POWER(DF$51,2))+('[1]Summary Data'!$X119*DF$51)+'[1]Summary Data'!$Y119</f>
        <v>5.4886271999982084E-4</v>
      </c>
      <c r="DG52" s="114">
        <f>('[1]Summary Data'!$V119*POWER(DG$51,3))+('[1]Summary Data'!$W119*POWER(DG$51,2))+('[1]Summary Data'!$X119*DG$51)+'[1]Summary Data'!$Y119</f>
        <v>-6.5676354662402292E-3</v>
      </c>
      <c r="DH52" s="114">
        <f>('[1]Summary Data'!$V119*POWER(DH$51,3))+('[1]Summary Data'!$W119*POWER(DH$51,2))+('[1]Summary Data'!$X119*DH$51)+'[1]Summary Data'!$Y119</f>
        <v>-1.2790964971520158E-2</v>
      </c>
      <c r="DI52" s="114">
        <f>('[1]Summary Data'!$V119*POWER(DI$51,3))+('[1]Summary Data'!$W119*POWER(DI$51,2))+('[1]Summary Data'!$X119*DI$51)+'[1]Summary Data'!$Y119</f>
        <v>-1.8049507399680087E-2</v>
      </c>
      <c r="DJ52" s="114">
        <f>('[1]Summary Data'!$V119*POWER(DJ$51,3))+('[1]Summary Data'!$W119*POWER(DJ$51,2))+('[1]Summary Data'!$X119*DJ$51)+'[1]Summary Data'!$Y119</f>
        <v>-2.2271644354560138E-2</v>
      </c>
      <c r="DK52" s="114">
        <f>('[1]Summary Data'!$V119*POWER(DK$51,3))+('[1]Summary Data'!$W119*POWER(DK$51,2))+('[1]Summary Data'!$X119*DK$51)+'[1]Summary Data'!$Y119</f>
        <v>-2.5385757440000212E-2</v>
      </c>
      <c r="DL52" s="114">
        <f>('[1]Summary Data'!$V119*POWER(DL$51,3))+('[1]Summary Data'!$W119*POWER(DL$51,2))+('[1]Summary Data'!$X119*DL$51)+'[1]Summary Data'!$Y119</f>
        <v>-2.7320228259840096E-2</v>
      </c>
      <c r="DM52" s="114">
        <f>('[1]Summary Data'!$V119*POWER(DM$51,3))+('[1]Summary Data'!$W119*POWER(DM$51,2))+('[1]Summary Data'!$X119*DM$51)+'[1]Summary Data'!$Y119</f>
        <v>-2.8003438417920079E-2</v>
      </c>
      <c r="DN52" s="114">
        <f>('[1]Summary Data'!$V119*POWER(DN$51,3))+('[1]Summary Data'!$W119*POWER(DN$51,2))+('[1]Summary Data'!$X119*DN$51)+'[1]Summary Data'!$Y119</f>
        <v>-2.7363769518080061E-2</v>
      </c>
      <c r="DO52" s="114">
        <f>('[1]Summary Data'!$V119*POWER(DO$51,3))+('[1]Summary Data'!$W119*POWER(DO$51,2))+('[1]Summary Data'!$X119*DO$51)+'[1]Summary Data'!$Y119</f>
        <v>-2.5329603164159886E-2</v>
      </c>
      <c r="DP52" s="114">
        <f>('[1]Summary Data'!$V119*POWER(DP$51,3))+('[1]Summary Data'!$W119*POWER(DP$51,2))+('[1]Summary Data'!$X119*DP$51)+'[1]Summary Data'!$Y119</f>
        <v>-2.1829320959999843E-2</v>
      </c>
      <c r="DQ52" s="114">
        <f>('[1]Summary Data'!$V119*POWER(DQ$51,3))+('[1]Summary Data'!$W119*POWER(DQ$51,2))+('[1]Summary Data'!$X119*DQ$51)+'[1]Summary Data'!$Y119</f>
        <v>-1.6791304509439831E-2</v>
      </c>
      <c r="DR52" s="114">
        <f>('[1]Summary Data'!$V119*POWER(DR$51,3))+('[1]Summary Data'!$W119*POWER(DR$51,2))+('[1]Summary Data'!$X119*DR$51)+'[1]Summary Data'!$Y119</f>
        <v>-1.0143935416319971E-2</v>
      </c>
      <c r="DS52" s="114">
        <f>('[1]Summary Data'!$V119*POWER(DS$51,3))+('[1]Summary Data'!$W119*POWER(DS$51,2))+('[1]Summary Data'!$X119*DS$51)+'[1]Summary Data'!$Y119</f>
        <v>-1.8155952844799428E-3</v>
      </c>
      <c r="DT52" s="114">
        <f>('[1]Summary Data'!$V119*POWER(DT$51,3))+('[1]Summary Data'!$W119*POWER(DT$51,2))+('[1]Summary Data'!$X119*DT$51)+'[1]Summary Data'!$Y119</f>
        <v>8.2653342822402442E-3</v>
      </c>
      <c r="DU52" s="114">
        <f>('[1]Summary Data'!$V119*POWER(DU$51,3))+('[1]Summary Data'!$W119*POWER(DU$51,2))+('[1]Summary Data'!$X119*DU$51)+'[1]Summary Data'!$Y119</f>
        <v>2.0170471680000135E-2</v>
      </c>
      <c r="DV52" s="114">
        <f>('[1]Summary Data'!$V119*POWER(DV$51,3))+('[1]Summary Data'!$W119*POWER(DV$51,2))+('[1]Summary Data'!$X119*DV$51)+'[1]Summary Data'!$Y119</f>
        <v>3.3971435304960412E-2</v>
      </c>
      <c r="DW52" s="114">
        <f>('[1]Summary Data'!$V119*POWER(DW$51,3))+('[1]Summary Data'!$W119*POWER(DW$51,2))+('[1]Summary Data'!$X119*DW$51)+'[1]Summary Data'!$Y119</f>
        <v>4.9739843553280427E-2</v>
      </c>
      <c r="DX52" s="114">
        <f>('[1]Summary Data'!$V119*POWER(DX$51,3))+('[1]Summary Data'!$W119*POWER(DX$51,2))+('[1]Summary Data'!$X119*DX$51)+'[1]Summary Data'!$Y119</f>
        <v>6.7547314821120391E-2</v>
      </c>
      <c r="DY52" s="114">
        <f>('[1]Summary Data'!$V119*POWER(DY$51,3))+('[1]Summary Data'!$W119*POWER(DY$51,2))+('[1]Summary Data'!$X119*DY$51)+'[1]Summary Data'!$Y119</f>
        <v>8.7465467504640515E-2</v>
      </c>
      <c r="DZ52" s="114">
        <f>('[1]Summary Data'!$V119*POWER(DZ$51,3))+('[1]Summary Data'!$W119*POWER(DZ$51,2))+('[1]Summary Data'!$X119*DZ$51)+'[1]Summary Data'!$Y119</f>
        <v>0.10956592000000079</v>
      </c>
      <c r="EA52" s="114">
        <f>('[1]Summary Data'!$V119*POWER(EA$51,3))+('[1]Summary Data'!$W119*POWER(EA$51,2))+('[1]Summary Data'!$X119*EA$51)+'[1]Summary Data'!$Y119</f>
        <v>0.13392029070336098</v>
      </c>
      <c r="EB52" s="114">
        <f>('[1]Summary Data'!$V119*POWER(EB$51,3))+('[1]Summary Data'!$W119*POWER(EB$51,2))+('[1]Summary Data'!$X119*EB$51)+'[1]Summary Data'!$Y119</f>
        <v>0.16060019801088088</v>
      </c>
      <c r="EC52" s="114">
        <f>('[1]Summary Data'!$V119*POWER(EC$51,3))+('[1]Summary Data'!$W119*POWER(EC$51,2))+('[1]Summary Data'!$X119*EC$51)+'[1]Summary Data'!$Y119</f>
        <v>0.18967726031872084</v>
      </c>
      <c r="ED52" s="114">
        <f>('[1]Summary Data'!$V119*POWER(ED$51,3))+('[1]Summary Data'!$W119*POWER(ED$51,2))+('[1]Summary Data'!$X119*ED$51)+'[1]Summary Data'!$Y119</f>
        <v>0.22122309602304097</v>
      </c>
      <c r="EE52" s="114">
        <f>('[1]Summary Data'!$V119*POWER(EE$51,3))+('[1]Summary Data'!$W119*POWER(EE$51,2))+('[1]Summary Data'!$X119*EE$51)+'[1]Summary Data'!$Y119</f>
        <v>0.25530932352000135</v>
      </c>
      <c r="EF52" s="114">
        <f>('[1]Summary Data'!$V119*POWER(EF$51,3))+('[1]Summary Data'!$W119*POWER(EF$51,2))+('[1]Summary Data'!$X119*EF$51)+'[1]Summary Data'!$Y119</f>
        <v>0.29200756120576166</v>
      </c>
      <c r="EG52" s="114">
        <f>('[1]Summary Data'!$V119*POWER(EG$51,3))+('[1]Summary Data'!$W119*POWER(EG$51,2))+('[1]Summary Data'!$X119*EG$51)+'[1]Summary Data'!$Y119</f>
        <v>0.33138942747648159</v>
      </c>
      <c r="EH52" s="114">
        <f>('[1]Summary Data'!$V119*POWER(EH$51,3))+('[1]Summary Data'!$W119*POWER(EH$51,2))+('[1]Summary Data'!$X119*EH$51)+'[1]Summary Data'!$Y119</f>
        <v>0.37352654072832198</v>
      </c>
      <c r="EI52" s="114">
        <f>('[1]Summary Data'!$V119*POWER(EI$51,3))+('[1]Summary Data'!$W119*POWER(EI$51,2))+('[1]Summary Data'!$X119*EI$51)+'[1]Summary Data'!$Y119</f>
        <v>0.41849051935744219</v>
      </c>
      <c r="EJ52" s="114">
        <f>('[1]Summary Data'!$V119*POWER(EJ$51,3))+('[1]Summary Data'!$W119*POWER(EJ$51,2))+('[1]Summary Data'!$X119*EJ$51)+'[1]Summary Data'!$Y119</f>
        <v>0.46635298176000206</v>
      </c>
      <c r="EK52" s="114">
        <f>('[1]Summary Data'!$V119*POWER(EK$51,3))+('[1]Summary Data'!$W119*POWER(EK$51,2))+('[1]Summary Data'!$X119*EK$51)+'[1]Summary Data'!$Y119</f>
        <v>0.51718554633216218</v>
      </c>
      <c r="EL52" s="114">
        <f>('[1]Summary Data'!$V119*POWER(EL$51,3))+('[1]Summary Data'!$W119*POWER(EL$51,2))+('[1]Summary Data'!$X119*EL$51)+'[1]Summary Data'!$Y119</f>
        <v>0.57105983147008232</v>
      </c>
      <c r="EM52" s="114">
        <f>('[1]Summary Data'!$V119*POWER(EM$51,3))+('[1]Summary Data'!$W119*POWER(EM$51,2))+('[1]Summary Data'!$X119*EM$51)+'[1]Summary Data'!$Y119</f>
        <v>0.6280474555699227</v>
      </c>
      <c r="EN52" s="114">
        <f>('[1]Summary Data'!$V119*POWER(EN$51,3))+('[1]Summary Data'!$W119*POWER(EN$51,2))+('[1]Summary Data'!$X119*EN$51)+'[1]Summary Data'!$Y119</f>
        <v>0.68822003702784251</v>
      </c>
      <c r="EO52" s="115">
        <f>('[1]Summary Data'!$V119*POWER(EO$51,3))+('[1]Summary Data'!$W119*POWER(EO$51,2))+('[1]Summary Data'!$X119*EO$51)+'[1]Summary Data'!$Y119</f>
        <v>0.75164919424000265</v>
      </c>
      <c r="EP52" s="172" t="s">
        <v>40</v>
      </c>
    </row>
    <row r="53" spans="2:147" ht="15.75" thickBot="1">
      <c r="B53" s="166"/>
      <c r="C53" s="167"/>
      <c r="D53" s="167"/>
      <c r="E53" s="168"/>
      <c r="F53" s="51">
        <f t="shared" si="7"/>
        <v>3</v>
      </c>
      <c r="G53" s="92">
        <f t="shared" si="8"/>
        <v>0.29476000000000002</v>
      </c>
      <c r="H53" s="93">
        <f t="shared" si="8"/>
        <v>0.29209980123136003</v>
      </c>
      <c r="I53" s="93">
        <f t="shared" si="8"/>
        <v>0.28824351705088003</v>
      </c>
      <c r="J53" s="93">
        <f t="shared" si="8"/>
        <v>0.28326625564672003</v>
      </c>
      <c r="K53" s="93">
        <f t="shared" si="8"/>
        <v>0.27724312520704003</v>
      </c>
      <c r="L53" s="93">
        <f t="shared" si="8"/>
        <v>0.27024923392</v>
      </c>
      <c r="M53" s="93">
        <f t="shared" si="8"/>
        <v>0.26235968997376002</v>
      </c>
      <c r="N53" s="93">
        <f t="shared" si="8"/>
        <v>0.25364960155648003</v>
      </c>
      <c r="O53" s="93">
        <f t="shared" si="8"/>
        <v>0.24419407685632002</v>
      </c>
      <c r="P53" s="93">
        <f t="shared" si="8"/>
        <v>0.23406822406144001</v>
      </c>
      <c r="Q53" s="93">
        <f t="shared" si="8"/>
        <v>0.22334715136</v>
      </c>
      <c r="R53" s="93">
        <f t="shared" si="8"/>
        <v>0.21210596694015998</v>
      </c>
      <c r="S53" s="93">
        <f t="shared" si="8"/>
        <v>0.20041977899007998</v>
      </c>
      <c r="T53" s="93">
        <f t="shared" si="8"/>
        <v>0.18836369569791994</v>
      </c>
      <c r="U53" s="93">
        <f t="shared" si="8"/>
        <v>0.17601282525183998</v>
      </c>
      <c r="V53" s="93">
        <f t="shared" si="8"/>
        <v>0.16344227583999993</v>
      </c>
      <c r="W53" s="93">
        <f t="shared" si="8"/>
        <v>0.15072715565055991</v>
      </c>
      <c r="X53" s="93">
        <f t="shared" si="8"/>
        <v>0.13794257287167991</v>
      </c>
      <c r="Y53" s="93">
        <f t="shared" si="8"/>
        <v>0.12516363569151989</v>
      </c>
      <c r="Z53" s="93">
        <f t="shared" si="8"/>
        <v>0.11246545229823993</v>
      </c>
      <c r="AA53" s="93">
        <f t="shared" si="8"/>
        <v>9.9923130879999877E-2</v>
      </c>
      <c r="AB53" s="93">
        <f t="shared" si="8"/>
        <v>8.7611779624959918E-2</v>
      </c>
      <c r="AC53" s="93">
        <f t="shared" si="8"/>
        <v>7.5606506721279831E-2</v>
      </c>
      <c r="AD53" s="93">
        <f t="shared" si="8"/>
        <v>6.3982420357119846E-2</v>
      </c>
      <c r="AE53" s="93">
        <f t="shared" si="8"/>
        <v>5.2814628720639856E-2</v>
      </c>
      <c r="AF53" s="93">
        <f t="shared" si="8"/>
        <v>4.2178239999999867E-2</v>
      </c>
      <c r="AG53" s="93">
        <f t="shared" si="8"/>
        <v>3.2148362383359885E-2</v>
      </c>
      <c r="AH53" s="93">
        <f t="shared" si="8"/>
        <v>2.2800104058879889E-2</v>
      </c>
      <c r="AI53" s="93">
        <f t="shared" si="8"/>
        <v>1.4208573214719855E-2</v>
      </c>
      <c r="AJ53" s="93">
        <f t="shared" si="8"/>
        <v>6.4488780390399292E-3</v>
      </c>
      <c r="AK53" s="93">
        <f t="shared" si="8"/>
        <v>0</v>
      </c>
      <c r="AL53" s="93">
        <f t="shared" si="8"/>
        <v>0</v>
      </c>
      <c r="AM53" s="93">
        <v>0</v>
      </c>
      <c r="AN53" s="93">
        <v>0</v>
      </c>
      <c r="AO53" s="93">
        <v>0</v>
      </c>
      <c r="AP53" s="93">
        <v>0</v>
      </c>
      <c r="AQ53" s="93">
        <v>0</v>
      </c>
      <c r="AR53" s="93">
        <v>0</v>
      </c>
      <c r="AS53" s="93">
        <v>0</v>
      </c>
      <c r="AT53" s="93">
        <v>0</v>
      </c>
      <c r="AU53" s="93">
        <v>0</v>
      </c>
      <c r="AV53" s="93">
        <v>0</v>
      </c>
      <c r="AW53" s="93">
        <v>0</v>
      </c>
      <c r="AX53" s="93">
        <v>0</v>
      </c>
      <c r="AY53" s="93">
        <v>0</v>
      </c>
      <c r="AZ53" s="93">
        <v>0</v>
      </c>
      <c r="BA53" s="93">
        <v>0</v>
      </c>
      <c r="BB53" s="93">
        <v>0</v>
      </c>
      <c r="BC53" s="93">
        <v>0</v>
      </c>
      <c r="BD53" s="93">
        <v>0</v>
      </c>
      <c r="BE53" s="93">
        <v>0</v>
      </c>
      <c r="BF53" s="93">
        <v>0</v>
      </c>
      <c r="BG53" s="93">
        <v>0</v>
      </c>
      <c r="BH53" s="93">
        <v>0</v>
      </c>
      <c r="BI53" s="93">
        <v>0</v>
      </c>
      <c r="BJ53" s="93">
        <v>0</v>
      </c>
      <c r="BK53" s="93">
        <v>0</v>
      </c>
      <c r="BL53" s="93">
        <v>0</v>
      </c>
      <c r="BM53" s="93">
        <v>0</v>
      </c>
      <c r="BN53" s="93">
        <v>0</v>
      </c>
      <c r="BO53" s="93">
        <v>0</v>
      </c>
      <c r="BP53" s="93">
        <v>0</v>
      </c>
      <c r="BQ53" s="93">
        <v>0</v>
      </c>
      <c r="BR53" s="93">
        <v>0</v>
      </c>
      <c r="BS53" s="93">
        <v>0</v>
      </c>
      <c r="BT53" s="94">
        <v>0</v>
      </c>
      <c r="BU53" s="173"/>
      <c r="BV53" s="146" t="s">
        <v>77</v>
      </c>
      <c r="BW53" s="43"/>
      <c r="BX53" s="43"/>
      <c r="BY53" s="43"/>
      <c r="CA53" s="141">
        <f t="shared" ref="CA53:CA59" si="9">AN53</f>
        <v>0</v>
      </c>
      <c r="CB53" s="92">
        <f>('[1]Summary Data'!$V118*POWER(CB$51,3))+('[1]Summary Data'!$W118*POWER(CB$51,2))+('[1]Summary Data'!$X118*CB$51)+'[1]Summary Data'!$Y118</f>
        <v>0.29476000000000002</v>
      </c>
      <c r="CC53" s="93">
        <f>('[1]Summary Data'!$V118*POWER(CC$51,3))+('[1]Summary Data'!$W118*POWER(CC$51,2))+('[1]Summary Data'!$X118*CC$51)+'[1]Summary Data'!$Y118</f>
        <v>0.29209980123136003</v>
      </c>
      <c r="CD53" s="93">
        <f>('[1]Summary Data'!$V118*POWER(CD$51,3))+('[1]Summary Data'!$W118*POWER(CD$51,2))+('[1]Summary Data'!$X118*CD$51)+'[1]Summary Data'!$Y118</f>
        <v>0.28824351705088003</v>
      </c>
      <c r="CE53" s="93">
        <f>('[1]Summary Data'!$V118*POWER(CE$51,3))+('[1]Summary Data'!$W118*POWER(CE$51,2))+('[1]Summary Data'!$X118*CE$51)+'[1]Summary Data'!$Y118</f>
        <v>0.28326625564672003</v>
      </c>
      <c r="CF53" s="93">
        <f>('[1]Summary Data'!$V118*POWER(CF$51,3))+('[1]Summary Data'!$W118*POWER(CF$51,2))+('[1]Summary Data'!$X118*CF$51)+'[1]Summary Data'!$Y118</f>
        <v>0.27724312520704003</v>
      </c>
      <c r="CG53" s="93">
        <f>('[1]Summary Data'!$V118*POWER(CG$51,3))+('[1]Summary Data'!$W118*POWER(CG$51,2))+('[1]Summary Data'!$X118*CG$51)+'[1]Summary Data'!$Y118</f>
        <v>0.27024923392</v>
      </c>
      <c r="CH53" s="93">
        <f>('[1]Summary Data'!$V118*POWER(CH$51,3))+('[1]Summary Data'!$W118*POWER(CH$51,2))+('[1]Summary Data'!$X118*CH$51)+'[1]Summary Data'!$Y118</f>
        <v>0.26235968997376002</v>
      </c>
      <c r="CI53" s="93">
        <f>('[1]Summary Data'!$V118*POWER(CI$51,3))+('[1]Summary Data'!$W118*POWER(CI$51,2))+('[1]Summary Data'!$X118*CI$51)+'[1]Summary Data'!$Y118</f>
        <v>0.25364960155648003</v>
      </c>
      <c r="CJ53" s="93">
        <f>('[1]Summary Data'!$V118*POWER(CJ$51,3))+('[1]Summary Data'!$W118*POWER(CJ$51,2))+('[1]Summary Data'!$X118*CJ$51)+'[1]Summary Data'!$Y118</f>
        <v>0.24419407685632002</v>
      </c>
      <c r="CK53" s="93">
        <f>('[1]Summary Data'!$V118*POWER(CK$51,3))+('[1]Summary Data'!$W118*POWER(CK$51,2))+('[1]Summary Data'!$X118*CK$51)+'[1]Summary Data'!$Y118</f>
        <v>0.23406822406144001</v>
      </c>
      <c r="CL53" s="93">
        <f>('[1]Summary Data'!$V118*POWER(CL$51,3))+('[1]Summary Data'!$W118*POWER(CL$51,2))+('[1]Summary Data'!$X118*CL$51)+'[1]Summary Data'!$Y118</f>
        <v>0.22334715136</v>
      </c>
      <c r="CM53" s="93">
        <f>('[1]Summary Data'!$V118*POWER(CM$51,3))+('[1]Summary Data'!$W118*POWER(CM$51,2))+('[1]Summary Data'!$X118*CM$51)+'[1]Summary Data'!$Y118</f>
        <v>0.21210596694015998</v>
      </c>
      <c r="CN53" s="93">
        <f>('[1]Summary Data'!$V118*POWER(CN$51,3))+('[1]Summary Data'!$W118*POWER(CN$51,2))+('[1]Summary Data'!$X118*CN$51)+'[1]Summary Data'!$Y118</f>
        <v>0.20041977899007998</v>
      </c>
      <c r="CO53" s="93">
        <f>('[1]Summary Data'!$V118*POWER(CO$51,3))+('[1]Summary Data'!$W118*POWER(CO$51,2))+('[1]Summary Data'!$X118*CO$51)+'[1]Summary Data'!$Y118</f>
        <v>0.18836369569791994</v>
      </c>
      <c r="CP53" s="93">
        <f>('[1]Summary Data'!$V118*POWER(CP$51,3))+('[1]Summary Data'!$W118*POWER(CP$51,2))+('[1]Summary Data'!$X118*CP$51)+'[1]Summary Data'!$Y118</f>
        <v>0.17601282525183998</v>
      </c>
      <c r="CQ53" s="93">
        <f>('[1]Summary Data'!$V118*POWER(CQ$51,3))+('[1]Summary Data'!$W118*POWER(CQ$51,2))+('[1]Summary Data'!$X118*CQ$51)+'[1]Summary Data'!$Y118</f>
        <v>0.16344227583999993</v>
      </c>
      <c r="CR53" s="93">
        <f>('[1]Summary Data'!$V118*POWER(CR$51,3))+('[1]Summary Data'!$W118*POWER(CR$51,2))+('[1]Summary Data'!$X118*CR$51)+'[1]Summary Data'!$Y118</f>
        <v>0.15072715565055991</v>
      </c>
      <c r="CS53" s="93">
        <f>('[1]Summary Data'!$V118*POWER(CS$51,3))+('[1]Summary Data'!$W118*POWER(CS$51,2))+('[1]Summary Data'!$X118*CS$51)+'[1]Summary Data'!$Y118</f>
        <v>0.13794257287167991</v>
      </c>
      <c r="CT53" s="93">
        <f>('[1]Summary Data'!$V118*POWER(CT$51,3))+('[1]Summary Data'!$W118*POWER(CT$51,2))+('[1]Summary Data'!$X118*CT$51)+'[1]Summary Data'!$Y118</f>
        <v>0.12516363569151989</v>
      </c>
      <c r="CU53" s="93">
        <f>('[1]Summary Data'!$V118*POWER(CU$51,3))+('[1]Summary Data'!$W118*POWER(CU$51,2))+('[1]Summary Data'!$X118*CU$51)+'[1]Summary Data'!$Y118</f>
        <v>0.11246545229823993</v>
      </c>
      <c r="CV53" s="93">
        <f>('[1]Summary Data'!$V118*POWER(CV$51,3))+('[1]Summary Data'!$W118*POWER(CV$51,2))+('[1]Summary Data'!$X118*CV$51)+'[1]Summary Data'!$Y118</f>
        <v>9.9923130879999877E-2</v>
      </c>
      <c r="CW53" s="93">
        <f>('[1]Summary Data'!$V118*POWER(CW$51,3))+('[1]Summary Data'!$W118*POWER(CW$51,2))+('[1]Summary Data'!$X118*CW$51)+'[1]Summary Data'!$Y118</f>
        <v>8.7611779624959918E-2</v>
      </c>
      <c r="CX53" s="93">
        <f>('[1]Summary Data'!$V118*POWER(CX$51,3))+('[1]Summary Data'!$W118*POWER(CX$51,2))+('[1]Summary Data'!$X118*CX$51)+'[1]Summary Data'!$Y118</f>
        <v>7.5606506721279831E-2</v>
      </c>
      <c r="CY53" s="93">
        <f>('[1]Summary Data'!$V118*POWER(CY$51,3))+('[1]Summary Data'!$W118*POWER(CY$51,2))+('[1]Summary Data'!$X118*CY$51)+'[1]Summary Data'!$Y118</f>
        <v>6.3982420357119846E-2</v>
      </c>
      <c r="CZ53" s="93">
        <f>('[1]Summary Data'!$V118*POWER(CZ$51,3))+('[1]Summary Data'!$W118*POWER(CZ$51,2))+('[1]Summary Data'!$X118*CZ$51)+'[1]Summary Data'!$Y118</f>
        <v>5.2814628720639856E-2</v>
      </c>
      <c r="DA53" s="93">
        <f>('[1]Summary Data'!$V118*POWER(DA$51,3))+('[1]Summary Data'!$W118*POWER(DA$51,2))+('[1]Summary Data'!$X118*DA$51)+'[1]Summary Data'!$Y118</f>
        <v>4.2178239999999867E-2</v>
      </c>
      <c r="DB53" s="93">
        <f>('[1]Summary Data'!$V118*POWER(DB$51,3))+('[1]Summary Data'!$W118*POWER(DB$51,2))+('[1]Summary Data'!$X118*DB$51)+'[1]Summary Data'!$Y118</f>
        <v>3.2148362383359885E-2</v>
      </c>
      <c r="DC53" s="93">
        <f>('[1]Summary Data'!$V118*POWER(DC$51,3))+('[1]Summary Data'!$W118*POWER(DC$51,2))+('[1]Summary Data'!$X118*DC$51)+'[1]Summary Data'!$Y118</f>
        <v>2.2800104058879889E-2</v>
      </c>
      <c r="DD53" s="93">
        <f>('[1]Summary Data'!$V118*POWER(DD$51,3))+('[1]Summary Data'!$W118*POWER(DD$51,2))+('[1]Summary Data'!$X118*DD$51)+'[1]Summary Data'!$Y118</f>
        <v>1.4208573214719855E-2</v>
      </c>
      <c r="DE53" s="93">
        <f>('[1]Summary Data'!$V118*POWER(DE$51,3))+('[1]Summary Data'!$W118*POWER(DE$51,2))+('[1]Summary Data'!$X118*DE$51)+'[1]Summary Data'!$Y118</f>
        <v>6.4488780390399292E-3</v>
      </c>
      <c r="DF53" s="93">
        <f>('[1]Summary Data'!$V118*POWER(DF$51,3))+('[1]Summary Data'!$W118*POWER(DF$51,2))+('[1]Summary Data'!$X118*DF$51)+'[1]Summary Data'!$Y118</f>
        <v>-4.0387328000007772E-4</v>
      </c>
      <c r="DG53" s="93">
        <f>('[1]Summary Data'!$V118*POWER(DG$51,3))+('[1]Summary Data'!$W118*POWER(DG$51,2))+('[1]Summary Data'!$X118*DG$51)+'[1]Summary Data'!$Y118</f>
        <v>-6.2745725542400765E-3</v>
      </c>
      <c r="DH53" s="93">
        <f>('[1]Summary Data'!$V118*POWER(DH$51,3))+('[1]Summary Data'!$W118*POWER(DH$51,2))+('[1]Summary Data'!$X118*DH$51)+'[1]Summary Data'!$Y118</f>
        <v>-1.1088111595520089E-2</v>
      </c>
      <c r="DI53" s="93">
        <f>('[1]Summary Data'!$V118*POWER(DI$51,3))+('[1]Summary Data'!$W118*POWER(DI$51,2))+('[1]Summary Data'!$X118*DI$51)+'[1]Summary Data'!$Y118</f>
        <v>-1.4769382215679971E-2</v>
      </c>
      <c r="DJ53" s="93">
        <f>('[1]Summary Data'!$V118*POWER(DJ$51,3))+('[1]Summary Data'!$W118*POWER(DJ$51,2))+('[1]Summary Data'!$X118*DJ$51)+'[1]Summary Data'!$Y118</f>
        <v>-1.7243276226560078E-2</v>
      </c>
      <c r="DK53" s="93">
        <f>('[1]Summary Data'!$V118*POWER(DK$51,3))+('[1]Summary Data'!$W118*POWER(DK$51,2))+('[1]Summary Data'!$X118*DK$51)+'[1]Summary Data'!$Y118</f>
        <v>-1.8434685439999987E-2</v>
      </c>
      <c r="DL53" s="93">
        <f>('[1]Summary Data'!$V118*POWER(DL$51,3))+('[1]Summary Data'!$W118*POWER(DL$51,2))+('[1]Summary Data'!$X118*DL$51)+'[1]Summary Data'!$Y118</f>
        <v>-1.8268501667839998E-2</v>
      </c>
      <c r="DM53" s="93">
        <f>('[1]Summary Data'!$V118*POWER(DM$51,3))+('[1]Summary Data'!$W118*POWER(DM$51,2))+('[1]Summary Data'!$X118*DM$51)+'[1]Summary Data'!$Y118</f>
        <v>-1.6669616721919911E-2</v>
      </c>
      <c r="DN53" s="93">
        <f>('[1]Summary Data'!$V118*POWER(DN$51,3))+('[1]Summary Data'!$W118*POWER(DN$51,2))+('[1]Summary Data'!$X118*DN$51)+'[1]Summary Data'!$Y118</f>
        <v>-1.3562922414079859E-2</v>
      </c>
      <c r="DO53" s="93">
        <f>('[1]Summary Data'!$V118*POWER(DO$51,3))+('[1]Summary Data'!$W118*POWER(DO$51,2))+('[1]Summary Data'!$X118*DO$51)+'[1]Summary Data'!$Y118</f>
        <v>-8.873310556159808E-3</v>
      </c>
      <c r="DP53" s="93">
        <f>('[1]Summary Data'!$V118*POWER(DP$51,3))+('[1]Summary Data'!$W118*POWER(DP$51,2))+('[1]Summary Data'!$X118*DP$51)+'[1]Summary Data'!$Y118</f>
        <v>-2.5256729599997252E-3</v>
      </c>
      <c r="DQ53" s="93">
        <f>('[1]Summary Data'!$V118*POWER(DQ$51,3))+('[1]Summary Data'!$W118*POWER(DQ$51,2))+('[1]Summary Data'!$X118*DQ$51)+'[1]Summary Data'!$Y118</f>
        <v>5.5550985625603122E-3</v>
      </c>
      <c r="DR53" s="93">
        <f>('[1]Summary Data'!$V118*POWER(DR$51,3))+('[1]Summary Data'!$W118*POWER(DR$51,2))+('[1]Summary Data'!$X118*DR$51)+'[1]Summary Data'!$Y118</f>
        <v>1.5444112199680449E-2</v>
      </c>
      <c r="DS53" s="93">
        <f>('[1]Summary Data'!$V118*POWER(DS$51,3))+('[1]Summary Data'!$W118*POWER(DS$51,2))+('[1]Summary Data'!$X118*DS$51)+'[1]Summary Data'!$Y118</f>
        <v>2.7216476139520385E-2</v>
      </c>
      <c r="DT53" s="93">
        <f>('[1]Summary Data'!$V118*POWER(DT$51,3))+('[1]Summary Data'!$W118*POWER(DT$51,2))+('[1]Summary Data'!$X118*DT$51)+'[1]Summary Data'!$Y118</f>
        <v>4.0947298570240598E-2</v>
      </c>
      <c r="DU53" s="93">
        <f>('[1]Summary Data'!$V118*POWER(DU$51,3))+('[1]Summary Data'!$W118*POWER(DU$51,2))+('[1]Summary Data'!$X118*DU$51)+'[1]Summary Data'!$Y118</f>
        <v>5.6711687680000678E-2</v>
      </c>
      <c r="DV53" s="93">
        <f>('[1]Summary Data'!$V118*POWER(DV$51,3))+('[1]Summary Data'!$W118*POWER(DV$51,2))+('[1]Summary Data'!$X118*DV$51)+'[1]Summary Data'!$Y118</f>
        <v>7.4584751656960657E-2</v>
      </c>
      <c r="DW53" s="93">
        <f>('[1]Summary Data'!$V118*POWER(DW$51,3))+('[1]Summary Data'!$W118*POWER(DW$51,2))+('[1]Summary Data'!$X118*DW$51)+'[1]Summary Data'!$Y118</f>
        <v>9.4641598689280793E-2</v>
      </c>
      <c r="DX53" s="93">
        <f>('[1]Summary Data'!$V118*POWER(DX$51,3))+('[1]Summary Data'!$W118*POWER(DX$51,2))+('[1]Summary Data'!$X118*DX$51)+'[1]Summary Data'!$Y118</f>
        <v>0.11695733696512089</v>
      </c>
      <c r="DY53" s="93">
        <f>('[1]Summary Data'!$V118*POWER(DY$51,3))+('[1]Summary Data'!$W118*POWER(DY$51,2))+('[1]Summary Data'!$X118*DY$51)+'[1]Summary Data'!$Y118</f>
        <v>0.141607074672641</v>
      </c>
      <c r="DZ53" s="93">
        <f>('[1]Summary Data'!$V118*POWER(DZ$51,3))+('[1]Summary Data'!$W118*POWER(DZ$51,2))+('[1]Summary Data'!$X118*DZ$51)+'[1]Summary Data'!$Y118</f>
        <v>0.16866592000000113</v>
      </c>
      <c r="EA53" s="93">
        <f>('[1]Summary Data'!$V118*POWER(EA$51,3))+('[1]Summary Data'!$W118*POWER(EA$51,2))+('[1]Summary Data'!$X118*EA$51)+'[1]Summary Data'!$Y118</f>
        <v>0.19820898113536134</v>
      </c>
      <c r="EB53" s="93">
        <f>('[1]Summary Data'!$V118*POWER(EB$51,3))+('[1]Summary Data'!$W118*POWER(EB$51,2))+('[1]Summary Data'!$X118*EB$51)+'[1]Summary Data'!$Y118</f>
        <v>0.23031136626688142</v>
      </c>
      <c r="EC53" s="93">
        <f>('[1]Summary Data'!$V118*POWER(EC$51,3))+('[1]Summary Data'!$W118*POWER(EC$51,2))+('[1]Summary Data'!$X118*EC$51)+'[1]Summary Data'!$Y118</f>
        <v>0.26504818358272164</v>
      </c>
      <c r="ED53" s="93">
        <f>('[1]Summary Data'!$V118*POWER(ED$51,3))+('[1]Summary Data'!$W118*POWER(ED$51,2))+('[1]Summary Data'!$X118*ED$51)+'[1]Summary Data'!$Y118</f>
        <v>0.30249454127104181</v>
      </c>
      <c r="EE53" s="93">
        <f>('[1]Summary Data'!$V118*POWER(EE$51,3))+('[1]Summary Data'!$W118*POWER(EE$51,2))+('[1]Summary Data'!$X118*EE$51)+'[1]Summary Data'!$Y118</f>
        <v>0.34272554752000173</v>
      </c>
      <c r="EF53" s="93">
        <f>('[1]Summary Data'!$V118*POWER(EF$51,3))+('[1]Summary Data'!$W118*POWER(EF$51,2))+('[1]Summary Data'!$X118*EF$51)+'[1]Summary Data'!$Y118</f>
        <v>0.38581631051776233</v>
      </c>
      <c r="EG53" s="93">
        <f>('[1]Summary Data'!$V118*POWER(EG$51,3))+('[1]Summary Data'!$W118*POWER(EG$51,2))+('[1]Summary Data'!$X118*EG$51)+'[1]Summary Data'!$Y118</f>
        <v>0.43184193845248209</v>
      </c>
      <c r="EH53" s="93">
        <f>('[1]Summary Data'!$V118*POWER(EH$51,3))+('[1]Summary Data'!$W118*POWER(EH$51,2))+('[1]Summary Data'!$X118*EH$51)+'[1]Summary Data'!$Y118</f>
        <v>0.48087753951232237</v>
      </c>
      <c r="EI53" s="93">
        <f>('[1]Summary Data'!$V118*POWER(EI$51,3))+('[1]Summary Data'!$W118*POWER(EI$51,2))+('[1]Summary Data'!$X118*EI$51)+'[1]Summary Data'!$Y118</f>
        <v>0.53299822188544277</v>
      </c>
      <c r="EJ53" s="93">
        <f>('[1]Summary Data'!$V118*POWER(EJ$51,3))+('[1]Summary Data'!$W118*POWER(EJ$51,2))+('[1]Summary Data'!$X118*EJ$51)+'[1]Summary Data'!$Y118</f>
        <v>0.58827909376000243</v>
      </c>
      <c r="EK53" s="93">
        <f>('[1]Summary Data'!$V118*POWER(EK$51,3))+('[1]Summary Data'!$W118*POWER(EK$51,2))+('[1]Summary Data'!$X118*EK$51)+'[1]Summary Data'!$Y118</f>
        <v>0.64679526332416271</v>
      </c>
      <c r="EL53" s="93">
        <f>('[1]Summary Data'!$V118*POWER(EL$51,3))+('[1]Summary Data'!$W118*POWER(EL$51,2))+('[1]Summary Data'!$X118*EL$51)+'[1]Summary Data'!$Y118</f>
        <v>0.7086218387660832</v>
      </c>
      <c r="EM53" s="93">
        <f>('[1]Summary Data'!$V118*POWER(EM$51,3))+('[1]Summary Data'!$W118*POWER(EM$51,2))+('[1]Summary Data'!$X118*EM$51)+'[1]Summary Data'!$Y118</f>
        <v>0.7738339282739235</v>
      </c>
      <c r="EN53" s="93">
        <f>('[1]Summary Data'!$V118*POWER(EN$51,3))+('[1]Summary Data'!$W118*POWER(EN$51,2))+('[1]Summary Data'!$X118*EN$51)+'[1]Summary Data'!$Y118</f>
        <v>0.84250664003584319</v>
      </c>
      <c r="EO53" s="94">
        <f>('[1]Summary Data'!$V118*POWER(EO$51,3))+('[1]Summary Data'!$W118*POWER(EO$51,2))+('[1]Summary Data'!$X118*EO$51)+'[1]Summary Data'!$Y118</f>
        <v>0.91471508224000364</v>
      </c>
      <c r="EP53" s="173"/>
      <c r="EQ53" s="43" t="s">
        <v>62</v>
      </c>
    </row>
    <row r="54" spans="2:147">
      <c r="B54" s="166"/>
      <c r="C54" s="167"/>
      <c r="D54" s="167"/>
      <c r="E54" s="168"/>
      <c r="F54" s="54">
        <f t="shared" si="7"/>
        <v>3.5</v>
      </c>
      <c r="G54" s="97">
        <f t="shared" si="8"/>
        <v>0.28514067009023997</v>
      </c>
      <c r="H54" s="98">
        <f t="shared" si="8"/>
        <v>0.28514067009023997</v>
      </c>
      <c r="I54" s="98">
        <f t="shared" si="8"/>
        <v>0.28439454152191995</v>
      </c>
      <c r="J54" s="98">
        <f t="shared" si="8"/>
        <v>0.28223648603647999</v>
      </c>
      <c r="K54" s="98">
        <f t="shared" si="8"/>
        <v>0.27875137537535999</v>
      </c>
      <c r="L54" s="98">
        <f t="shared" si="8"/>
        <v>0.27402408128</v>
      </c>
      <c r="M54" s="98">
        <f t="shared" si="8"/>
        <v>0.26813947549183997</v>
      </c>
      <c r="N54" s="98">
        <f t="shared" si="8"/>
        <v>0.26118242975231998</v>
      </c>
      <c r="O54" s="98">
        <f t="shared" si="8"/>
        <v>0.25323781580287996</v>
      </c>
      <c r="P54" s="98">
        <f t="shared" si="8"/>
        <v>0.24439050538495996</v>
      </c>
      <c r="Q54" s="98">
        <f t="shared" si="8"/>
        <v>0.23472537023999995</v>
      </c>
      <c r="R54" s="98">
        <f t="shared" si="8"/>
        <v>0.22432728210943995</v>
      </c>
      <c r="S54" s="98">
        <f t="shared" si="8"/>
        <v>0.21328111273471995</v>
      </c>
      <c r="T54" s="98">
        <f t="shared" si="8"/>
        <v>0.20167173385727993</v>
      </c>
      <c r="U54" s="98">
        <f t="shared" si="8"/>
        <v>0.18958401721855989</v>
      </c>
      <c r="V54" s="98">
        <f t="shared" si="8"/>
        <v>0.17710283455999992</v>
      </c>
      <c r="W54" s="98">
        <f t="shared" si="8"/>
        <v>0.16431305762303988</v>
      </c>
      <c r="X54" s="98">
        <f t="shared" si="8"/>
        <v>0.15129955814911986</v>
      </c>
      <c r="Y54" s="98">
        <f t="shared" si="8"/>
        <v>0.13814720787967985</v>
      </c>
      <c r="Z54" s="98">
        <f t="shared" si="8"/>
        <v>0.12494087855615987</v>
      </c>
      <c r="AA54" s="98">
        <f t="shared" si="8"/>
        <v>0.11176544191999985</v>
      </c>
      <c r="AB54" s="98">
        <f t="shared" si="8"/>
        <v>9.8705769712639835E-2</v>
      </c>
      <c r="AC54" s="98">
        <f t="shared" si="8"/>
        <v>8.5846733675519815E-2</v>
      </c>
      <c r="AD54" s="98">
        <f t="shared" si="8"/>
        <v>7.3273205550079795E-2</v>
      </c>
      <c r="AE54" s="98">
        <f t="shared" si="8"/>
        <v>6.107005707775981E-2</v>
      </c>
      <c r="AF54" s="98">
        <f t="shared" si="8"/>
        <v>4.9322159999999754E-2</v>
      </c>
      <c r="AG54" s="98">
        <f t="shared" si="8"/>
        <v>3.8114386058239913E-2</v>
      </c>
      <c r="AH54" s="98">
        <f t="shared" si="8"/>
        <v>2.7531606993919822E-2</v>
      </c>
      <c r="AI54" s="98">
        <f t="shared" si="8"/>
        <v>1.7658694548479847E-2</v>
      </c>
      <c r="AJ54" s="98">
        <f t="shared" si="8"/>
        <v>8.5805204633598864E-3</v>
      </c>
      <c r="AK54" s="98">
        <f t="shared" si="8"/>
        <v>3.819564799998898E-4</v>
      </c>
      <c r="AL54" s="98">
        <f t="shared" si="8"/>
        <v>0</v>
      </c>
      <c r="AM54" s="98">
        <v>0</v>
      </c>
      <c r="AN54" s="98">
        <v>0</v>
      </c>
      <c r="AO54" s="98">
        <v>0</v>
      </c>
      <c r="AP54" s="98">
        <v>0</v>
      </c>
      <c r="AQ54" s="98">
        <v>0</v>
      </c>
      <c r="AR54" s="98">
        <v>0</v>
      </c>
      <c r="AS54" s="98">
        <v>0</v>
      </c>
      <c r="AT54" s="98">
        <v>0</v>
      </c>
      <c r="AU54" s="98">
        <v>0</v>
      </c>
      <c r="AV54" s="98">
        <v>0</v>
      </c>
      <c r="AW54" s="98">
        <v>0</v>
      </c>
      <c r="AX54" s="98">
        <v>0</v>
      </c>
      <c r="AY54" s="98">
        <v>0</v>
      </c>
      <c r="AZ54" s="98">
        <v>0</v>
      </c>
      <c r="BA54" s="98">
        <v>0</v>
      </c>
      <c r="BB54" s="98">
        <v>0</v>
      </c>
      <c r="BC54" s="98">
        <v>0</v>
      </c>
      <c r="BD54" s="98">
        <v>0</v>
      </c>
      <c r="BE54" s="98">
        <v>0</v>
      </c>
      <c r="BF54" s="98">
        <v>0</v>
      </c>
      <c r="BG54" s="98">
        <v>0</v>
      </c>
      <c r="BH54" s="98">
        <v>0</v>
      </c>
      <c r="BI54" s="98">
        <v>0</v>
      </c>
      <c r="BJ54" s="98">
        <v>0</v>
      </c>
      <c r="BK54" s="98">
        <v>0</v>
      </c>
      <c r="BL54" s="98">
        <v>0</v>
      </c>
      <c r="BM54" s="98">
        <v>0</v>
      </c>
      <c r="BN54" s="98">
        <v>0</v>
      </c>
      <c r="BO54" s="98">
        <v>0</v>
      </c>
      <c r="BP54" s="98">
        <v>0</v>
      </c>
      <c r="BQ54" s="98">
        <v>0</v>
      </c>
      <c r="BR54" s="98">
        <v>0</v>
      </c>
      <c r="BS54" s="98">
        <v>0</v>
      </c>
      <c r="BT54" s="99">
        <v>0</v>
      </c>
      <c r="BU54" s="173"/>
      <c r="CA54" s="142">
        <f t="shared" si="9"/>
        <v>0</v>
      </c>
      <c r="CB54" s="97">
        <f>('[1]Summary Data'!$V117*POWER(CB$51,3))+('[1]Summary Data'!$W117*POWER(CB$51,2))+('[1]Summary Data'!$X117*CB$51)+'[1]Summary Data'!$Y117</f>
        <v>0.28438999999999998</v>
      </c>
      <c r="CC54" s="98">
        <f>('[1]Summary Data'!$V117*POWER(CC$51,3))+('[1]Summary Data'!$W117*POWER(CC$51,2))+('[1]Summary Data'!$X117*CC$51)+'[1]Summary Data'!$Y117</f>
        <v>0.28514067009023997</v>
      </c>
      <c r="CD54" s="98">
        <f>('[1]Summary Data'!$V117*POWER(CD$51,3))+('[1]Summary Data'!$W117*POWER(CD$51,2))+('[1]Summary Data'!$X117*CD$51)+'[1]Summary Data'!$Y117</f>
        <v>0.28439454152191995</v>
      </c>
      <c r="CE54" s="98">
        <f>('[1]Summary Data'!$V117*POWER(CE$51,3))+('[1]Summary Data'!$W117*POWER(CE$51,2))+('[1]Summary Data'!$X117*CE$51)+'[1]Summary Data'!$Y117</f>
        <v>0.28223648603647999</v>
      </c>
      <c r="CF54" s="98">
        <f>('[1]Summary Data'!$V117*POWER(CF$51,3))+('[1]Summary Data'!$W117*POWER(CF$51,2))+('[1]Summary Data'!$X117*CF$51)+'[1]Summary Data'!$Y117</f>
        <v>0.27875137537535999</v>
      </c>
      <c r="CG54" s="98">
        <f>('[1]Summary Data'!$V117*POWER(CG$51,3))+('[1]Summary Data'!$W117*POWER(CG$51,2))+('[1]Summary Data'!$X117*CG$51)+'[1]Summary Data'!$Y117</f>
        <v>0.27402408128</v>
      </c>
      <c r="CH54" s="98">
        <f>('[1]Summary Data'!$V117*POWER(CH$51,3))+('[1]Summary Data'!$W117*POWER(CH$51,2))+('[1]Summary Data'!$X117*CH$51)+'[1]Summary Data'!$Y117</f>
        <v>0.26813947549183997</v>
      </c>
      <c r="CI54" s="98">
        <f>('[1]Summary Data'!$V117*POWER(CI$51,3))+('[1]Summary Data'!$W117*POWER(CI$51,2))+('[1]Summary Data'!$X117*CI$51)+'[1]Summary Data'!$Y117</f>
        <v>0.26118242975231998</v>
      </c>
      <c r="CJ54" s="98">
        <f>('[1]Summary Data'!$V117*POWER(CJ$51,3))+('[1]Summary Data'!$W117*POWER(CJ$51,2))+('[1]Summary Data'!$X117*CJ$51)+'[1]Summary Data'!$Y117</f>
        <v>0.25323781580287996</v>
      </c>
      <c r="CK54" s="98">
        <f>('[1]Summary Data'!$V117*POWER(CK$51,3))+('[1]Summary Data'!$W117*POWER(CK$51,2))+('[1]Summary Data'!$X117*CK$51)+'[1]Summary Data'!$Y117</f>
        <v>0.24439050538495996</v>
      </c>
      <c r="CL54" s="98">
        <f>('[1]Summary Data'!$V117*POWER(CL$51,3))+('[1]Summary Data'!$W117*POWER(CL$51,2))+('[1]Summary Data'!$X117*CL$51)+'[1]Summary Data'!$Y117</f>
        <v>0.23472537023999995</v>
      </c>
      <c r="CM54" s="98">
        <f>('[1]Summary Data'!$V117*POWER(CM$51,3))+('[1]Summary Data'!$W117*POWER(CM$51,2))+('[1]Summary Data'!$X117*CM$51)+'[1]Summary Data'!$Y117</f>
        <v>0.22432728210943995</v>
      </c>
      <c r="CN54" s="98">
        <f>('[1]Summary Data'!$V117*POWER(CN$51,3))+('[1]Summary Data'!$W117*POWER(CN$51,2))+('[1]Summary Data'!$X117*CN$51)+'[1]Summary Data'!$Y117</f>
        <v>0.21328111273471995</v>
      </c>
      <c r="CO54" s="98">
        <f>('[1]Summary Data'!$V117*POWER(CO$51,3))+('[1]Summary Data'!$W117*POWER(CO$51,2))+('[1]Summary Data'!$X117*CO$51)+'[1]Summary Data'!$Y117</f>
        <v>0.20167173385727993</v>
      </c>
      <c r="CP54" s="98">
        <f>('[1]Summary Data'!$V117*POWER(CP$51,3))+('[1]Summary Data'!$W117*POWER(CP$51,2))+('[1]Summary Data'!$X117*CP$51)+'[1]Summary Data'!$Y117</f>
        <v>0.18958401721855989</v>
      </c>
      <c r="CQ54" s="98">
        <f>('[1]Summary Data'!$V117*POWER(CQ$51,3))+('[1]Summary Data'!$W117*POWER(CQ$51,2))+('[1]Summary Data'!$X117*CQ$51)+'[1]Summary Data'!$Y117</f>
        <v>0.17710283455999992</v>
      </c>
      <c r="CR54" s="98">
        <f>('[1]Summary Data'!$V117*POWER(CR$51,3))+('[1]Summary Data'!$W117*POWER(CR$51,2))+('[1]Summary Data'!$X117*CR$51)+'[1]Summary Data'!$Y117</f>
        <v>0.16431305762303988</v>
      </c>
      <c r="CS54" s="98">
        <f>('[1]Summary Data'!$V117*POWER(CS$51,3))+('[1]Summary Data'!$W117*POWER(CS$51,2))+('[1]Summary Data'!$X117*CS$51)+'[1]Summary Data'!$Y117</f>
        <v>0.15129955814911986</v>
      </c>
      <c r="CT54" s="98">
        <f>('[1]Summary Data'!$V117*POWER(CT$51,3))+('[1]Summary Data'!$W117*POWER(CT$51,2))+('[1]Summary Data'!$X117*CT$51)+'[1]Summary Data'!$Y117</f>
        <v>0.13814720787967985</v>
      </c>
      <c r="CU54" s="98">
        <f>('[1]Summary Data'!$V117*POWER(CU$51,3))+('[1]Summary Data'!$W117*POWER(CU$51,2))+('[1]Summary Data'!$X117*CU$51)+'[1]Summary Data'!$Y117</f>
        <v>0.12494087855615987</v>
      </c>
      <c r="CV54" s="98">
        <f>('[1]Summary Data'!$V117*POWER(CV$51,3))+('[1]Summary Data'!$W117*POWER(CV$51,2))+('[1]Summary Data'!$X117*CV$51)+'[1]Summary Data'!$Y117</f>
        <v>0.11176544191999985</v>
      </c>
      <c r="CW54" s="98">
        <f>('[1]Summary Data'!$V117*POWER(CW$51,3))+('[1]Summary Data'!$W117*POWER(CW$51,2))+('[1]Summary Data'!$X117*CW$51)+'[1]Summary Data'!$Y117</f>
        <v>9.8705769712639835E-2</v>
      </c>
      <c r="CX54" s="98">
        <f>('[1]Summary Data'!$V117*POWER(CX$51,3))+('[1]Summary Data'!$W117*POWER(CX$51,2))+('[1]Summary Data'!$X117*CX$51)+'[1]Summary Data'!$Y117</f>
        <v>8.5846733675519815E-2</v>
      </c>
      <c r="CY54" s="98">
        <f>('[1]Summary Data'!$V117*POWER(CY$51,3))+('[1]Summary Data'!$W117*POWER(CY$51,2))+('[1]Summary Data'!$X117*CY$51)+'[1]Summary Data'!$Y117</f>
        <v>7.3273205550079795E-2</v>
      </c>
      <c r="CZ54" s="98">
        <f>('[1]Summary Data'!$V117*POWER(CZ$51,3))+('[1]Summary Data'!$W117*POWER(CZ$51,2))+('[1]Summary Data'!$X117*CZ$51)+'[1]Summary Data'!$Y117</f>
        <v>6.107005707775981E-2</v>
      </c>
      <c r="DA54" s="98">
        <f>('[1]Summary Data'!$V117*POWER(DA$51,3))+('[1]Summary Data'!$W117*POWER(DA$51,2))+('[1]Summary Data'!$X117*DA$51)+'[1]Summary Data'!$Y117</f>
        <v>4.9322159999999754E-2</v>
      </c>
      <c r="DB54" s="98">
        <f>('[1]Summary Data'!$V117*POWER(DB$51,3))+('[1]Summary Data'!$W117*POWER(DB$51,2))+('[1]Summary Data'!$X117*DB$51)+'[1]Summary Data'!$Y117</f>
        <v>3.8114386058239913E-2</v>
      </c>
      <c r="DC54" s="98">
        <f>('[1]Summary Data'!$V117*POWER(DC$51,3))+('[1]Summary Data'!$W117*POWER(DC$51,2))+('[1]Summary Data'!$X117*DC$51)+'[1]Summary Data'!$Y117</f>
        <v>2.7531606993919822E-2</v>
      </c>
      <c r="DD54" s="98">
        <f>('[1]Summary Data'!$V117*POWER(DD$51,3))+('[1]Summary Data'!$W117*POWER(DD$51,2))+('[1]Summary Data'!$X117*DD$51)+'[1]Summary Data'!$Y117</f>
        <v>1.7658694548479847E-2</v>
      </c>
      <c r="DE54" s="98">
        <f>('[1]Summary Data'!$V117*POWER(DE$51,3))+('[1]Summary Data'!$W117*POWER(DE$51,2))+('[1]Summary Data'!$X117*DE$51)+'[1]Summary Data'!$Y117</f>
        <v>8.5805204633598864E-3</v>
      </c>
      <c r="DF54" s="98">
        <f>('[1]Summary Data'!$V117*POWER(DF$51,3))+('[1]Summary Data'!$W117*POWER(DF$51,2))+('[1]Summary Data'!$X117*DF$51)+'[1]Summary Data'!$Y117</f>
        <v>3.819564799998898E-4</v>
      </c>
      <c r="DG54" s="98">
        <f>('[1]Summary Data'!$V117*POWER(DG$51,3))+('[1]Summary Data'!$W117*POWER(DG$51,2))+('[1]Summary Data'!$X117*DG$51)+'[1]Summary Data'!$Y117</f>
        <v>-6.8521256601601355E-3</v>
      </c>
      <c r="DH54" s="98">
        <f>('[1]Summary Data'!$V117*POWER(DH$51,3))+('[1]Summary Data'!$W117*POWER(DH$51,2))+('[1]Summary Data'!$X117*DH$51)+'[1]Summary Data'!$Y117</f>
        <v>-1.3036854215680072E-2</v>
      </c>
      <c r="DI54" s="98">
        <f>('[1]Summary Data'!$V117*POWER(DI$51,3))+('[1]Summary Data'!$W117*POWER(DI$51,2))+('[1]Summary Data'!$X117*DI$51)+'[1]Summary Data'!$Y117</f>
        <v>-1.8087357445119967E-2</v>
      </c>
      <c r="DJ54" s="98">
        <f>('[1]Summary Data'!$V117*POWER(DJ$51,3))+('[1]Summary Data'!$W117*POWER(DJ$51,2))+('[1]Summary Data'!$X117*DJ$51)+'[1]Summary Data'!$Y117</f>
        <v>-2.1918763607040093E-2</v>
      </c>
      <c r="DK54" s="98">
        <f>('[1]Summary Data'!$V117*POWER(DK$51,3))+('[1]Summary Data'!$W117*POWER(DK$51,2))+('[1]Summary Data'!$X117*DK$51)+'[1]Summary Data'!$Y117</f>
        <v>-2.4446200960000164E-2</v>
      </c>
      <c r="DL54" s="98">
        <f>('[1]Summary Data'!$V117*POWER(DL$51,3))+('[1]Summary Data'!$W117*POWER(DL$51,2))+('[1]Summary Data'!$X117*DL$51)+'[1]Summary Data'!$Y117</f>
        <v>-2.5584797762560063E-2</v>
      </c>
      <c r="DM54" s="98">
        <f>('[1]Summary Data'!$V117*POWER(DM$51,3))+('[1]Summary Data'!$W117*POWER(DM$51,2))+('[1]Summary Data'!$X117*DM$51)+'[1]Summary Data'!$Y117</f>
        <v>-2.5249682273280116E-2</v>
      </c>
      <c r="DN54" s="98">
        <f>('[1]Summary Data'!$V117*POWER(DN$51,3))+('[1]Summary Data'!$W117*POWER(DN$51,2))+('[1]Summary Data'!$X117*DN$51)+'[1]Summary Data'!$Y117</f>
        <v>-2.3355982750719984E-2</v>
      </c>
      <c r="DO54" s="98">
        <f>('[1]Summary Data'!$V117*POWER(DO$51,3))+('[1]Summary Data'!$W117*POWER(DO$51,2))+('[1]Summary Data'!$X117*DO$51)+'[1]Summary Data'!$Y117</f>
        <v>-1.9818827453439825E-2</v>
      </c>
      <c r="DP54" s="98">
        <f>('[1]Summary Data'!$V117*POWER(DP$51,3))+('[1]Summary Data'!$W117*POWER(DP$51,2))+('[1]Summary Data'!$X117*DP$51)+'[1]Summary Data'!$Y117</f>
        <v>-1.455334463999991E-2</v>
      </c>
      <c r="DQ54" s="98">
        <f>('[1]Summary Data'!$V117*POWER(DQ$51,3))+('[1]Summary Data'!$W117*POWER(DQ$51,2))+('[1]Summary Data'!$X117*DQ$51)+'[1]Summary Data'!$Y117</f>
        <v>-7.4746625689596224E-3</v>
      </c>
      <c r="DR54" s="98">
        <f>('[1]Summary Data'!$V117*POWER(DR$51,3))+('[1]Summary Data'!$W117*POWER(DR$51,2))+('[1]Summary Data'!$X117*DR$51)+'[1]Summary Data'!$Y117</f>
        <v>1.5020905011204344E-3</v>
      </c>
      <c r="DS54" s="98">
        <f>('[1]Summary Data'!$V117*POWER(DS$51,3))+('[1]Summary Data'!$W117*POWER(DS$51,2))+('[1]Summary Data'!$X117*DS$51)+'[1]Summary Data'!$Y117</f>
        <v>1.2461786311680323E-2</v>
      </c>
      <c r="DT54" s="98">
        <f>('[1]Summary Data'!$V117*POWER(DT$51,3))+('[1]Summary Data'!$W117*POWER(DT$51,2))+('[1]Summary Data'!$X117*DT$51)+'[1]Summary Data'!$Y117</f>
        <v>2.5489296604160661E-2</v>
      </c>
      <c r="DU54" s="98">
        <f>('[1]Summary Data'!$V117*POWER(DU$51,3))+('[1]Summary Data'!$W117*POWER(DU$51,2))+('[1]Summary Data'!$X117*DU$51)+'[1]Summary Data'!$Y117</f>
        <v>4.0669493120000566E-2</v>
      </c>
      <c r="DV54" s="98">
        <f>('[1]Summary Data'!$V117*POWER(DV$51,3))+('[1]Summary Data'!$W117*POWER(DV$51,2))+('[1]Summary Data'!$X117*DV$51)+'[1]Summary Data'!$Y117</f>
        <v>5.8087247600640463E-2</v>
      </c>
      <c r="DW54" s="98">
        <f>('[1]Summary Data'!$V117*POWER(DW$51,3))+('[1]Summary Data'!$W117*POWER(DW$51,2))+('[1]Summary Data'!$X117*DW$51)+'[1]Summary Data'!$Y117</f>
        <v>7.7827431787520662E-2</v>
      </c>
      <c r="DX54" s="98">
        <f>('[1]Summary Data'!$V117*POWER(DX$51,3))+('[1]Summary Data'!$W117*POWER(DX$51,2))+('[1]Summary Data'!$X117*DX$51)+'[1]Summary Data'!$Y117</f>
        <v>9.9974917422080811E-2</v>
      </c>
      <c r="DY54" s="98">
        <f>('[1]Summary Data'!$V117*POWER(DY$51,3))+('[1]Summary Data'!$W117*POWER(DY$51,2))+('[1]Summary Data'!$X117*DY$51)+'[1]Summary Data'!$Y117</f>
        <v>0.12461457624576111</v>
      </c>
      <c r="DZ54" s="98">
        <f>('[1]Summary Data'!$V117*POWER(DZ$51,3))+('[1]Summary Data'!$W117*POWER(DZ$51,2))+('[1]Summary Data'!$X117*DZ$51)+'[1]Summary Data'!$Y117</f>
        <v>0.15183128000000135</v>
      </c>
      <c r="EA54" s="98">
        <f>('[1]Summary Data'!$V117*POWER(EA$51,3))+('[1]Summary Data'!$W117*POWER(EA$51,2))+('[1]Summary Data'!$X117*EA$51)+'[1]Summary Data'!$Y117</f>
        <v>0.1817099004262413</v>
      </c>
      <c r="EB54" s="98">
        <f>('[1]Summary Data'!$V117*POWER(EB$51,3))+('[1]Summary Data'!$W117*POWER(EB$51,2))+('[1]Summary Data'!$X117*EB$51)+'[1]Summary Data'!$Y117</f>
        <v>0.21433530926592143</v>
      </c>
      <c r="EC54" s="98">
        <f>('[1]Summary Data'!$V117*POWER(EC$51,3))+('[1]Summary Data'!$W117*POWER(EC$51,2))+('[1]Summary Data'!$X117*EC$51)+'[1]Summary Data'!$Y117</f>
        <v>0.2497923782604817</v>
      </c>
      <c r="ED54" s="98">
        <f>('[1]Summary Data'!$V117*POWER(ED$51,3))+('[1]Summary Data'!$W117*POWER(ED$51,2))+('[1]Summary Data'!$X117*ED$51)+'[1]Summary Data'!$Y117</f>
        <v>0.28816597915136155</v>
      </c>
      <c r="EE54" s="98">
        <f>('[1]Summary Data'!$V117*POWER(EE$51,3))+('[1]Summary Data'!$W117*POWER(EE$51,2))+('[1]Summary Data'!$X117*EE$51)+'[1]Summary Data'!$Y117</f>
        <v>0.32954098368000173</v>
      </c>
      <c r="EF54" s="98">
        <f>('[1]Summary Data'!$V117*POWER(EF$51,3))+('[1]Summary Data'!$W117*POWER(EF$51,2))+('[1]Summary Data'!$X117*EF$51)+'[1]Summary Data'!$Y117</f>
        <v>0.374002263587842</v>
      </c>
      <c r="EG54" s="98">
        <f>('[1]Summary Data'!$V117*POWER(EG$51,3))+('[1]Summary Data'!$W117*POWER(EG$51,2))+('[1]Summary Data'!$X117*EG$51)+'[1]Summary Data'!$Y117</f>
        <v>0.42163469061632236</v>
      </c>
      <c r="EH54" s="98">
        <f>('[1]Summary Data'!$V117*POWER(EH$51,3))+('[1]Summary Data'!$W117*POWER(EH$51,2))+('[1]Summary Data'!$X117*EH$51)+'[1]Summary Data'!$Y117</f>
        <v>0.4725231365068826</v>
      </c>
      <c r="EI54" s="98">
        <f>('[1]Summary Data'!$V117*POWER(EI$51,3))+('[1]Summary Data'!$W117*POWER(EI$51,2))+('[1]Summary Data'!$X117*EI$51)+'[1]Summary Data'!$Y117</f>
        <v>0.52675247300096273</v>
      </c>
      <c r="EJ54" s="98">
        <f>('[1]Summary Data'!$V117*POWER(EJ$51,3))+('[1]Summary Data'!$W117*POWER(EJ$51,2))+('[1]Summary Data'!$X117*EJ$51)+'[1]Summary Data'!$Y117</f>
        <v>0.58440757184000303</v>
      </c>
      <c r="EK54" s="98">
        <f>('[1]Summary Data'!$V117*POWER(EK$51,3))+('[1]Summary Data'!$W117*POWER(EK$51,2))+('[1]Summary Data'!$X117*EK$51)+'[1]Summary Data'!$Y117</f>
        <v>0.64557330476544283</v>
      </c>
      <c r="EL54" s="98">
        <f>('[1]Summary Data'!$V117*POWER(EL$51,3))+('[1]Summary Data'!$W117*POWER(EL$51,2))+('[1]Summary Data'!$X117*EL$51)+'[1]Summary Data'!$Y117</f>
        <v>0.71033454351872316</v>
      </c>
      <c r="EM54" s="98">
        <f>('[1]Summary Data'!$V117*POWER(EM$51,3))+('[1]Summary Data'!$W117*POWER(EM$51,2))+('[1]Summary Data'!$X117*EM$51)+'[1]Summary Data'!$Y117</f>
        <v>0.77877615984128323</v>
      </c>
      <c r="EN54" s="98">
        <f>('[1]Summary Data'!$V117*POWER(EN$51,3))+('[1]Summary Data'!$W117*POWER(EN$51,2))+('[1]Summary Data'!$X117*EN$51)+'[1]Summary Data'!$Y117</f>
        <v>0.85098302547456361</v>
      </c>
      <c r="EO54" s="99">
        <f>('[1]Summary Data'!$V117*POWER(EO$51,3))+('[1]Summary Data'!$W117*POWER(EO$51,2))+('[1]Summary Data'!$X117*EO$51)+'[1]Summary Data'!$Y117</f>
        <v>0.92704001216000376</v>
      </c>
      <c r="EP54" s="173"/>
    </row>
    <row r="55" spans="2:147">
      <c r="B55" s="166"/>
      <c r="C55" s="167"/>
      <c r="D55" s="167"/>
      <c r="E55" s="168"/>
      <c r="F55" s="56">
        <f t="shared" si="7"/>
        <v>4</v>
      </c>
      <c r="G55" s="97">
        <f t="shared" si="8"/>
        <v>0.25426306927103998</v>
      </c>
      <c r="H55" s="98">
        <f t="shared" si="8"/>
        <v>0.25426306927103998</v>
      </c>
      <c r="I55" s="98">
        <f t="shared" si="8"/>
        <v>0.25426306927103998</v>
      </c>
      <c r="J55" s="98">
        <f t="shared" si="8"/>
        <v>0.25426306927103998</v>
      </c>
      <c r="K55" s="98">
        <f t="shared" si="8"/>
        <v>0.25426306927103998</v>
      </c>
      <c r="L55" s="98">
        <f t="shared" si="8"/>
        <v>0.25426306927103998</v>
      </c>
      <c r="M55" s="98">
        <f t="shared" si="8"/>
        <v>0.25426306927103998</v>
      </c>
      <c r="N55" s="98">
        <f t="shared" si="8"/>
        <v>0.25426306927103998</v>
      </c>
      <c r="O55" s="98">
        <f t="shared" si="8"/>
        <v>0.25426306927103998</v>
      </c>
      <c r="P55" s="98">
        <f t="shared" si="8"/>
        <v>0.25264283693567996</v>
      </c>
      <c r="Q55" s="98">
        <f t="shared" si="8"/>
        <v>0.24912739391999997</v>
      </c>
      <c r="R55" s="98">
        <f t="shared" si="8"/>
        <v>0.24386030141951995</v>
      </c>
      <c r="S55" s="98">
        <f t="shared" si="8"/>
        <v>0.23698512062975999</v>
      </c>
      <c r="T55" s="98">
        <f t="shared" si="8"/>
        <v>0.22864541274623995</v>
      </c>
      <c r="U55" s="98">
        <f t="shared" si="8"/>
        <v>0.21898473896447992</v>
      </c>
      <c r="V55" s="98">
        <f t="shared" si="8"/>
        <v>0.20814666047999991</v>
      </c>
      <c r="W55" s="98">
        <f t="shared" si="8"/>
        <v>0.19627473848831989</v>
      </c>
      <c r="X55" s="98">
        <f t="shared" si="8"/>
        <v>0.18351253418495983</v>
      </c>
      <c r="Y55" s="98">
        <f t="shared" si="8"/>
        <v>0.1700036087654398</v>
      </c>
      <c r="Z55" s="98">
        <f t="shared" si="8"/>
        <v>0.15589152342527984</v>
      </c>
      <c r="AA55" s="98">
        <f t="shared" si="8"/>
        <v>0.14131983935999975</v>
      </c>
      <c r="AB55" s="98">
        <f t="shared" si="8"/>
        <v>0.12643211776511976</v>
      </c>
      <c r="AC55" s="98">
        <f t="shared" si="8"/>
        <v>0.11137191983615974</v>
      </c>
      <c r="AD55" s="98">
        <f t="shared" si="8"/>
        <v>9.6282806768639762E-2</v>
      </c>
      <c r="AE55" s="98">
        <f t="shared" si="8"/>
        <v>8.1308339758079773E-2</v>
      </c>
      <c r="AF55" s="98">
        <f t="shared" si="8"/>
        <v>6.659207999999972E-2</v>
      </c>
      <c r="AG55" s="98">
        <f t="shared" si="8"/>
        <v>5.2277588689919607E-2</v>
      </c>
      <c r="AH55" s="98">
        <f t="shared" si="8"/>
        <v>3.8508427023359659E-2</v>
      </c>
      <c r="AI55" s="98">
        <f t="shared" si="8"/>
        <v>2.5428156195839602E-2</v>
      </c>
      <c r="AJ55" s="98">
        <f t="shared" si="8"/>
        <v>1.3180337402879716E-2</v>
      </c>
      <c r="AK55" s="98">
        <f t="shared" si="8"/>
        <v>1.9085318399996165E-3</v>
      </c>
      <c r="AL55" s="98">
        <f t="shared" si="8"/>
        <v>0</v>
      </c>
      <c r="AM55" s="98">
        <v>0</v>
      </c>
      <c r="AN55" s="98">
        <v>0</v>
      </c>
      <c r="AO55" s="98">
        <v>0</v>
      </c>
      <c r="AP55" s="98">
        <v>0</v>
      </c>
      <c r="AQ55" s="98">
        <v>0</v>
      </c>
      <c r="AR55" s="98">
        <v>0</v>
      </c>
      <c r="AS55" s="98">
        <v>0</v>
      </c>
      <c r="AT55" s="98">
        <v>0</v>
      </c>
      <c r="AU55" s="98">
        <v>0</v>
      </c>
      <c r="AV55" s="98">
        <v>0</v>
      </c>
      <c r="AW55" s="98">
        <v>0</v>
      </c>
      <c r="AX55" s="98">
        <v>0</v>
      </c>
      <c r="AY55" s="98">
        <v>0</v>
      </c>
      <c r="AZ55" s="98">
        <v>0</v>
      </c>
      <c r="BA55" s="98">
        <v>0</v>
      </c>
      <c r="BB55" s="98">
        <v>0</v>
      </c>
      <c r="BC55" s="98">
        <v>0</v>
      </c>
      <c r="BD55" s="98">
        <v>0</v>
      </c>
      <c r="BE55" s="98">
        <v>0</v>
      </c>
      <c r="BF55" s="98">
        <v>0</v>
      </c>
      <c r="BG55" s="98">
        <v>0</v>
      </c>
      <c r="BH55" s="98">
        <v>0</v>
      </c>
      <c r="BI55" s="98">
        <v>0</v>
      </c>
      <c r="BJ55" s="98">
        <v>0</v>
      </c>
      <c r="BK55" s="98">
        <v>0</v>
      </c>
      <c r="BL55" s="98">
        <v>0</v>
      </c>
      <c r="BM55" s="98">
        <v>0</v>
      </c>
      <c r="BN55" s="98">
        <v>0</v>
      </c>
      <c r="BO55" s="98">
        <v>0</v>
      </c>
      <c r="BP55" s="98">
        <v>0</v>
      </c>
      <c r="BQ55" s="98">
        <v>0</v>
      </c>
      <c r="BR55" s="98">
        <v>0</v>
      </c>
      <c r="BS55" s="98">
        <v>0</v>
      </c>
      <c r="BT55" s="99">
        <v>0</v>
      </c>
      <c r="BU55" s="173"/>
      <c r="CA55" s="143">
        <f t="shared" si="9"/>
        <v>0</v>
      </c>
      <c r="CB55" s="97">
        <f>('[1]Summary Data'!$V116*POWER(CB$51,3))+('[1]Summary Data'!$W116*POWER(CB$51,2))+('[1]Summary Data'!$X116*CB$51)+'[1]Summary Data'!$Y116</f>
        <v>0.18176999999999999</v>
      </c>
      <c r="CC55" s="98">
        <f>('[1]Summary Data'!$V116*POWER(CC$51,3))+('[1]Summary Data'!$W116*POWER(CC$51,2))+('[1]Summary Data'!$X116*CC$51)+'[1]Summary Data'!$Y116</f>
        <v>0.20047965614591998</v>
      </c>
      <c r="CD55" s="98">
        <f>('[1]Summary Data'!$V116*POWER(CD$51,3))+('[1]Summary Data'!$W116*POWER(CD$51,2))+('[1]Summary Data'!$X116*CD$51)+'[1]Summary Data'!$Y116</f>
        <v>0.21614561204735999</v>
      </c>
      <c r="CE55" s="98">
        <f>('[1]Summary Data'!$V116*POWER(CE$51,3))+('[1]Summary Data'!$W116*POWER(CE$51,2))+('[1]Summary Data'!$X116*CE$51)+'[1]Summary Data'!$Y116</f>
        <v>0.22891142889983998</v>
      </c>
      <c r="CF55" s="98">
        <f>('[1]Summary Data'!$V116*POWER(CF$51,3))+('[1]Summary Data'!$W116*POWER(CF$51,2))+('[1]Summary Data'!$X116*CF$51)+'[1]Summary Data'!$Y116</f>
        <v>0.23892066789888</v>
      </c>
      <c r="CG55" s="98">
        <f>('[1]Summary Data'!$V116*POWER(CG$51,3))+('[1]Summary Data'!$W116*POWER(CG$51,2))+('[1]Summary Data'!$X116*CG$51)+'[1]Summary Data'!$Y116</f>
        <v>0.24631689023999997</v>
      </c>
      <c r="CH55" s="98">
        <f>('[1]Summary Data'!$V116*POWER(CH$51,3))+('[1]Summary Data'!$W116*POWER(CH$51,2))+('[1]Summary Data'!$X116*CH$51)+'[1]Summary Data'!$Y116</f>
        <v>0.25124365711871999</v>
      </c>
      <c r="CI55" s="98">
        <f>('[1]Summary Data'!$V116*POWER(CI$51,3))+('[1]Summary Data'!$W116*POWER(CI$51,2))+('[1]Summary Data'!$X116*CI$51)+'[1]Summary Data'!$Y116</f>
        <v>0.25384452973055999</v>
      </c>
      <c r="CJ55" s="98">
        <f>('[1]Summary Data'!$V116*POWER(CJ$51,3))+('[1]Summary Data'!$W116*POWER(CJ$51,2))+('[1]Summary Data'!$X116*CJ$51)+'[1]Summary Data'!$Y116</f>
        <v>0.25426306927103998</v>
      </c>
      <c r="CK55" s="98">
        <f>('[1]Summary Data'!$V116*POWER(CK$51,3))+('[1]Summary Data'!$W116*POWER(CK$51,2))+('[1]Summary Data'!$X116*CK$51)+'[1]Summary Data'!$Y116</f>
        <v>0.25264283693567996</v>
      </c>
      <c r="CL55" s="98">
        <f>('[1]Summary Data'!$V116*POWER(CL$51,3))+('[1]Summary Data'!$W116*POWER(CL$51,2))+('[1]Summary Data'!$X116*CL$51)+'[1]Summary Data'!$Y116</f>
        <v>0.24912739391999997</v>
      </c>
      <c r="CM55" s="98">
        <f>('[1]Summary Data'!$V116*POWER(CM$51,3))+('[1]Summary Data'!$W116*POWER(CM$51,2))+('[1]Summary Data'!$X116*CM$51)+'[1]Summary Data'!$Y116</f>
        <v>0.24386030141951995</v>
      </c>
      <c r="CN55" s="98">
        <f>('[1]Summary Data'!$V116*POWER(CN$51,3))+('[1]Summary Data'!$W116*POWER(CN$51,2))+('[1]Summary Data'!$X116*CN$51)+'[1]Summary Data'!$Y116</f>
        <v>0.23698512062975999</v>
      </c>
      <c r="CO55" s="98">
        <f>('[1]Summary Data'!$V116*POWER(CO$51,3))+('[1]Summary Data'!$W116*POWER(CO$51,2))+('[1]Summary Data'!$X116*CO$51)+'[1]Summary Data'!$Y116</f>
        <v>0.22864541274623995</v>
      </c>
      <c r="CP55" s="98">
        <f>('[1]Summary Data'!$V116*POWER(CP$51,3))+('[1]Summary Data'!$W116*POWER(CP$51,2))+('[1]Summary Data'!$X116*CP$51)+'[1]Summary Data'!$Y116</f>
        <v>0.21898473896447992</v>
      </c>
      <c r="CQ55" s="98">
        <f>('[1]Summary Data'!$V116*POWER(CQ$51,3))+('[1]Summary Data'!$W116*POWER(CQ$51,2))+('[1]Summary Data'!$X116*CQ$51)+'[1]Summary Data'!$Y116</f>
        <v>0.20814666047999991</v>
      </c>
      <c r="CR55" s="98">
        <f>('[1]Summary Data'!$V116*POWER(CR$51,3))+('[1]Summary Data'!$W116*POWER(CR$51,2))+('[1]Summary Data'!$X116*CR$51)+'[1]Summary Data'!$Y116</f>
        <v>0.19627473848831989</v>
      </c>
      <c r="CS55" s="98">
        <f>('[1]Summary Data'!$V116*POWER(CS$51,3))+('[1]Summary Data'!$W116*POWER(CS$51,2))+('[1]Summary Data'!$X116*CS$51)+'[1]Summary Data'!$Y116</f>
        <v>0.18351253418495983</v>
      </c>
      <c r="CT55" s="98">
        <f>('[1]Summary Data'!$V116*POWER(CT$51,3))+('[1]Summary Data'!$W116*POWER(CT$51,2))+('[1]Summary Data'!$X116*CT$51)+'[1]Summary Data'!$Y116</f>
        <v>0.1700036087654398</v>
      </c>
      <c r="CU55" s="98">
        <f>('[1]Summary Data'!$V116*POWER(CU$51,3))+('[1]Summary Data'!$W116*POWER(CU$51,2))+('[1]Summary Data'!$X116*CU$51)+'[1]Summary Data'!$Y116</f>
        <v>0.15589152342527984</v>
      </c>
      <c r="CV55" s="98">
        <f>('[1]Summary Data'!$V116*POWER(CV$51,3))+('[1]Summary Data'!$W116*POWER(CV$51,2))+('[1]Summary Data'!$X116*CV$51)+'[1]Summary Data'!$Y116</f>
        <v>0.14131983935999975</v>
      </c>
      <c r="CW55" s="98">
        <f>('[1]Summary Data'!$V116*POWER(CW$51,3))+('[1]Summary Data'!$W116*POWER(CW$51,2))+('[1]Summary Data'!$X116*CW$51)+'[1]Summary Data'!$Y116</f>
        <v>0.12643211776511976</v>
      </c>
      <c r="CX55" s="98">
        <f>('[1]Summary Data'!$V116*POWER(CX$51,3))+('[1]Summary Data'!$W116*POWER(CX$51,2))+('[1]Summary Data'!$X116*CX$51)+'[1]Summary Data'!$Y116</f>
        <v>0.11137191983615974</v>
      </c>
      <c r="CY55" s="98">
        <f>('[1]Summary Data'!$V116*POWER(CY$51,3))+('[1]Summary Data'!$W116*POWER(CY$51,2))+('[1]Summary Data'!$X116*CY$51)+'[1]Summary Data'!$Y116</f>
        <v>9.6282806768639762E-2</v>
      </c>
      <c r="CZ55" s="98">
        <f>('[1]Summary Data'!$V116*POWER(CZ$51,3))+('[1]Summary Data'!$W116*POWER(CZ$51,2))+('[1]Summary Data'!$X116*CZ$51)+'[1]Summary Data'!$Y116</f>
        <v>8.1308339758079773E-2</v>
      </c>
      <c r="DA55" s="98">
        <f>('[1]Summary Data'!$V116*POWER(DA$51,3))+('[1]Summary Data'!$W116*POWER(DA$51,2))+('[1]Summary Data'!$X116*DA$51)+'[1]Summary Data'!$Y116</f>
        <v>6.659207999999972E-2</v>
      </c>
      <c r="DB55" s="98">
        <f>('[1]Summary Data'!$V116*POWER(DB$51,3))+('[1]Summary Data'!$W116*POWER(DB$51,2))+('[1]Summary Data'!$X116*DB$51)+'[1]Summary Data'!$Y116</f>
        <v>5.2277588689919607E-2</v>
      </c>
      <c r="DC55" s="98">
        <f>('[1]Summary Data'!$V116*POWER(DC$51,3))+('[1]Summary Data'!$W116*POWER(DC$51,2))+('[1]Summary Data'!$X116*DC$51)+'[1]Summary Data'!$Y116</f>
        <v>3.8508427023359659E-2</v>
      </c>
      <c r="DD55" s="98">
        <f>('[1]Summary Data'!$V116*POWER(DD$51,3))+('[1]Summary Data'!$W116*POWER(DD$51,2))+('[1]Summary Data'!$X116*DD$51)+'[1]Summary Data'!$Y116</f>
        <v>2.5428156195839602E-2</v>
      </c>
      <c r="DE55" s="98">
        <f>('[1]Summary Data'!$V116*POWER(DE$51,3))+('[1]Summary Data'!$W116*POWER(DE$51,2))+('[1]Summary Data'!$X116*DE$51)+'[1]Summary Data'!$Y116</f>
        <v>1.3180337402879716E-2</v>
      </c>
      <c r="DF55" s="98">
        <f>('[1]Summary Data'!$V116*POWER(DF$51,3))+('[1]Summary Data'!$W116*POWER(DF$51,2))+('[1]Summary Data'!$X116*DF$51)+'[1]Summary Data'!$Y116</f>
        <v>1.9085318399996165E-3</v>
      </c>
      <c r="DG55" s="98">
        <f>('[1]Summary Data'!$V116*POWER(DG$51,3))+('[1]Summary Data'!$W116*POWER(DG$51,2))+('[1]Summary Data'!$X116*DG$51)+'[1]Summary Data'!$Y116</f>
        <v>-8.2436992972803047E-3</v>
      </c>
      <c r="DH55" s="98">
        <f>('[1]Summary Data'!$V116*POWER(DH$51,3))+('[1]Summary Data'!$W116*POWER(DH$51,2))+('[1]Summary Data'!$X116*DH$51)+'[1]Summary Data'!$Y116</f>
        <v>-1.7132794813440433E-2</v>
      </c>
      <c r="DI55" s="98">
        <f>('[1]Summary Data'!$V116*POWER(DI$51,3))+('[1]Summary Data'!$W116*POWER(DI$51,2))+('[1]Summary Data'!$X116*DI$51)+'[1]Summary Data'!$Y116</f>
        <v>-2.4615193512960265E-2</v>
      </c>
      <c r="DJ55" s="98">
        <f>('[1]Summary Data'!$V116*POWER(DJ$51,3))+('[1]Summary Data'!$W116*POWER(DJ$51,2))+('[1]Summary Data'!$X116*DJ$51)+'[1]Summary Data'!$Y116</f>
        <v>-3.0547334200320297E-2</v>
      </c>
      <c r="DK55" s="98">
        <f>('[1]Summary Data'!$V116*POWER(DK$51,3))+('[1]Summary Data'!$W116*POWER(DK$51,2))+('[1]Summary Data'!$X116*DK$51)+'[1]Summary Data'!$Y116</f>
        <v>-3.4785655680000138E-2</v>
      </c>
      <c r="DL55" s="98">
        <f>('[1]Summary Data'!$V116*POWER(DL$51,3))+('[1]Summary Data'!$W116*POWER(DL$51,2))+('[1]Summary Data'!$X116*DL$51)+'[1]Summary Data'!$Y116</f>
        <v>-3.7186596756480061E-2</v>
      </c>
      <c r="DM55" s="98">
        <f>('[1]Summary Data'!$V116*POWER(DM$51,3))+('[1]Summary Data'!$W116*POWER(DM$51,2))+('[1]Summary Data'!$X116*DM$51)+'[1]Summary Data'!$Y116</f>
        <v>-3.7606596234240119E-2</v>
      </c>
      <c r="DN55" s="98">
        <f>('[1]Summary Data'!$V116*POWER(DN$51,3))+('[1]Summary Data'!$W116*POWER(DN$51,2))+('[1]Summary Data'!$X116*DN$51)+'[1]Summary Data'!$Y116</f>
        <v>-3.5902092917760253E-2</v>
      </c>
      <c r="DO55" s="98">
        <f>('[1]Summary Data'!$V116*POWER(DO$51,3))+('[1]Summary Data'!$W116*POWER(DO$51,2))+('[1]Summary Data'!$X116*DO$51)+'[1]Summary Data'!$Y116</f>
        <v>-3.1929525611519738E-2</v>
      </c>
      <c r="DP55" s="98">
        <f>('[1]Summary Data'!$V116*POWER(DP$51,3))+('[1]Summary Data'!$W116*POWER(DP$51,2))+('[1]Summary Data'!$X116*DP$51)+'[1]Summary Data'!$Y116</f>
        <v>-2.5545333120000069E-2</v>
      </c>
      <c r="DQ55" s="98">
        <f>('[1]Summary Data'!$V116*POWER(DQ$51,3))+('[1]Summary Data'!$W116*POWER(DQ$51,2))+('[1]Summary Data'!$X116*DQ$51)+'[1]Summary Data'!$Y116</f>
        <v>-1.6605954247679633E-2</v>
      </c>
      <c r="DR55" s="98">
        <f>('[1]Summary Data'!$V116*POWER(DR$51,3))+('[1]Summary Data'!$W116*POWER(DR$51,2))+('[1]Summary Data'!$X116*DR$51)+'[1]Summary Data'!$Y116</f>
        <v>-4.9678277990397035E-3</v>
      </c>
      <c r="DS55" s="98">
        <f>('[1]Summary Data'!$V116*POWER(DS$51,3))+('[1]Summary Data'!$W116*POWER(DS$51,2))+('[1]Summary Data'!$X116*DS$51)+'[1]Summary Data'!$Y116</f>
        <v>9.5126074214404444E-3</v>
      </c>
      <c r="DT55" s="98">
        <f>('[1]Summary Data'!$V116*POWER(DT$51,3))+('[1]Summary Data'!$W116*POWER(DT$51,2))+('[1]Summary Data'!$X116*DT$51)+'[1]Summary Data'!$Y116</f>
        <v>2.697891260928087E-2</v>
      </c>
      <c r="DU55" s="98">
        <f>('[1]Summary Data'!$V116*POWER(DU$51,3))+('[1]Summary Data'!$W116*POWER(DU$51,2))+('[1]Summary Data'!$X116*DU$51)+'[1]Summary Data'!$Y116</f>
        <v>4.7574648960000521E-2</v>
      </c>
      <c r="DV55" s="98">
        <f>('[1]Summary Data'!$V116*POWER(DV$51,3))+('[1]Summary Data'!$W116*POWER(DV$51,2))+('[1]Summary Data'!$X116*DV$51)+'[1]Summary Data'!$Y116</f>
        <v>7.1443377669120456E-2</v>
      </c>
      <c r="DW55" s="98">
        <f>('[1]Summary Data'!$V116*POWER(DW$51,3))+('[1]Summary Data'!$W116*POWER(DW$51,2))+('[1]Summary Data'!$X116*DW$51)+'[1]Summary Data'!$Y116</f>
        <v>9.8728659932160623E-2</v>
      </c>
      <c r="DX55" s="98">
        <f>('[1]Summary Data'!$V116*POWER(DX$51,3))+('[1]Summary Data'!$W116*POWER(DX$51,2))+('[1]Summary Data'!$X116*DX$51)+'[1]Summary Data'!$Y116</f>
        <v>0.12957405694464064</v>
      </c>
      <c r="DY55" s="98">
        <f>('[1]Summary Data'!$V116*POWER(DY$51,3))+('[1]Summary Data'!$W116*POWER(DY$51,2))+('[1]Summary Data'!$X116*DY$51)+'[1]Summary Data'!$Y116</f>
        <v>0.16412312990208144</v>
      </c>
      <c r="DZ55" s="98">
        <f>('[1]Summary Data'!$V116*POWER(DZ$51,3))+('[1]Summary Data'!$W116*POWER(DZ$51,2))+('[1]Summary Data'!$X116*DZ$51)+'[1]Summary Data'!$Y116</f>
        <v>0.20251944000000144</v>
      </c>
      <c r="EA55" s="98">
        <f>('[1]Summary Data'!$V116*POWER(EA$51,3))+('[1]Summary Data'!$W116*POWER(EA$51,2))+('[1]Summary Data'!$X116*EA$51)+'[1]Summary Data'!$Y116</f>
        <v>0.24490654843392168</v>
      </c>
      <c r="EB55" s="98">
        <f>('[1]Summary Data'!$V116*POWER(EB$51,3))+('[1]Summary Data'!$W116*POWER(EB$51,2))+('[1]Summary Data'!$X116*EB$51)+'[1]Summary Data'!$Y116</f>
        <v>0.29142801639936167</v>
      </c>
      <c r="EC55" s="98">
        <f>('[1]Summary Data'!$V116*POWER(EC$51,3))+('[1]Summary Data'!$W116*POWER(EC$51,2))+('[1]Summary Data'!$X116*EC$51)+'[1]Summary Data'!$Y116</f>
        <v>0.34222740509184213</v>
      </c>
      <c r="ED55" s="98">
        <f>('[1]Summary Data'!$V116*POWER(ED$51,3))+('[1]Summary Data'!$W116*POWER(ED$51,2))+('[1]Summary Data'!$X116*ED$51)+'[1]Summary Data'!$Y116</f>
        <v>0.39744827570688224</v>
      </c>
      <c r="EE55" s="98">
        <f>('[1]Summary Data'!$V116*POWER(EE$51,3))+('[1]Summary Data'!$W116*POWER(EE$51,2))+('[1]Summary Data'!$X116*EE$51)+'[1]Summary Data'!$Y116</f>
        <v>0.45723418944000183</v>
      </c>
      <c r="EF55" s="98">
        <f>('[1]Summary Data'!$V116*POWER(EF$51,3))+('[1]Summary Data'!$W116*POWER(EF$51,2))+('[1]Summary Data'!$X116*EF$51)+'[1]Summary Data'!$Y116</f>
        <v>0.52172870748672273</v>
      </c>
      <c r="EG55" s="98">
        <f>('[1]Summary Data'!$V116*POWER(EG$51,3))+('[1]Summary Data'!$W116*POWER(EG$51,2))+('[1]Summary Data'!$X116*EG$51)+'[1]Summary Data'!$Y116</f>
        <v>0.59107539104256346</v>
      </c>
      <c r="EH55" s="98">
        <f>('[1]Summary Data'!$V116*POWER(EH$51,3))+('[1]Summary Data'!$W116*POWER(EH$51,2))+('[1]Summary Data'!$X116*EH$51)+'[1]Summary Data'!$Y116</f>
        <v>0.66541780130304296</v>
      </c>
      <c r="EI55" s="98">
        <f>('[1]Summary Data'!$V116*POWER(EI$51,3))+('[1]Summary Data'!$W116*POWER(EI$51,2))+('[1]Summary Data'!$X116*EI$51)+'[1]Summary Data'!$Y116</f>
        <v>0.74489949946368395</v>
      </c>
      <c r="EJ55" s="98">
        <f>('[1]Summary Data'!$V116*POWER(EJ$51,3))+('[1]Summary Data'!$W116*POWER(EJ$51,2))+('[1]Summary Data'!$X116*EJ$51)+'[1]Summary Data'!$Y116</f>
        <v>0.82966404672000404</v>
      </c>
      <c r="EK55" s="98">
        <f>('[1]Summary Data'!$V116*POWER(EK$51,3))+('[1]Summary Data'!$W116*POWER(EK$51,2))+('[1]Summary Data'!$X116*EK$51)+'[1]Summary Data'!$Y116</f>
        <v>0.91985500426752331</v>
      </c>
      <c r="EL55" s="98">
        <f>('[1]Summary Data'!$V116*POWER(EL$51,3))+('[1]Summary Data'!$W116*POWER(EL$51,2))+('[1]Summary Data'!$X116*EL$51)+'[1]Summary Data'!$Y116</f>
        <v>1.0156159333017643</v>
      </c>
      <c r="EM55" s="98">
        <f>('[1]Summary Data'!$V116*POWER(EM$51,3))+('[1]Summary Data'!$W116*POWER(EM$51,2))+('[1]Summary Data'!$X116*EM$51)+'[1]Summary Data'!$Y116</f>
        <v>1.117090395018244</v>
      </c>
      <c r="EN55" s="98">
        <f>('[1]Summary Data'!$V116*POWER(EN$51,3))+('[1]Summary Data'!$W116*POWER(EN$51,2))+('[1]Summary Data'!$X116*EN$51)+'[1]Summary Data'!$Y116</f>
        <v>1.2244219506124843</v>
      </c>
      <c r="EO55" s="99">
        <f>('[1]Summary Data'!$V116*POWER(EO$51,3))+('[1]Summary Data'!$W116*POWER(EO$51,2))+('[1]Summary Data'!$X116*EO$51)+'[1]Summary Data'!$Y116</f>
        <v>1.3377541612800048</v>
      </c>
      <c r="EP55" s="173"/>
    </row>
    <row r="56" spans="2:147">
      <c r="B56" s="166"/>
      <c r="C56" s="167"/>
      <c r="D56" s="167"/>
      <c r="E56" s="168"/>
      <c r="F56" s="56">
        <f t="shared" si="7"/>
        <v>4.5</v>
      </c>
      <c r="G56" s="97">
        <f t="shared" si="8"/>
        <v>0.31363819211776001</v>
      </c>
      <c r="H56" s="98">
        <f t="shared" si="8"/>
        <v>0.31363819211776001</v>
      </c>
      <c r="I56" s="98">
        <f t="shared" si="8"/>
        <v>0.31363819211776001</v>
      </c>
      <c r="J56" s="98">
        <f t="shared" si="8"/>
        <v>0.31363819211776001</v>
      </c>
      <c r="K56" s="98">
        <f t="shared" si="8"/>
        <v>0.31363819211776001</v>
      </c>
      <c r="L56" s="98">
        <f t="shared" si="8"/>
        <v>0.31363819211776001</v>
      </c>
      <c r="M56" s="98">
        <f t="shared" si="8"/>
        <v>0.31363819211776001</v>
      </c>
      <c r="N56" s="98">
        <f t="shared" si="8"/>
        <v>0.31323454798847999</v>
      </c>
      <c r="O56" s="98">
        <f t="shared" si="8"/>
        <v>0.31065532050431999</v>
      </c>
      <c r="P56" s="98">
        <f t="shared" si="8"/>
        <v>0.30604895263744003</v>
      </c>
      <c r="Q56" s="98">
        <f t="shared" si="8"/>
        <v>0.29956388735999995</v>
      </c>
      <c r="R56" s="98">
        <f t="shared" si="8"/>
        <v>0.29134856764416001</v>
      </c>
      <c r="S56" s="98">
        <f t="shared" si="8"/>
        <v>0.28155143646208003</v>
      </c>
      <c r="T56" s="98">
        <f t="shared" si="8"/>
        <v>0.27032093678591995</v>
      </c>
      <c r="U56" s="98">
        <f t="shared" si="8"/>
        <v>0.25780551158783993</v>
      </c>
      <c r="V56" s="98">
        <f t="shared" si="8"/>
        <v>0.24415360383999996</v>
      </c>
      <c r="W56" s="98">
        <f t="shared" si="8"/>
        <v>0.22951365651455991</v>
      </c>
      <c r="X56" s="98">
        <f t="shared" si="8"/>
        <v>0.21403411258367994</v>
      </c>
      <c r="Y56" s="98">
        <f t="shared" si="8"/>
        <v>0.19786341501951987</v>
      </c>
      <c r="Z56" s="98">
        <f t="shared" si="8"/>
        <v>0.18115000679423993</v>
      </c>
      <c r="AA56" s="98">
        <f t="shared" si="8"/>
        <v>0.16404233087999981</v>
      </c>
      <c r="AB56" s="98">
        <f t="shared" si="8"/>
        <v>0.1466888302489599</v>
      </c>
      <c r="AC56" s="98">
        <f t="shared" si="8"/>
        <v>0.12923794787327991</v>
      </c>
      <c r="AD56" s="98">
        <f t="shared" si="8"/>
        <v>0.11183812672511978</v>
      </c>
      <c r="AE56" s="98">
        <f t="shared" si="8"/>
        <v>9.4637809776639881E-2</v>
      </c>
      <c r="AF56" s="98">
        <f t="shared" si="8"/>
        <v>7.7785439999999706E-2</v>
      </c>
      <c r="AG56" s="98">
        <f t="shared" si="8"/>
        <v>6.1429460367359856E-2</v>
      </c>
      <c r="AH56" s="98">
        <f t="shared" si="8"/>
        <v>4.5718313850879988E-2</v>
      </c>
      <c r="AI56" s="98">
        <f t="shared" si="8"/>
        <v>3.0800443422719981E-2</v>
      </c>
      <c r="AJ56" s="98">
        <f t="shared" si="8"/>
        <v>1.6824292055039825E-2</v>
      </c>
      <c r="AK56" s="98">
        <f t="shared" si="8"/>
        <v>3.9383027199998977E-3</v>
      </c>
      <c r="AL56" s="98">
        <f t="shared" si="8"/>
        <v>0</v>
      </c>
      <c r="AM56" s="98">
        <v>0</v>
      </c>
      <c r="AN56" s="98">
        <v>0</v>
      </c>
      <c r="AO56" s="98">
        <v>0</v>
      </c>
      <c r="AP56" s="98">
        <v>0</v>
      </c>
      <c r="AQ56" s="98">
        <v>0</v>
      </c>
      <c r="AR56" s="98">
        <v>0</v>
      </c>
      <c r="AS56" s="98">
        <v>0</v>
      </c>
      <c r="AT56" s="98">
        <v>0</v>
      </c>
      <c r="AU56" s="98">
        <v>0</v>
      </c>
      <c r="AV56" s="98">
        <v>0</v>
      </c>
      <c r="AW56" s="98">
        <v>0</v>
      </c>
      <c r="AX56" s="98">
        <v>0</v>
      </c>
      <c r="AY56" s="98">
        <v>0</v>
      </c>
      <c r="AZ56" s="98">
        <v>0</v>
      </c>
      <c r="BA56" s="98">
        <v>0</v>
      </c>
      <c r="BB56" s="98">
        <v>0</v>
      </c>
      <c r="BC56" s="98">
        <v>0</v>
      </c>
      <c r="BD56" s="98">
        <v>0</v>
      </c>
      <c r="BE56" s="98">
        <v>0</v>
      </c>
      <c r="BF56" s="98">
        <v>0</v>
      </c>
      <c r="BG56" s="98">
        <v>0</v>
      </c>
      <c r="BH56" s="98">
        <v>0</v>
      </c>
      <c r="BI56" s="98">
        <v>0</v>
      </c>
      <c r="BJ56" s="98">
        <v>0</v>
      </c>
      <c r="BK56" s="98">
        <v>0</v>
      </c>
      <c r="BL56" s="98">
        <v>0</v>
      </c>
      <c r="BM56" s="98">
        <v>0</v>
      </c>
      <c r="BN56" s="98">
        <v>0</v>
      </c>
      <c r="BO56" s="98">
        <v>0</v>
      </c>
      <c r="BP56" s="98">
        <v>0</v>
      </c>
      <c r="BQ56" s="98">
        <v>0</v>
      </c>
      <c r="BR56" s="98">
        <v>0</v>
      </c>
      <c r="BS56" s="98">
        <v>0</v>
      </c>
      <c r="BT56" s="99">
        <v>0</v>
      </c>
      <c r="BU56" s="173"/>
      <c r="CA56" s="143">
        <f t="shared" si="9"/>
        <v>0</v>
      </c>
      <c r="CB56" s="97">
        <f>('[1]Summary Data'!$V115*POWER(CB$51,3))+('[1]Summary Data'!$W115*POWER(CB$51,2))+('[1]Summary Data'!$X115*CB$51)+'[1]Summary Data'!$Y115</f>
        <v>0.26206000000000002</v>
      </c>
      <c r="CC56" s="98">
        <f>('[1]Summary Data'!$V115*POWER(CC$51,3))+('[1]Summary Data'!$W115*POWER(CC$51,2))+('[1]Summary Data'!$X115*CC$51)+'[1]Summary Data'!$Y115</f>
        <v>0.27782715841535999</v>
      </c>
      <c r="CD56" s="98">
        <f>('[1]Summary Data'!$V115*POWER(CD$51,3))+('[1]Summary Data'!$W115*POWER(CD$51,2))+('[1]Summary Data'!$X115*CD$51)+'[1]Summary Data'!$Y115</f>
        <v>0.29052807564288002</v>
      </c>
      <c r="CE56" s="98">
        <f>('[1]Summary Data'!$V115*POWER(CE$51,3))+('[1]Summary Data'!$W115*POWER(CE$51,2))+('[1]Summary Data'!$X115*CE$51)+'[1]Summary Data'!$Y115</f>
        <v>0.30031119465472</v>
      </c>
      <c r="CF56" s="98">
        <f>('[1]Summary Data'!$V115*POWER(CF$51,3))+('[1]Summary Data'!$W115*POWER(CF$51,2))+('[1]Summary Data'!$X115*CF$51)+'[1]Summary Data'!$Y115</f>
        <v>0.30732495842304003</v>
      </c>
      <c r="CG56" s="98">
        <f>('[1]Summary Data'!$V115*POWER(CG$51,3))+('[1]Summary Data'!$W115*POWER(CG$51,2))+('[1]Summary Data'!$X115*CG$51)+'[1]Summary Data'!$Y115</f>
        <v>0.31171780992000003</v>
      </c>
      <c r="CH56" s="98">
        <f>('[1]Summary Data'!$V115*POWER(CH$51,3))+('[1]Summary Data'!$W115*POWER(CH$51,2))+('[1]Summary Data'!$X115*CH$51)+'[1]Summary Data'!$Y115</f>
        <v>0.31363819211776001</v>
      </c>
      <c r="CI56" s="98">
        <f>('[1]Summary Data'!$V115*POWER(CI$51,3))+('[1]Summary Data'!$W115*POWER(CI$51,2))+('[1]Summary Data'!$X115*CI$51)+'[1]Summary Data'!$Y115</f>
        <v>0.31323454798847999</v>
      </c>
      <c r="CJ56" s="98">
        <f>('[1]Summary Data'!$V115*POWER(CJ$51,3))+('[1]Summary Data'!$W115*POWER(CJ$51,2))+('[1]Summary Data'!$X115*CJ$51)+'[1]Summary Data'!$Y115</f>
        <v>0.31065532050431999</v>
      </c>
      <c r="CK56" s="98">
        <f>('[1]Summary Data'!$V115*POWER(CK$51,3))+('[1]Summary Data'!$W115*POWER(CK$51,2))+('[1]Summary Data'!$X115*CK$51)+'[1]Summary Data'!$Y115</f>
        <v>0.30604895263744003</v>
      </c>
      <c r="CL56" s="98">
        <f>('[1]Summary Data'!$V115*POWER(CL$51,3))+('[1]Summary Data'!$W115*POWER(CL$51,2))+('[1]Summary Data'!$X115*CL$51)+'[1]Summary Data'!$Y115</f>
        <v>0.29956388735999995</v>
      </c>
      <c r="CM56" s="98">
        <f>('[1]Summary Data'!$V115*POWER(CM$51,3))+('[1]Summary Data'!$W115*POWER(CM$51,2))+('[1]Summary Data'!$X115*CM$51)+'[1]Summary Data'!$Y115</f>
        <v>0.29134856764416001</v>
      </c>
      <c r="CN56" s="98">
        <f>('[1]Summary Data'!$V115*POWER(CN$51,3))+('[1]Summary Data'!$W115*POWER(CN$51,2))+('[1]Summary Data'!$X115*CN$51)+'[1]Summary Data'!$Y115</f>
        <v>0.28155143646208003</v>
      </c>
      <c r="CO56" s="98">
        <f>('[1]Summary Data'!$V115*POWER(CO$51,3))+('[1]Summary Data'!$W115*POWER(CO$51,2))+('[1]Summary Data'!$X115*CO$51)+'[1]Summary Data'!$Y115</f>
        <v>0.27032093678591995</v>
      </c>
      <c r="CP56" s="98">
        <f>('[1]Summary Data'!$V115*POWER(CP$51,3))+('[1]Summary Data'!$W115*POWER(CP$51,2))+('[1]Summary Data'!$X115*CP$51)+'[1]Summary Data'!$Y115</f>
        <v>0.25780551158783993</v>
      </c>
      <c r="CQ56" s="98">
        <f>('[1]Summary Data'!$V115*POWER(CQ$51,3))+('[1]Summary Data'!$W115*POWER(CQ$51,2))+('[1]Summary Data'!$X115*CQ$51)+'[1]Summary Data'!$Y115</f>
        <v>0.24415360383999996</v>
      </c>
      <c r="CR56" s="98">
        <f>('[1]Summary Data'!$V115*POWER(CR$51,3))+('[1]Summary Data'!$W115*POWER(CR$51,2))+('[1]Summary Data'!$X115*CR$51)+'[1]Summary Data'!$Y115</f>
        <v>0.22951365651455991</v>
      </c>
      <c r="CS56" s="98">
        <f>('[1]Summary Data'!$V115*POWER(CS$51,3))+('[1]Summary Data'!$W115*POWER(CS$51,2))+('[1]Summary Data'!$X115*CS$51)+'[1]Summary Data'!$Y115</f>
        <v>0.21403411258367994</v>
      </c>
      <c r="CT56" s="98">
        <f>('[1]Summary Data'!$V115*POWER(CT$51,3))+('[1]Summary Data'!$W115*POWER(CT$51,2))+('[1]Summary Data'!$X115*CT$51)+'[1]Summary Data'!$Y115</f>
        <v>0.19786341501951987</v>
      </c>
      <c r="CU56" s="98">
        <f>('[1]Summary Data'!$V115*POWER(CU$51,3))+('[1]Summary Data'!$W115*POWER(CU$51,2))+('[1]Summary Data'!$X115*CU$51)+'[1]Summary Data'!$Y115</f>
        <v>0.18115000679423993</v>
      </c>
      <c r="CV56" s="98">
        <f>('[1]Summary Data'!$V115*POWER(CV$51,3))+('[1]Summary Data'!$W115*POWER(CV$51,2))+('[1]Summary Data'!$X115*CV$51)+'[1]Summary Data'!$Y115</f>
        <v>0.16404233087999981</v>
      </c>
      <c r="CW56" s="98">
        <f>('[1]Summary Data'!$V115*POWER(CW$51,3))+('[1]Summary Data'!$W115*POWER(CW$51,2))+('[1]Summary Data'!$X115*CW$51)+'[1]Summary Data'!$Y115</f>
        <v>0.1466888302489599</v>
      </c>
      <c r="CX56" s="98">
        <f>('[1]Summary Data'!$V115*POWER(CX$51,3))+('[1]Summary Data'!$W115*POWER(CX$51,2))+('[1]Summary Data'!$X115*CX$51)+'[1]Summary Data'!$Y115</f>
        <v>0.12923794787327991</v>
      </c>
      <c r="CY56" s="98">
        <f>('[1]Summary Data'!$V115*POWER(CY$51,3))+('[1]Summary Data'!$W115*POWER(CY$51,2))+('[1]Summary Data'!$X115*CY$51)+'[1]Summary Data'!$Y115</f>
        <v>0.11183812672511978</v>
      </c>
      <c r="CZ56" s="98">
        <f>('[1]Summary Data'!$V115*POWER(CZ$51,3))+('[1]Summary Data'!$W115*POWER(CZ$51,2))+('[1]Summary Data'!$X115*CZ$51)+'[1]Summary Data'!$Y115</f>
        <v>9.4637809776639881E-2</v>
      </c>
      <c r="DA56" s="98">
        <f>('[1]Summary Data'!$V115*POWER(DA$51,3))+('[1]Summary Data'!$W115*POWER(DA$51,2))+('[1]Summary Data'!$X115*DA$51)+'[1]Summary Data'!$Y115</f>
        <v>7.7785439999999706E-2</v>
      </c>
      <c r="DB56" s="98">
        <f>('[1]Summary Data'!$V115*POWER(DB$51,3))+('[1]Summary Data'!$W115*POWER(DB$51,2))+('[1]Summary Data'!$X115*DB$51)+'[1]Summary Data'!$Y115</f>
        <v>6.1429460367359856E-2</v>
      </c>
      <c r="DC56" s="98">
        <f>('[1]Summary Data'!$V115*POWER(DC$51,3))+('[1]Summary Data'!$W115*POWER(DC$51,2))+('[1]Summary Data'!$X115*DC$51)+'[1]Summary Data'!$Y115</f>
        <v>4.5718313850879988E-2</v>
      </c>
      <c r="DD56" s="98">
        <f>('[1]Summary Data'!$V115*POWER(DD$51,3))+('[1]Summary Data'!$W115*POWER(DD$51,2))+('[1]Summary Data'!$X115*DD$51)+'[1]Summary Data'!$Y115</f>
        <v>3.0800443422719981E-2</v>
      </c>
      <c r="DE56" s="98">
        <f>('[1]Summary Data'!$V115*POWER(DE$51,3))+('[1]Summary Data'!$W115*POWER(DE$51,2))+('[1]Summary Data'!$X115*DE$51)+'[1]Summary Data'!$Y115</f>
        <v>1.6824292055039825E-2</v>
      </c>
      <c r="DF56" s="98">
        <f>('[1]Summary Data'!$V115*POWER(DF$51,3))+('[1]Summary Data'!$W115*POWER(DF$51,2))+('[1]Summary Data'!$X115*DF$51)+'[1]Summary Data'!$Y115</f>
        <v>3.9383027199998977E-3</v>
      </c>
      <c r="DG56" s="98">
        <f>('[1]Summary Data'!$V115*POWER(DG$51,3))+('[1]Summary Data'!$W115*POWER(DG$51,2))+('[1]Summary Data'!$X115*DG$51)+'[1]Summary Data'!$Y115</f>
        <v>-7.7090816102401427E-3</v>
      </c>
      <c r="DH56" s="98">
        <f>('[1]Summary Data'!$V115*POWER(DH$51,3))+('[1]Summary Data'!$W115*POWER(DH$51,2))+('[1]Summary Data'!$X115*DH$51)+'[1]Summary Data'!$Y115</f>
        <v>-1.7969417963520085E-2</v>
      </c>
      <c r="DI56" s="98">
        <f>('[1]Summary Data'!$V115*POWER(DI$51,3))+('[1]Summary Data'!$W115*POWER(DI$51,2))+('[1]Summary Data'!$X115*DI$51)+'[1]Summary Data'!$Y115</f>
        <v>-2.6694263367679827E-2</v>
      </c>
      <c r="DJ56" s="98">
        <f>('[1]Summary Data'!$V115*POWER(DJ$51,3))+('[1]Summary Data'!$W115*POWER(DJ$51,2))+('[1]Summary Data'!$X115*DJ$51)+'[1]Summary Data'!$Y115</f>
        <v>-3.3735174850560157E-2</v>
      </c>
      <c r="DK56" s="98">
        <f>('[1]Summary Data'!$V115*POWER(DK$51,3))+('[1]Summary Data'!$W115*POWER(DK$51,2))+('[1]Summary Data'!$X115*DK$51)+'[1]Summary Data'!$Y115</f>
        <v>-3.8943709440000085E-2</v>
      </c>
      <c r="DL56" s="98">
        <f>('[1]Summary Data'!$V115*POWER(DL$51,3))+('[1]Summary Data'!$W115*POWER(DL$51,2))+('[1]Summary Data'!$X115*DL$51)+'[1]Summary Data'!$Y115</f>
        <v>-4.2171424163839843E-2</v>
      </c>
      <c r="DM56" s="98">
        <f>('[1]Summary Data'!$V115*POWER(DM$51,3))+('[1]Summary Data'!$W115*POWER(DM$51,2))+('[1]Summary Data'!$X115*DM$51)+'[1]Summary Data'!$Y115</f>
        <v>-4.3269876049919886E-2</v>
      </c>
      <c r="DN56" s="98">
        <f>('[1]Summary Data'!$V115*POWER(DN$51,3))+('[1]Summary Data'!$W115*POWER(DN$51,2))+('[1]Summary Data'!$X115*DN$51)+'[1]Summary Data'!$Y115</f>
        <v>-4.209062212607978E-2</v>
      </c>
      <c r="DO56" s="98">
        <f>('[1]Summary Data'!$V115*POWER(DO$51,3))+('[1]Summary Data'!$W115*POWER(DO$51,2))+('[1]Summary Data'!$X115*DO$51)+'[1]Summary Data'!$Y115</f>
        <v>-3.8485219420159866E-2</v>
      </c>
      <c r="DP56" s="98">
        <f>('[1]Summary Data'!$V115*POWER(DP$51,3))+('[1]Summary Data'!$W115*POWER(DP$51,2))+('[1]Summary Data'!$X115*DP$51)+'[1]Summary Data'!$Y115</f>
        <v>-3.2305224959999601E-2</v>
      </c>
      <c r="DQ56" s="98">
        <f>('[1]Summary Data'!$V115*POWER(DQ$51,3))+('[1]Summary Data'!$W115*POWER(DQ$51,2))+('[1]Summary Data'!$X115*DQ$51)+'[1]Summary Data'!$Y115</f>
        <v>-2.3402195773439438E-2</v>
      </c>
      <c r="DR56" s="98">
        <f>('[1]Summary Data'!$V115*POWER(DR$51,3))+('[1]Summary Data'!$W115*POWER(DR$51,2))+('[1]Summary Data'!$X115*DR$51)+'[1]Summary Data'!$Y115</f>
        <v>-1.1627688888319054E-2</v>
      </c>
      <c r="DS56" s="98">
        <f>('[1]Summary Data'!$V115*POWER(DS$51,3))+('[1]Summary Data'!$W115*POWER(DS$51,2))+('[1]Summary Data'!$X115*DS$51)+'[1]Summary Data'!$Y115</f>
        <v>3.1667386675206521E-3</v>
      </c>
      <c r="DT56" s="98">
        <f>('[1]Summary Data'!$V115*POWER(DT$51,3))+('[1]Summary Data'!$W115*POWER(DT$51,2))+('[1]Summary Data'!$X115*DT$51)+'[1]Summary Data'!$Y115</f>
        <v>2.1129529866241337E-2</v>
      </c>
      <c r="DU56" s="98">
        <f>('[1]Summary Data'!$V115*POWER(DU$51,3))+('[1]Summary Data'!$W115*POWER(DU$51,2))+('[1]Summary Data'!$X115*DU$51)+'[1]Summary Data'!$Y115</f>
        <v>4.240912768000088E-2</v>
      </c>
      <c r="DV56" s="98">
        <f>('[1]Summary Data'!$V115*POWER(DV$51,3))+('[1]Summary Data'!$W115*POWER(DV$51,2))+('[1]Summary Data'!$X115*DV$51)+'[1]Summary Data'!$Y115</f>
        <v>6.7153975080961048E-2</v>
      </c>
      <c r="DW56" s="98">
        <f>('[1]Summary Data'!$V115*POWER(DW$51,3))+('[1]Summary Data'!$W115*POWER(DW$51,2))+('[1]Summary Data'!$X115*DW$51)+'[1]Summary Data'!$Y115</f>
        <v>9.551251504128172E-2</v>
      </c>
      <c r="DX56" s="98">
        <f>('[1]Summary Data'!$V115*POWER(DX$51,3))+('[1]Summary Data'!$W115*POWER(DX$51,2))+('[1]Summary Data'!$X115*DX$51)+'[1]Summary Data'!$Y115</f>
        <v>0.12763319053312133</v>
      </c>
      <c r="DY56" s="98">
        <f>('[1]Summary Data'!$V115*POWER(DY$51,3))+('[1]Summary Data'!$W115*POWER(DY$51,2))+('[1]Summary Data'!$X115*DY$51)+'[1]Summary Data'!$Y115</f>
        <v>0.16366444452864176</v>
      </c>
      <c r="DZ56" s="98">
        <f>('[1]Summary Data'!$V115*POWER(DZ$51,3))+('[1]Summary Data'!$W115*POWER(DZ$51,2))+('[1]Summary Data'!$X115*DZ$51)+'[1]Summary Data'!$Y115</f>
        <v>0.20375472000000178</v>
      </c>
      <c r="EA56" s="98">
        <f>('[1]Summary Data'!$V115*POWER(EA$51,3))+('[1]Summary Data'!$W115*POWER(EA$51,2))+('[1]Summary Data'!$X115*EA$51)+'[1]Summary Data'!$Y115</f>
        <v>0.24805245991936248</v>
      </c>
      <c r="EB56" s="98">
        <f>('[1]Summary Data'!$V115*POWER(EB$51,3))+('[1]Summary Data'!$W115*POWER(EB$51,2))+('[1]Summary Data'!$X115*EB$51)+'[1]Summary Data'!$Y115</f>
        <v>0.29670610725888197</v>
      </c>
      <c r="EC56" s="98">
        <f>('[1]Summary Data'!$V115*POWER(EC$51,3))+('[1]Summary Data'!$W115*POWER(EC$51,2))+('[1]Summary Data'!$X115*EC$51)+'[1]Summary Data'!$Y115</f>
        <v>0.34986410499072224</v>
      </c>
      <c r="ED56" s="98">
        <f>('[1]Summary Data'!$V115*POWER(ED$51,3))+('[1]Summary Data'!$W115*POWER(ED$51,2))+('[1]Summary Data'!$X115*ED$51)+'[1]Summary Data'!$Y115</f>
        <v>0.40767489608704294</v>
      </c>
      <c r="EE56" s="98">
        <f>('[1]Summary Data'!$V115*POWER(EE$51,3))+('[1]Summary Data'!$W115*POWER(EE$51,2))+('[1]Summary Data'!$X115*EE$51)+'[1]Summary Data'!$Y115</f>
        <v>0.47028692352000295</v>
      </c>
      <c r="EF56" s="98">
        <f>('[1]Summary Data'!$V115*POWER(EF$51,3))+('[1]Summary Data'!$W115*POWER(EF$51,2))+('[1]Summary Data'!$X115*EF$51)+'[1]Summary Data'!$Y115</f>
        <v>0.53784863026176355</v>
      </c>
      <c r="EG56" s="98">
        <f>('[1]Summary Data'!$V115*POWER(EG$51,3))+('[1]Summary Data'!$W115*POWER(EG$51,2))+('[1]Summary Data'!$X115*EG$51)+'[1]Summary Data'!$Y115</f>
        <v>0.61050845928448383</v>
      </c>
      <c r="EH56" s="98">
        <f>('[1]Summary Data'!$V115*POWER(EH$51,3))+('[1]Summary Data'!$W115*POWER(EH$51,2))+('[1]Summary Data'!$X115*EH$51)+'[1]Summary Data'!$Y115</f>
        <v>0.68841485356032384</v>
      </c>
      <c r="EI56" s="98">
        <f>('[1]Summary Data'!$V115*POWER(EI$51,3))+('[1]Summary Data'!$W115*POWER(EI$51,2))+('[1]Summary Data'!$X115*EI$51)+'[1]Summary Data'!$Y115</f>
        <v>0.77171625606144456</v>
      </c>
      <c r="EJ56" s="98">
        <f>('[1]Summary Data'!$V115*POWER(EJ$51,3))+('[1]Summary Data'!$W115*POWER(EJ$51,2))+('[1]Summary Data'!$X115*EJ$51)+'[1]Summary Data'!$Y115</f>
        <v>0.86056110976000522</v>
      </c>
      <c r="EK56" s="98">
        <f>('[1]Summary Data'!$V115*POWER(EK$51,3))+('[1]Summary Data'!$W115*POWER(EK$51,2))+('[1]Summary Data'!$X115*EK$51)+'[1]Summary Data'!$Y115</f>
        <v>0.95509785762816413</v>
      </c>
      <c r="EL56" s="98">
        <f>('[1]Summary Data'!$V115*POWER(EL$51,3))+('[1]Summary Data'!$W115*POWER(EL$51,2))+('[1]Summary Data'!$X115*EL$51)+'[1]Summary Data'!$Y115</f>
        <v>1.0554749426380858</v>
      </c>
      <c r="EM56" s="98">
        <f>('[1]Summary Data'!$V115*POWER(EM$51,3))+('[1]Summary Data'!$W115*POWER(EM$51,2))+('[1]Summary Data'!$X115*EM$51)+'[1]Summary Data'!$Y115</f>
        <v>1.161840807761926</v>
      </c>
      <c r="EN56" s="98">
        <f>('[1]Summary Data'!$V115*POWER(EN$51,3))+('[1]Summary Data'!$W115*POWER(EN$51,2))+('[1]Summary Data'!$X115*EN$51)+'[1]Summary Data'!$Y115</f>
        <v>1.2743438959718456</v>
      </c>
      <c r="EO56" s="99">
        <f>('[1]Summary Data'!$V115*POWER(EO$51,3))+('[1]Summary Data'!$W115*POWER(EO$51,2))+('[1]Summary Data'!$X115*EO$51)+'[1]Summary Data'!$Y115</f>
        <v>1.3931326502400065</v>
      </c>
      <c r="EP56" s="173"/>
    </row>
    <row r="57" spans="2:147">
      <c r="B57" s="166"/>
      <c r="C57" s="167"/>
      <c r="D57" s="167"/>
      <c r="E57" s="168"/>
      <c r="F57" s="56">
        <f t="shared" si="7"/>
        <v>5</v>
      </c>
      <c r="G57" s="97">
        <f t="shared" si="8"/>
        <v>0.3044977558784</v>
      </c>
      <c r="H57" s="98">
        <f t="shared" si="8"/>
        <v>0.3044977558784</v>
      </c>
      <c r="I57" s="98">
        <f t="shared" si="8"/>
        <v>0.3044977558784</v>
      </c>
      <c r="J57" s="98">
        <f t="shared" si="8"/>
        <v>0.3044977558784</v>
      </c>
      <c r="K57" s="98">
        <f t="shared" si="8"/>
        <v>0.3044977558784</v>
      </c>
      <c r="L57" s="98">
        <f t="shared" si="8"/>
        <v>0.3044977558784</v>
      </c>
      <c r="M57" s="98">
        <f t="shared" si="8"/>
        <v>0.3044977558784</v>
      </c>
      <c r="N57" s="98">
        <f t="shared" si="8"/>
        <v>0.30415512312319998</v>
      </c>
      <c r="O57" s="98">
        <f t="shared" si="8"/>
        <v>0.30180274618879999</v>
      </c>
      <c r="P57" s="98">
        <f t="shared" si="8"/>
        <v>0.29757024872959997</v>
      </c>
      <c r="Q57" s="98">
        <f t="shared" si="8"/>
        <v>0.2915872544</v>
      </c>
      <c r="R57" s="98">
        <f t="shared" si="8"/>
        <v>0.28398338685439994</v>
      </c>
      <c r="S57" s="98">
        <f t="shared" si="8"/>
        <v>0.27488826974719993</v>
      </c>
      <c r="T57" s="98">
        <f t="shared" si="8"/>
        <v>0.2644315267327999</v>
      </c>
      <c r="U57" s="98">
        <f t="shared" si="8"/>
        <v>0.25274278146559992</v>
      </c>
      <c r="V57" s="98">
        <f t="shared" si="8"/>
        <v>0.23995165759999992</v>
      </c>
      <c r="W57" s="98">
        <f t="shared" si="8"/>
        <v>0.22618777879039992</v>
      </c>
      <c r="X57" s="98">
        <f t="shared" si="8"/>
        <v>0.21158076869119985</v>
      </c>
      <c r="Y57" s="98">
        <f t="shared" si="8"/>
        <v>0.19626025095679983</v>
      </c>
      <c r="Z57" s="98">
        <f t="shared" si="8"/>
        <v>0.18035584924159981</v>
      </c>
      <c r="AA57" s="98">
        <f t="shared" si="8"/>
        <v>0.16399718719999984</v>
      </c>
      <c r="AB57" s="98">
        <f t="shared" si="8"/>
        <v>0.14731388848639987</v>
      </c>
      <c r="AC57" s="98">
        <f t="shared" si="8"/>
        <v>0.13043557675519979</v>
      </c>
      <c r="AD57" s="98">
        <f t="shared" si="8"/>
        <v>0.11349187566079977</v>
      </c>
      <c r="AE57" s="98">
        <f t="shared" si="8"/>
        <v>9.6612408857599863E-2</v>
      </c>
      <c r="AF57" s="98">
        <f t="shared" si="8"/>
        <v>7.9926799999999687E-2</v>
      </c>
      <c r="AG57" s="98">
        <f t="shared" si="8"/>
        <v>6.3564672742399908E-2</v>
      </c>
      <c r="AH57" s="98">
        <f t="shared" si="8"/>
        <v>4.7655650739199751E-2</v>
      </c>
      <c r="AI57" s="98">
        <f t="shared" si="8"/>
        <v>3.2329357644799828E-2</v>
      </c>
      <c r="AJ57" s="98">
        <f t="shared" si="8"/>
        <v>1.7715417113599752E-2</v>
      </c>
      <c r="AK57" s="98">
        <f t="shared" si="8"/>
        <v>3.9434527999998026E-3</v>
      </c>
      <c r="AL57" s="98">
        <f t="shared" si="8"/>
        <v>0</v>
      </c>
      <c r="AM57" s="98">
        <v>0</v>
      </c>
      <c r="AN57" s="98">
        <v>0</v>
      </c>
      <c r="AO57" s="98">
        <v>0</v>
      </c>
      <c r="AP57" s="98">
        <v>0</v>
      </c>
      <c r="AQ57" s="98">
        <v>0</v>
      </c>
      <c r="AR57" s="98">
        <v>0</v>
      </c>
      <c r="AS57" s="98">
        <v>0</v>
      </c>
      <c r="AT57" s="98">
        <v>0</v>
      </c>
      <c r="AU57" s="98">
        <v>0</v>
      </c>
      <c r="AV57" s="98">
        <v>0</v>
      </c>
      <c r="AW57" s="98">
        <v>0</v>
      </c>
      <c r="AX57" s="98">
        <v>0</v>
      </c>
      <c r="AY57" s="98">
        <v>0</v>
      </c>
      <c r="AZ57" s="98">
        <v>0</v>
      </c>
      <c r="BA57" s="98">
        <v>0</v>
      </c>
      <c r="BB57" s="98">
        <v>0</v>
      </c>
      <c r="BC57" s="98">
        <v>0</v>
      </c>
      <c r="BD57" s="98">
        <v>0</v>
      </c>
      <c r="BE57" s="98">
        <v>0</v>
      </c>
      <c r="BF57" s="98">
        <v>0</v>
      </c>
      <c r="BG57" s="98">
        <v>0</v>
      </c>
      <c r="BH57" s="98">
        <v>0</v>
      </c>
      <c r="BI57" s="98">
        <v>0</v>
      </c>
      <c r="BJ57" s="98">
        <v>0</v>
      </c>
      <c r="BK57" s="98">
        <v>0</v>
      </c>
      <c r="BL57" s="98">
        <v>0</v>
      </c>
      <c r="BM57" s="98">
        <v>0</v>
      </c>
      <c r="BN57" s="98">
        <v>0</v>
      </c>
      <c r="BO57" s="98">
        <v>0</v>
      </c>
      <c r="BP57" s="98">
        <v>0</v>
      </c>
      <c r="BQ57" s="98">
        <v>0</v>
      </c>
      <c r="BR57" s="98">
        <v>0</v>
      </c>
      <c r="BS57" s="98">
        <v>0</v>
      </c>
      <c r="BT57" s="99">
        <v>0</v>
      </c>
      <c r="BU57" s="173"/>
      <c r="CA57" s="143">
        <f t="shared" si="9"/>
        <v>0</v>
      </c>
      <c r="CB57" s="97">
        <f>('[1]Summary Data'!$V114*POWER(CB$51,3))+('[1]Summary Data'!$W114*POWER(CB$51,2))+('[1]Summary Data'!$X114*CB$51)+'[1]Summary Data'!$Y114</f>
        <v>0.25708999999999999</v>
      </c>
      <c r="CC57" s="98">
        <f>('[1]Summary Data'!$V114*POWER(CC$51,3))+('[1]Summary Data'!$W114*POWER(CC$51,2))+('[1]Summary Data'!$X114*CC$51)+'[1]Summary Data'!$Y114</f>
        <v>0.27152792906239998</v>
      </c>
      <c r="CD57" s="98">
        <f>('[1]Summary Data'!$V114*POWER(CD$51,3))+('[1]Summary Data'!$W114*POWER(CD$51,2))+('[1]Summary Data'!$X114*CD$51)+'[1]Summary Data'!$Y114</f>
        <v>0.28317837201919999</v>
      </c>
      <c r="CE57" s="98">
        <f>('[1]Summary Data'!$V114*POWER(CE$51,3))+('[1]Summary Data'!$W114*POWER(CE$51,2))+('[1]Summary Data'!$X114*CE$51)+'[1]Summary Data'!$Y114</f>
        <v>0.29217095252479997</v>
      </c>
      <c r="CF57" s="98">
        <f>('[1]Summary Data'!$V114*POWER(CF$51,3))+('[1]Summary Data'!$W114*POWER(CF$51,2))+('[1]Summary Data'!$X114*CF$51)+'[1]Summary Data'!$Y114</f>
        <v>0.29863529423359997</v>
      </c>
      <c r="CG57" s="98">
        <f>('[1]Summary Data'!$V114*POWER(CG$51,3))+('[1]Summary Data'!$W114*POWER(CG$51,2))+('[1]Summary Data'!$X114*CG$51)+'[1]Summary Data'!$Y114</f>
        <v>0.3027010208</v>
      </c>
      <c r="CH57" s="98">
        <f>('[1]Summary Data'!$V114*POWER(CH$51,3))+('[1]Summary Data'!$W114*POWER(CH$51,2))+('[1]Summary Data'!$X114*CH$51)+'[1]Summary Data'!$Y114</f>
        <v>0.3044977558784</v>
      </c>
      <c r="CI57" s="98">
        <f>('[1]Summary Data'!$V114*POWER(CI$51,3))+('[1]Summary Data'!$W114*POWER(CI$51,2))+('[1]Summary Data'!$X114*CI$51)+'[1]Summary Data'!$Y114</f>
        <v>0.30415512312319998</v>
      </c>
      <c r="CJ57" s="98">
        <f>('[1]Summary Data'!$V114*POWER(CJ$51,3))+('[1]Summary Data'!$W114*POWER(CJ$51,2))+('[1]Summary Data'!$X114*CJ$51)+'[1]Summary Data'!$Y114</f>
        <v>0.30180274618879999</v>
      </c>
      <c r="CK57" s="98">
        <f>('[1]Summary Data'!$V114*POWER(CK$51,3))+('[1]Summary Data'!$W114*POWER(CK$51,2))+('[1]Summary Data'!$X114*CK$51)+'[1]Summary Data'!$Y114</f>
        <v>0.29757024872959997</v>
      </c>
      <c r="CL57" s="98">
        <f>('[1]Summary Data'!$V114*POWER(CL$51,3))+('[1]Summary Data'!$W114*POWER(CL$51,2))+('[1]Summary Data'!$X114*CL$51)+'[1]Summary Data'!$Y114</f>
        <v>0.2915872544</v>
      </c>
      <c r="CM57" s="98">
        <f>('[1]Summary Data'!$V114*POWER(CM$51,3))+('[1]Summary Data'!$W114*POWER(CM$51,2))+('[1]Summary Data'!$X114*CM$51)+'[1]Summary Data'!$Y114</f>
        <v>0.28398338685439994</v>
      </c>
      <c r="CN57" s="98">
        <f>('[1]Summary Data'!$V114*POWER(CN$51,3))+('[1]Summary Data'!$W114*POWER(CN$51,2))+('[1]Summary Data'!$X114*CN$51)+'[1]Summary Data'!$Y114</f>
        <v>0.27488826974719993</v>
      </c>
      <c r="CO57" s="98">
        <f>('[1]Summary Data'!$V114*POWER(CO$51,3))+('[1]Summary Data'!$W114*POWER(CO$51,2))+('[1]Summary Data'!$X114*CO$51)+'[1]Summary Data'!$Y114</f>
        <v>0.2644315267327999</v>
      </c>
      <c r="CP57" s="98">
        <f>('[1]Summary Data'!$V114*POWER(CP$51,3))+('[1]Summary Data'!$W114*POWER(CP$51,2))+('[1]Summary Data'!$X114*CP$51)+'[1]Summary Data'!$Y114</f>
        <v>0.25274278146559992</v>
      </c>
      <c r="CQ57" s="98">
        <f>('[1]Summary Data'!$V114*POWER(CQ$51,3))+('[1]Summary Data'!$W114*POWER(CQ$51,2))+('[1]Summary Data'!$X114*CQ$51)+'[1]Summary Data'!$Y114</f>
        <v>0.23995165759999992</v>
      </c>
      <c r="CR57" s="98">
        <f>('[1]Summary Data'!$V114*POWER(CR$51,3))+('[1]Summary Data'!$W114*POWER(CR$51,2))+('[1]Summary Data'!$X114*CR$51)+'[1]Summary Data'!$Y114</f>
        <v>0.22618777879039992</v>
      </c>
      <c r="CS57" s="98">
        <f>('[1]Summary Data'!$V114*POWER(CS$51,3))+('[1]Summary Data'!$W114*POWER(CS$51,2))+('[1]Summary Data'!$X114*CS$51)+'[1]Summary Data'!$Y114</f>
        <v>0.21158076869119985</v>
      </c>
      <c r="CT57" s="98">
        <f>('[1]Summary Data'!$V114*POWER(CT$51,3))+('[1]Summary Data'!$W114*POWER(CT$51,2))+('[1]Summary Data'!$X114*CT$51)+'[1]Summary Data'!$Y114</f>
        <v>0.19626025095679983</v>
      </c>
      <c r="CU57" s="98">
        <f>('[1]Summary Data'!$V114*POWER(CU$51,3))+('[1]Summary Data'!$W114*POWER(CU$51,2))+('[1]Summary Data'!$X114*CU$51)+'[1]Summary Data'!$Y114</f>
        <v>0.18035584924159981</v>
      </c>
      <c r="CV57" s="98">
        <f>('[1]Summary Data'!$V114*POWER(CV$51,3))+('[1]Summary Data'!$W114*POWER(CV$51,2))+('[1]Summary Data'!$X114*CV$51)+'[1]Summary Data'!$Y114</f>
        <v>0.16399718719999984</v>
      </c>
      <c r="CW57" s="98">
        <f>('[1]Summary Data'!$V114*POWER(CW$51,3))+('[1]Summary Data'!$W114*POWER(CW$51,2))+('[1]Summary Data'!$X114*CW$51)+'[1]Summary Data'!$Y114</f>
        <v>0.14731388848639987</v>
      </c>
      <c r="CX57" s="98">
        <f>('[1]Summary Data'!$V114*POWER(CX$51,3))+('[1]Summary Data'!$W114*POWER(CX$51,2))+('[1]Summary Data'!$X114*CX$51)+'[1]Summary Data'!$Y114</f>
        <v>0.13043557675519979</v>
      </c>
      <c r="CY57" s="98">
        <f>('[1]Summary Data'!$V114*POWER(CY$51,3))+('[1]Summary Data'!$W114*POWER(CY$51,2))+('[1]Summary Data'!$X114*CY$51)+'[1]Summary Data'!$Y114</f>
        <v>0.11349187566079977</v>
      </c>
      <c r="CZ57" s="98">
        <f>('[1]Summary Data'!$V114*POWER(CZ$51,3))+('[1]Summary Data'!$W114*POWER(CZ$51,2))+('[1]Summary Data'!$X114*CZ$51)+'[1]Summary Data'!$Y114</f>
        <v>9.6612408857599863E-2</v>
      </c>
      <c r="DA57" s="98">
        <f>('[1]Summary Data'!$V114*POWER(DA$51,3))+('[1]Summary Data'!$W114*POWER(DA$51,2))+('[1]Summary Data'!$X114*DA$51)+'[1]Summary Data'!$Y114</f>
        <v>7.9926799999999687E-2</v>
      </c>
      <c r="DB57" s="98">
        <f>('[1]Summary Data'!$V114*POWER(DB$51,3))+('[1]Summary Data'!$W114*POWER(DB$51,2))+('[1]Summary Data'!$X114*DB$51)+'[1]Summary Data'!$Y114</f>
        <v>6.3564672742399908E-2</v>
      </c>
      <c r="DC57" s="98">
        <f>('[1]Summary Data'!$V114*POWER(DC$51,3))+('[1]Summary Data'!$W114*POWER(DC$51,2))+('[1]Summary Data'!$X114*DC$51)+'[1]Summary Data'!$Y114</f>
        <v>4.7655650739199751E-2</v>
      </c>
      <c r="DD57" s="98">
        <f>('[1]Summary Data'!$V114*POWER(DD$51,3))+('[1]Summary Data'!$W114*POWER(DD$51,2))+('[1]Summary Data'!$X114*DD$51)+'[1]Summary Data'!$Y114</f>
        <v>3.2329357644799828E-2</v>
      </c>
      <c r="DE57" s="98">
        <f>('[1]Summary Data'!$V114*POWER(DE$51,3))+('[1]Summary Data'!$W114*POWER(DE$51,2))+('[1]Summary Data'!$X114*DE$51)+'[1]Summary Data'!$Y114</f>
        <v>1.7715417113599752E-2</v>
      </c>
      <c r="DF57" s="98">
        <f>('[1]Summary Data'!$V114*POWER(DF$51,3))+('[1]Summary Data'!$W114*POWER(DF$51,2))+('[1]Summary Data'!$X114*DF$51)+'[1]Summary Data'!$Y114</f>
        <v>3.9434527999998026E-3</v>
      </c>
      <c r="DG57" s="98">
        <f>('[1]Summary Data'!$V114*POWER(DG$51,3))+('[1]Summary Data'!$W114*POWER(DG$51,2))+('[1]Summary Data'!$X114*DG$51)+'[1]Summary Data'!$Y114</f>
        <v>-8.8569116416001292E-3</v>
      </c>
      <c r="DH57" s="98">
        <f>('[1]Summary Data'!$V114*POWER(DH$51,3))+('[1]Summary Data'!$W114*POWER(DH$51,2))+('[1]Summary Data'!$X114*DH$51)+'[1]Summary Data'!$Y114</f>
        <v>-2.0556052556800208E-2</v>
      </c>
      <c r="DI57" s="98">
        <f>('[1]Summary Data'!$V114*POWER(DI$51,3))+('[1]Summary Data'!$W114*POWER(DI$51,2))+('[1]Summary Data'!$X114*DI$51)+'[1]Summary Data'!$Y114</f>
        <v>-3.1024346291200156E-2</v>
      </c>
      <c r="DJ57" s="98">
        <f>('[1]Summary Data'!$V114*POWER(DJ$51,3))+('[1]Summary Data'!$W114*POWER(DJ$51,2))+('[1]Summary Data'!$X114*DJ$51)+'[1]Summary Data'!$Y114</f>
        <v>-4.0132169190400135E-2</v>
      </c>
      <c r="DK57" s="98">
        <f>('[1]Summary Data'!$V114*POWER(DK$51,3))+('[1]Summary Data'!$W114*POWER(DK$51,2))+('[1]Summary Data'!$X114*DK$51)+'[1]Summary Data'!$Y114</f>
        <v>-4.7749897600000091E-2</v>
      </c>
      <c r="DL57" s="98">
        <f>('[1]Summary Data'!$V114*POWER(DL$51,3))+('[1]Summary Data'!$W114*POWER(DL$51,2))+('[1]Summary Data'!$X114*DL$51)+'[1]Summary Data'!$Y114</f>
        <v>-5.3747907865600075E-2</v>
      </c>
      <c r="DM57" s="98">
        <f>('[1]Summary Data'!$V114*POWER(DM$51,3))+('[1]Summary Data'!$W114*POWER(DM$51,2))+('[1]Summary Data'!$X114*DM$51)+'[1]Summary Data'!$Y114</f>
        <v>-5.7996576332800032E-2</v>
      </c>
      <c r="DN57" s="98">
        <f>('[1]Summary Data'!$V114*POWER(DN$51,3))+('[1]Summary Data'!$W114*POWER(DN$51,2))+('[1]Summary Data'!$X114*DN$51)+'[1]Summary Data'!$Y114</f>
        <v>-6.0366279347200125E-2</v>
      </c>
      <c r="DO57" s="98">
        <f>('[1]Summary Data'!$V114*POWER(DO$51,3))+('[1]Summary Data'!$W114*POWER(DO$51,2))+('[1]Summary Data'!$X114*DO$51)+'[1]Summary Data'!$Y114</f>
        <v>-6.0727393254400186E-2</v>
      </c>
      <c r="DP57" s="98">
        <f>('[1]Summary Data'!$V114*POWER(DP$51,3))+('[1]Summary Data'!$W114*POWER(DP$51,2))+('[1]Summary Data'!$X114*DP$51)+'[1]Summary Data'!$Y114</f>
        <v>-5.8950294399999936E-2</v>
      </c>
      <c r="DQ57" s="98">
        <f>('[1]Summary Data'!$V114*POWER(DQ$51,3))+('[1]Summary Data'!$W114*POWER(DQ$51,2))+('[1]Summary Data'!$X114*DQ$51)+'[1]Summary Data'!$Y114</f>
        <v>-5.4905359129599873E-2</v>
      </c>
      <c r="DR57" s="98">
        <f>('[1]Summary Data'!$V114*POWER(DR$51,3))+('[1]Summary Data'!$W114*POWER(DR$51,2))+('[1]Summary Data'!$X114*DR$51)+'[1]Summary Data'!$Y114</f>
        <v>-4.8462963788799607E-2</v>
      </c>
      <c r="DS57" s="98">
        <f>('[1]Summary Data'!$V114*POWER(DS$51,3))+('[1]Summary Data'!$W114*POWER(DS$51,2))+('[1]Summary Data'!$X114*DS$51)+'[1]Summary Data'!$Y114</f>
        <v>-3.9493484723199745E-2</v>
      </c>
      <c r="DT57" s="98">
        <f>('[1]Summary Data'!$V114*POWER(DT$51,3))+('[1]Summary Data'!$W114*POWER(DT$51,2))+('[1]Summary Data'!$X114*DT$51)+'[1]Summary Data'!$Y114</f>
        <v>-2.7867298278399455E-2</v>
      </c>
      <c r="DU57" s="98">
        <f>('[1]Summary Data'!$V114*POWER(DU$51,3))+('[1]Summary Data'!$W114*POWER(DU$51,2))+('[1]Summary Data'!$X114*DU$51)+'[1]Summary Data'!$Y114</f>
        <v>-1.3454780799999122E-2</v>
      </c>
      <c r="DV57" s="98">
        <f>('[1]Summary Data'!$V114*POWER(DV$51,3))+('[1]Summary Data'!$W114*POWER(DV$51,2))+('[1]Summary Data'!$X114*DV$51)+'[1]Summary Data'!$Y114</f>
        <v>3.8736913664007555E-3</v>
      </c>
      <c r="DW57" s="98">
        <f>('[1]Summary Data'!$V114*POWER(DW$51,3))+('[1]Summary Data'!$W114*POWER(DW$51,2))+('[1]Summary Data'!$X114*DW$51)+'[1]Summary Data'!$Y114</f>
        <v>2.4247741875201234E-2</v>
      </c>
      <c r="DX57" s="98">
        <f>('[1]Summary Data'!$V114*POWER(DX$51,3))+('[1]Summary Data'!$W114*POWER(DX$51,2))+('[1]Summary Data'!$X114*DX$51)+'[1]Summary Data'!$Y114</f>
        <v>4.7796994380801039E-2</v>
      </c>
      <c r="DY57" s="98">
        <f>('[1]Summary Data'!$V114*POWER(DY$51,3))+('[1]Summary Data'!$W114*POWER(DY$51,2))+('[1]Summary Data'!$X114*DY$51)+'[1]Summary Data'!$Y114</f>
        <v>7.4651072537601226E-2</v>
      </c>
      <c r="DZ57" s="98">
        <f>('[1]Summary Data'!$V114*POWER(DZ$51,3))+('[1]Summary Data'!$W114*POWER(DZ$51,2))+('[1]Summary Data'!$X114*DZ$51)+'[1]Summary Data'!$Y114</f>
        <v>0.10493960000000119</v>
      </c>
      <c r="EA57" s="98">
        <f>('[1]Summary Data'!$V114*POWER(EA$51,3))+('[1]Summary Data'!$W114*POWER(EA$51,2))+('[1]Summary Data'!$X114*EA$51)+'[1]Summary Data'!$Y114</f>
        <v>0.13879220042240176</v>
      </c>
      <c r="EB57" s="98">
        <f>('[1]Summary Data'!$V114*POWER(EB$51,3))+('[1]Summary Data'!$W114*POWER(EB$51,2))+('[1]Summary Data'!$X114*EB$51)+'[1]Summary Data'!$Y114</f>
        <v>0.17633849745920155</v>
      </c>
      <c r="EC57" s="98">
        <f>('[1]Summary Data'!$V114*POWER(EC$51,3))+('[1]Summary Data'!$W114*POWER(EC$51,2))+('[1]Summary Data'!$X114*EC$51)+'[1]Summary Data'!$Y114</f>
        <v>0.21770811476480217</v>
      </c>
      <c r="ED57" s="98">
        <f>('[1]Summary Data'!$V114*POWER(ED$51,3))+('[1]Summary Data'!$W114*POWER(ED$51,2))+('[1]Summary Data'!$X114*ED$51)+'[1]Summary Data'!$Y114</f>
        <v>0.26303067599360203</v>
      </c>
      <c r="EE57" s="98">
        <f>('[1]Summary Data'!$V114*POWER(EE$51,3))+('[1]Summary Data'!$W114*POWER(EE$51,2))+('[1]Summary Data'!$X114*EE$51)+'[1]Summary Data'!$Y114</f>
        <v>0.31243580480000183</v>
      </c>
      <c r="EF57" s="98">
        <f>('[1]Summary Data'!$V114*POWER(EF$51,3))+('[1]Summary Data'!$W114*POWER(EF$51,2))+('[1]Summary Data'!$X114*EF$51)+'[1]Summary Data'!$Y114</f>
        <v>0.3660531248384033</v>
      </c>
      <c r="EG57" s="98">
        <f>('[1]Summary Data'!$V114*POWER(EG$51,3))+('[1]Summary Data'!$W114*POWER(EG$51,2))+('[1]Summary Data'!$X114*EG$51)+'[1]Summary Data'!$Y114</f>
        <v>0.42401225976320372</v>
      </c>
      <c r="EH57" s="98">
        <f>('[1]Summary Data'!$V114*POWER(EH$51,3))+('[1]Summary Data'!$W114*POWER(EH$51,2))+('[1]Summary Data'!$X114*EH$51)+'[1]Summary Data'!$Y114</f>
        <v>0.48644283322880294</v>
      </c>
      <c r="EI57" s="98">
        <f>('[1]Summary Data'!$V114*POWER(EI$51,3))+('[1]Summary Data'!$W114*POWER(EI$51,2))+('[1]Summary Data'!$X114*EI$51)+'[1]Summary Data'!$Y114</f>
        <v>0.55347446888960428</v>
      </c>
      <c r="EJ57" s="98">
        <f>('[1]Summary Data'!$V114*POWER(EJ$51,3))+('[1]Summary Data'!$W114*POWER(EJ$51,2))+('[1]Summary Data'!$X114*EJ$51)+'[1]Summary Data'!$Y114</f>
        <v>0.62523679040000424</v>
      </c>
      <c r="EK57" s="98">
        <f>('[1]Summary Data'!$V114*POWER(EK$51,3))+('[1]Summary Data'!$W114*POWER(EK$51,2))+('[1]Summary Data'!$X114*EK$51)+'[1]Summary Data'!$Y114</f>
        <v>0.70185942141440361</v>
      </c>
      <c r="EL57" s="98">
        <f>('[1]Summary Data'!$V114*POWER(EL$51,3))+('[1]Summary Data'!$W114*POWER(EL$51,2))+('[1]Summary Data'!$X114*EL$51)+'[1]Summary Data'!$Y114</f>
        <v>0.7834719855872041</v>
      </c>
      <c r="EM57" s="98">
        <f>('[1]Summary Data'!$V114*POWER(EM$51,3))+('[1]Summary Data'!$W114*POWER(EM$51,2))+('[1]Summary Data'!$X114*EM$51)+'[1]Summary Data'!$Y114</f>
        <v>0.87020410657280367</v>
      </c>
      <c r="EN57" s="98">
        <f>('[1]Summary Data'!$V114*POWER(EN$51,3))+('[1]Summary Data'!$W114*POWER(EN$51,2))+('[1]Summary Data'!$X114*EN$51)+'[1]Summary Data'!$Y114</f>
        <v>0.9621854080256047</v>
      </c>
      <c r="EO57" s="99">
        <f>('[1]Summary Data'!$V114*POWER(EO$51,3))+('[1]Summary Data'!$W114*POWER(EO$51,2))+('[1]Summary Data'!$X114*EO$51)+'[1]Summary Data'!$Y114</f>
        <v>1.0595455136000045</v>
      </c>
      <c r="EP57" s="173"/>
    </row>
    <row r="58" spans="2:147">
      <c r="B58" s="166"/>
      <c r="C58" s="167"/>
      <c r="D58" s="167"/>
      <c r="E58" s="168"/>
      <c r="F58" s="56">
        <f t="shared" si="7"/>
        <v>5.5</v>
      </c>
      <c r="G58" s="97">
        <f t="shared" si="8"/>
        <v>0.30423960438272002</v>
      </c>
      <c r="H58" s="98">
        <f t="shared" si="8"/>
        <v>0.30423960438272002</v>
      </c>
      <c r="I58" s="98">
        <f t="shared" si="8"/>
        <v>0.30423960438272002</v>
      </c>
      <c r="J58" s="98">
        <f t="shared" si="8"/>
        <v>0.30423960438272002</v>
      </c>
      <c r="K58" s="98">
        <f t="shared" si="8"/>
        <v>0.30423960438272002</v>
      </c>
      <c r="L58" s="98">
        <f t="shared" si="8"/>
        <v>0.30423960438272002</v>
      </c>
      <c r="M58" s="98">
        <f t="shared" si="8"/>
        <v>0.30423960438272002</v>
      </c>
      <c r="N58" s="98">
        <f t="shared" si="8"/>
        <v>0.30423960438272002</v>
      </c>
      <c r="O58" s="98">
        <f t="shared" si="8"/>
        <v>0.30234721115648</v>
      </c>
      <c r="P58" s="98">
        <f t="shared" si="8"/>
        <v>0.29857588655615996</v>
      </c>
      <c r="Q58" s="98">
        <f t="shared" si="8"/>
        <v>0.29304999103999996</v>
      </c>
      <c r="R58" s="98">
        <f t="shared" si="8"/>
        <v>0.28589388506623997</v>
      </c>
      <c r="S58" s="98">
        <f t="shared" si="8"/>
        <v>0.27723192909312</v>
      </c>
      <c r="T58" s="98">
        <f t="shared" si="8"/>
        <v>0.26718848357887992</v>
      </c>
      <c r="U58" s="98">
        <f t="shared" si="8"/>
        <v>0.25588790898175995</v>
      </c>
      <c r="V58" s="98">
        <f t="shared" si="8"/>
        <v>0.24345456575999994</v>
      </c>
      <c r="W58" s="98">
        <f t="shared" si="8"/>
        <v>0.23001281437183985</v>
      </c>
      <c r="X58" s="98">
        <f t="shared" si="8"/>
        <v>0.21568701527551987</v>
      </c>
      <c r="Y58" s="98">
        <f t="shared" si="8"/>
        <v>0.20060152892927985</v>
      </c>
      <c r="Z58" s="98">
        <f t="shared" si="8"/>
        <v>0.1848807157913599</v>
      </c>
      <c r="AA58" s="98">
        <f t="shared" si="8"/>
        <v>0.16864893631999978</v>
      </c>
      <c r="AB58" s="98">
        <f t="shared" si="8"/>
        <v>0.15203055097343982</v>
      </c>
      <c r="AC58" s="98">
        <f t="shared" si="8"/>
        <v>0.13514992020991978</v>
      </c>
      <c r="AD58" s="98">
        <f t="shared" si="8"/>
        <v>0.11813140448767978</v>
      </c>
      <c r="AE58" s="98">
        <f t="shared" si="8"/>
        <v>0.10109936426495991</v>
      </c>
      <c r="AF58" s="98">
        <f t="shared" si="8"/>
        <v>8.417815999999978E-2</v>
      </c>
      <c r="AG58" s="98">
        <f t="shared" si="8"/>
        <v>6.7492152151039764E-2</v>
      </c>
      <c r="AH58" s="98">
        <f t="shared" si="8"/>
        <v>5.1165701176319911E-2</v>
      </c>
      <c r="AI58" s="98">
        <f t="shared" si="8"/>
        <v>3.5323167534079825E-2</v>
      </c>
      <c r="AJ58" s="98">
        <f t="shared" si="8"/>
        <v>2.0088911682559663E-2</v>
      </c>
      <c r="AK58" s="98">
        <f t="shared" si="8"/>
        <v>5.587294079999694E-3</v>
      </c>
      <c r="AL58" s="98">
        <f t="shared" si="8"/>
        <v>0</v>
      </c>
      <c r="AM58" s="98">
        <v>0</v>
      </c>
      <c r="AN58" s="98">
        <v>0</v>
      </c>
      <c r="AO58" s="98">
        <v>0</v>
      </c>
      <c r="AP58" s="98">
        <v>0</v>
      </c>
      <c r="AQ58" s="98">
        <v>0</v>
      </c>
      <c r="AR58" s="98">
        <v>0</v>
      </c>
      <c r="AS58" s="98">
        <v>0</v>
      </c>
      <c r="AT58" s="98">
        <v>0</v>
      </c>
      <c r="AU58" s="98">
        <v>0</v>
      </c>
      <c r="AV58" s="98">
        <v>0</v>
      </c>
      <c r="AW58" s="98">
        <v>0</v>
      </c>
      <c r="AX58" s="98">
        <v>0</v>
      </c>
      <c r="AY58" s="98">
        <v>0</v>
      </c>
      <c r="AZ58" s="98">
        <v>0</v>
      </c>
      <c r="BA58" s="98">
        <v>0</v>
      </c>
      <c r="BB58" s="98">
        <v>0</v>
      </c>
      <c r="BC58" s="98">
        <v>0</v>
      </c>
      <c r="BD58" s="98">
        <v>0</v>
      </c>
      <c r="BE58" s="98">
        <v>0</v>
      </c>
      <c r="BF58" s="98">
        <v>0</v>
      </c>
      <c r="BG58" s="98">
        <v>0</v>
      </c>
      <c r="BH58" s="98">
        <v>0</v>
      </c>
      <c r="BI58" s="98">
        <v>0</v>
      </c>
      <c r="BJ58" s="98">
        <v>0</v>
      </c>
      <c r="BK58" s="98">
        <v>0</v>
      </c>
      <c r="BL58" s="98">
        <v>0</v>
      </c>
      <c r="BM58" s="98">
        <v>0</v>
      </c>
      <c r="BN58" s="98">
        <v>0</v>
      </c>
      <c r="BO58" s="98">
        <v>0</v>
      </c>
      <c r="BP58" s="98">
        <v>0</v>
      </c>
      <c r="BQ58" s="98">
        <v>0</v>
      </c>
      <c r="BR58" s="98">
        <v>0</v>
      </c>
      <c r="BS58" s="98">
        <v>0</v>
      </c>
      <c r="BT58" s="99">
        <v>0</v>
      </c>
      <c r="BU58" s="173"/>
      <c r="CA58" s="143">
        <f t="shared" si="9"/>
        <v>0</v>
      </c>
      <c r="CB58" s="97">
        <f>('[1]Summary Data'!$V113*POWER(CB$51,3))+('[1]Summary Data'!$W113*POWER(CB$51,2))+('[1]Summary Data'!$X113*CB$51)+'[1]Summary Data'!$Y113</f>
        <v>0.25442999999999999</v>
      </c>
      <c r="CC58" s="98">
        <f>('[1]Summary Data'!$V113*POWER(CC$51,3))+('[1]Summary Data'!$W113*POWER(CC$51,2))+('[1]Summary Data'!$X113*CC$51)+'[1]Summary Data'!$Y113</f>
        <v>0.26917221922303997</v>
      </c>
      <c r="CD58" s="98">
        <f>('[1]Summary Data'!$V113*POWER(CD$51,3))+('[1]Summary Data'!$W113*POWER(CD$51,2))+('[1]Summary Data'!$X113*CD$51)+'[1]Summary Data'!$Y113</f>
        <v>0.28116498386431998</v>
      </c>
      <c r="CE58" s="98">
        <f>('[1]Summary Data'!$V113*POWER(CE$51,3))+('[1]Summary Data'!$W113*POWER(CE$51,2))+('[1]Summary Data'!$X113*CE$51)+'[1]Summary Data'!$Y113</f>
        <v>0.29053265438207998</v>
      </c>
      <c r="CF58" s="98">
        <f>('[1]Summary Data'!$V113*POWER(CF$51,3))+('[1]Summary Data'!$W113*POWER(CF$51,2))+('[1]Summary Data'!$X113*CF$51)+'[1]Summary Data'!$Y113</f>
        <v>0.29739959123456</v>
      </c>
      <c r="CG58" s="98">
        <f>('[1]Summary Data'!$V113*POWER(CG$51,3))+('[1]Summary Data'!$W113*POWER(CG$51,2))+('[1]Summary Data'!$X113*CG$51)+'[1]Summary Data'!$Y113</f>
        <v>0.30189015487999998</v>
      </c>
      <c r="CH58" s="98">
        <f>('[1]Summary Data'!$V113*POWER(CH$51,3))+('[1]Summary Data'!$W113*POWER(CH$51,2))+('[1]Summary Data'!$X113*CH$51)+'[1]Summary Data'!$Y113</f>
        <v>0.30412870577663997</v>
      </c>
      <c r="CI58" s="98">
        <f>('[1]Summary Data'!$V113*POWER(CI$51,3))+('[1]Summary Data'!$W113*POWER(CI$51,2))+('[1]Summary Data'!$X113*CI$51)+'[1]Summary Data'!$Y113</f>
        <v>0.30423960438272002</v>
      </c>
      <c r="CJ58" s="98">
        <f>('[1]Summary Data'!$V113*POWER(CJ$51,3))+('[1]Summary Data'!$W113*POWER(CJ$51,2))+('[1]Summary Data'!$X113*CJ$51)+'[1]Summary Data'!$Y113</f>
        <v>0.30234721115648</v>
      </c>
      <c r="CK58" s="98">
        <f>('[1]Summary Data'!$V113*POWER(CK$51,3))+('[1]Summary Data'!$W113*POWER(CK$51,2))+('[1]Summary Data'!$X113*CK$51)+'[1]Summary Data'!$Y113</f>
        <v>0.29857588655615996</v>
      </c>
      <c r="CL58" s="98">
        <f>('[1]Summary Data'!$V113*POWER(CL$51,3))+('[1]Summary Data'!$W113*POWER(CL$51,2))+('[1]Summary Data'!$X113*CL$51)+'[1]Summary Data'!$Y113</f>
        <v>0.29304999103999996</v>
      </c>
      <c r="CM58" s="98">
        <f>('[1]Summary Data'!$V113*POWER(CM$51,3))+('[1]Summary Data'!$W113*POWER(CM$51,2))+('[1]Summary Data'!$X113*CM$51)+'[1]Summary Data'!$Y113</f>
        <v>0.28589388506623997</v>
      </c>
      <c r="CN58" s="98">
        <f>('[1]Summary Data'!$V113*POWER(CN$51,3))+('[1]Summary Data'!$W113*POWER(CN$51,2))+('[1]Summary Data'!$X113*CN$51)+'[1]Summary Data'!$Y113</f>
        <v>0.27723192909312</v>
      </c>
      <c r="CO58" s="98">
        <f>('[1]Summary Data'!$V113*POWER(CO$51,3))+('[1]Summary Data'!$W113*POWER(CO$51,2))+('[1]Summary Data'!$X113*CO$51)+'[1]Summary Data'!$Y113</f>
        <v>0.26718848357887992</v>
      </c>
      <c r="CP58" s="98">
        <f>('[1]Summary Data'!$V113*POWER(CP$51,3))+('[1]Summary Data'!$W113*POWER(CP$51,2))+('[1]Summary Data'!$X113*CP$51)+'[1]Summary Data'!$Y113</f>
        <v>0.25588790898175995</v>
      </c>
      <c r="CQ58" s="98">
        <f>('[1]Summary Data'!$V113*POWER(CQ$51,3))+('[1]Summary Data'!$W113*POWER(CQ$51,2))+('[1]Summary Data'!$X113*CQ$51)+'[1]Summary Data'!$Y113</f>
        <v>0.24345456575999994</v>
      </c>
      <c r="CR58" s="98">
        <f>('[1]Summary Data'!$V113*POWER(CR$51,3))+('[1]Summary Data'!$W113*POWER(CR$51,2))+('[1]Summary Data'!$X113*CR$51)+'[1]Summary Data'!$Y113</f>
        <v>0.23001281437183985</v>
      </c>
      <c r="CS58" s="98">
        <f>('[1]Summary Data'!$V113*POWER(CS$51,3))+('[1]Summary Data'!$W113*POWER(CS$51,2))+('[1]Summary Data'!$X113*CS$51)+'[1]Summary Data'!$Y113</f>
        <v>0.21568701527551987</v>
      </c>
      <c r="CT58" s="98">
        <f>('[1]Summary Data'!$V113*POWER(CT$51,3))+('[1]Summary Data'!$W113*POWER(CT$51,2))+('[1]Summary Data'!$X113*CT$51)+'[1]Summary Data'!$Y113</f>
        <v>0.20060152892927985</v>
      </c>
      <c r="CU58" s="98">
        <f>('[1]Summary Data'!$V113*POWER(CU$51,3))+('[1]Summary Data'!$W113*POWER(CU$51,2))+('[1]Summary Data'!$X113*CU$51)+'[1]Summary Data'!$Y113</f>
        <v>0.1848807157913599</v>
      </c>
      <c r="CV58" s="98">
        <f>('[1]Summary Data'!$V113*POWER(CV$51,3))+('[1]Summary Data'!$W113*POWER(CV$51,2))+('[1]Summary Data'!$X113*CV$51)+'[1]Summary Data'!$Y113</f>
        <v>0.16864893631999978</v>
      </c>
      <c r="CW58" s="98">
        <f>('[1]Summary Data'!$V113*POWER(CW$51,3))+('[1]Summary Data'!$W113*POWER(CW$51,2))+('[1]Summary Data'!$X113*CW$51)+'[1]Summary Data'!$Y113</f>
        <v>0.15203055097343982</v>
      </c>
      <c r="CX58" s="98">
        <f>('[1]Summary Data'!$V113*POWER(CX$51,3))+('[1]Summary Data'!$W113*POWER(CX$51,2))+('[1]Summary Data'!$X113*CX$51)+'[1]Summary Data'!$Y113</f>
        <v>0.13514992020991978</v>
      </c>
      <c r="CY58" s="98">
        <f>('[1]Summary Data'!$V113*POWER(CY$51,3))+('[1]Summary Data'!$W113*POWER(CY$51,2))+('[1]Summary Data'!$X113*CY$51)+'[1]Summary Data'!$Y113</f>
        <v>0.11813140448767978</v>
      </c>
      <c r="CZ58" s="98">
        <f>('[1]Summary Data'!$V113*POWER(CZ$51,3))+('[1]Summary Data'!$W113*POWER(CZ$51,2))+('[1]Summary Data'!$X113*CZ$51)+'[1]Summary Data'!$Y113</f>
        <v>0.10109936426495991</v>
      </c>
      <c r="DA58" s="98">
        <f>('[1]Summary Data'!$V113*POWER(DA$51,3))+('[1]Summary Data'!$W113*POWER(DA$51,2))+('[1]Summary Data'!$X113*DA$51)+'[1]Summary Data'!$Y113</f>
        <v>8.417815999999978E-2</v>
      </c>
      <c r="DB58" s="98">
        <f>('[1]Summary Data'!$V113*POWER(DB$51,3))+('[1]Summary Data'!$W113*POWER(DB$51,2))+('[1]Summary Data'!$X113*DB$51)+'[1]Summary Data'!$Y113</f>
        <v>6.7492152151039764E-2</v>
      </c>
      <c r="DC58" s="98">
        <f>('[1]Summary Data'!$V113*POWER(DC$51,3))+('[1]Summary Data'!$W113*POWER(DC$51,2))+('[1]Summary Data'!$X113*DC$51)+'[1]Summary Data'!$Y113</f>
        <v>5.1165701176319911E-2</v>
      </c>
      <c r="DD58" s="98">
        <f>('[1]Summary Data'!$V113*POWER(DD$51,3))+('[1]Summary Data'!$W113*POWER(DD$51,2))+('[1]Summary Data'!$X113*DD$51)+'[1]Summary Data'!$Y113</f>
        <v>3.5323167534079825E-2</v>
      </c>
      <c r="DE58" s="98">
        <f>('[1]Summary Data'!$V113*POWER(DE$51,3))+('[1]Summary Data'!$W113*POWER(DE$51,2))+('[1]Summary Data'!$X113*DE$51)+'[1]Summary Data'!$Y113</f>
        <v>2.0088911682559663E-2</v>
      </c>
      <c r="DF58" s="98">
        <f>('[1]Summary Data'!$V113*POWER(DF$51,3))+('[1]Summary Data'!$W113*POWER(DF$51,2))+('[1]Summary Data'!$X113*DF$51)+'[1]Summary Data'!$Y113</f>
        <v>5.587294079999694E-3</v>
      </c>
      <c r="DG58" s="98">
        <f>('[1]Summary Data'!$V113*POWER(DG$51,3))+('[1]Summary Data'!$W113*POWER(DG$51,2))+('[1]Summary Data'!$X113*DG$51)+'[1]Summary Data'!$Y113</f>
        <v>-8.0573248153603116E-3</v>
      </c>
      <c r="DH58" s="98">
        <f>('[1]Summary Data'!$V113*POWER(DH$51,3))+('[1]Summary Data'!$W113*POWER(DH$51,2))+('[1]Summary Data'!$X113*DH$51)+'[1]Summary Data'!$Y113</f>
        <v>-2.0720584545280307E-2</v>
      </c>
      <c r="DI58" s="98">
        <f>('[1]Summary Data'!$V113*POWER(DI$51,3))+('[1]Summary Data'!$W113*POWER(DI$51,2))+('[1]Summary Data'!$X113*DI$51)+'[1]Summary Data'!$Y113</f>
        <v>-3.2278124651520079E-2</v>
      </c>
      <c r="DJ58" s="98">
        <f>('[1]Summary Data'!$V113*POWER(DJ$51,3))+('[1]Summary Data'!$W113*POWER(DJ$51,2))+('[1]Summary Data'!$X113*DJ$51)+'[1]Summary Data'!$Y113</f>
        <v>-4.2605584675840247E-2</v>
      </c>
      <c r="DK58" s="98">
        <f>('[1]Summary Data'!$V113*POWER(DK$51,3))+('[1]Summary Data'!$W113*POWER(DK$51,2))+('[1]Summary Data'!$X113*DK$51)+'[1]Summary Data'!$Y113</f>
        <v>-5.1578604160000319E-2</v>
      </c>
      <c r="DL58" s="98">
        <f>('[1]Summary Data'!$V113*POWER(DL$51,3))+('[1]Summary Data'!$W113*POWER(DL$51,2))+('[1]Summary Data'!$X113*DL$51)+'[1]Summary Data'!$Y113</f>
        <v>-5.9072822645760137E-2</v>
      </c>
      <c r="DM58" s="98">
        <f>('[1]Summary Data'!$V113*POWER(DM$51,3))+('[1]Summary Data'!$W113*POWER(DM$51,2))+('[1]Summary Data'!$X113*DM$51)+'[1]Summary Data'!$Y113</f>
        <v>-6.4963879674880209E-2</v>
      </c>
      <c r="DN58" s="98">
        <f>('[1]Summary Data'!$V113*POWER(DN$51,3))+('[1]Summary Data'!$W113*POWER(DN$51,2))+('[1]Summary Data'!$X113*DN$51)+'[1]Summary Data'!$Y113</f>
        <v>-6.9127414789119823E-2</v>
      </c>
      <c r="DO58" s="98">
        <f>('[1]Summary Data'!$V113*POWER(DO$51,3))+('[1]Summary Data'!$W113*POWER(DO$51,2))+('[1]Summary Data'!$X113*DO$51)+'[1]Summary Data'!$Y113</f>
        <v>-7.143906753023993E-2</v>
      </c>
      <c r="DP58" s="98">
        <f>('[1]Summary Data'!$V113*POWER(DP$51,3))+('[1]Summary Data'!$W113*POWER(DP$51,2))+('[1]Summary Data'!$X113*DP$51)+'[1]Summary Data'!$Y113</f>
        <v>-7.1774477439999929E-2</v>
      </c>
      <c r="DQ58" s="98">
        <f>('[1]Summary Data'!$V113*POWER(DQ$51,3))+('[1]Summary Data'!$W113*POWER(DQ$51,2))+('[1]Summary Data'!$X113*DQ$51)+'[1]Summary Data'!$Y113</f>
        <v>-7.0009284060159882E-2</v>
      </c>
      <c r="DR58" s="98">
        <f>('[1]Summary Data'!$V113*POWER(DR$51,3))+('[1]Summary Data'!$W113*POWER(DR$51,2))+('[1]Summary Data'!$X113*DR$51)+'[1]Summary Data'!$Y113</f>
        <v>-6.6019126932479855E-2</v>
      </c>
      <c r="DS58" s="98">
        <f>('[1]Summary Data'!$V113*POWER(DS$51,3))+('[1]Summary Data'!$W113*POWER(DS$51,2))+('[1]Summary Data'!$X113*DS$51)+'[1]Summary Data'!$Y113</f>
        <v>-5.967964559871991E-2</v>
      </c>
      <c r="DT58" s="98">
        <f>('[1]Summary Data'!$V113*POWER(DT$51,3))+('[1]Summary Data'!$W113*POWER(DT$51,2))+('[1]Summary Data'!$X113*DT$51)+'[1]Summary Data'!$Y113</f>
        <v>-5.0866479600639447E-2</v>
      </c>
      <c r="DU58" s="98">
        <f>('[1]Summary Data'!$V113*POWER(DU$51,3))+('[1]Summary Data'!$W113*POWER(DU$51,2))+('[1]Summary Data'!$X113*DU$51)+'[1]Summary Data'!$Y113</f>
        <v>-3.9455268479999417E-2</v>
      </c>
      <c r="DV58" s="98">
        <f>('[1]Summary Data'!$V113*POWER(DV$51,3))+('[1]Summary Data'!$W113*POWER(DV$51,2))+('[1]Summary Data'!$X113*DV$51)+'[1]Summary Data'!$Y113</f>
        <v>-2.5321651778559218E-2</v>
      </c>
      <c r="DW58" s="98">
        <f>('[1]Summary Data'!$V113*POWER(DW$51,3))+('[1]Summary Data'!$W113*POWER(DW$51,2))+('[1]Summary Data'!$X113*DW$51)+'[1]Summary Data'!$Y113</f>
        <v>-8.3412690380793575E-3</v>
      </c>
      <c r="DX58" s="98">
        <f>('[1]Summary Data'!$V113*POWER(DX$51,3))+('[1]Summary Data'!$W113*POWER(DX$51,2))+('[1]Summary Data'!$X113*DX$51)+'[1]Summary Data'!$Y113</f>
        <v>1.1610240199680766E-2</v>
      </c>
      <c r="DY58" s="98">
        <f>('[1]Summary Data'!$V113*POWER(DY$51,3))+('[1]Summary Data'!$W113*POWER(DY$51,2))+('[1]Summary Data'!$X113*DY$51)+'[1]Summary Data'!$Y113</f>
        <v>3.465723639296131E-2</v>
      </c>
      <c r="DZ58" s="98">
        <f>('[1]Summary Data'!$V113*POWER(DZ$51,3))+('[1]Summary Data'!$W113*POWER(DZ$51,2))+('[1]Summary Data'!$X113*DZ$51)+'[1]Summary Data'!$Y113</f>
        <v>6.0924080000001546E-2</v>
      </c>
      <c r="EA58" s="98">
        <f>('[1]Summary Data'!$V113*POWER(EA$51,3))+('[1]Summary Data'!$W113*POWER(EA$51,2))+('[1]Summary Data'!$X113*EA$51)+'[1]Summary Data'!$Y113</f>
        <v>9.0535131479041631E-2</v>
      </c>
      <c r="EB58" s="98">
        <f>('[1]Summary Data'!$V113*POWER(EB$51,3))+('[1]Summary Data'!$W113*POWER(EB$51,2))+('[1]Summary Data'!$X113*EB$51)+'[1]Summary Data'!$Y113</f>
        <v>0.12361475128832128</v>
      </c>
      <c r="EC58" s="98">
        <f>('[1]Summary Data'!$V113*POWER(EC$51,3))+('[1]Summary Data'!$W113*POWER(EC$51,2))+('[1]Summary Data'!$X113*EC$51)+'[1]Summary Data'!$Y113</f>
        <v>0.16028729988608198</v>
      </c>
      <c r="ED58" s="98">
        <f>('[1]Summary Data'!$V113*POWER(ED$51,3))+('[1]Summary Data'!$W113*POWER(ED$51,2))+('[1]Summary Data'!$X113*ED$51)+'[1]Summary Data'!$Y113</f>
        <v>0.20067713773056167</v>
      </c>
      <c r="EE58" s="98">
        <f>('[1]Summary Data'!$V113*POWER(EE$51,3))+('[1]Summary Data'!$W113*POWER(EE$51,2))+('[1]Summary Data'!$X113*EE$51)+'[1]Summary Data'!$Y113</f>
        <v>0.24490862528000185</v>
      </c>
      <c r="EF58" s="98">
        <f>('[1]Summary Data'!$V113*POWER(EF$51,3))+('[1]Summary Data'!$W113*POWER(EF$51,2))+('[1]Summary Data'!$X113*EF$51)+'[1]Summary Data'!$Y113</f>
        <v>0.2931061229926431</v>
      </c>
      <c r="EG58" s="98">
        <f>('[1]Summary Data'!$V113*POWER(EG$51,3))+('[1]Summary Data'!$W113*POWER(EG$51,2))+('[1]Summary Data'!$X113*EG$51)+'[1]Summary Data'!$Y113</f>
        <v>0.34539399132672249</v>
      </c>
      <c r="EH58" s="98">
        <f>('[1]Summary Data'!$V113*POWER(EH$51,3))+('[1]Summary Data'!$W113*POWER(EH$51,2))+('[1]Summary Data'!$X113*EH$51)+'[1]Summary Data'!$Y113</f>
        <v>0.40189659074048328</v>
      </c>
      <c r="EI58" s="98">
        <f>('[1]Summary Data'!$V113*POWER(EI$51,3))+('[1]Summary Data'!$W113*POWER(EI$51,2))+('[1]Summary Data'!$X113*EI$51)+'[1]Summary Data'!$Y113</f>
        <v>0.46273828169216386</v>
      </c>
      <c r="EJ58" s="98">
        <f>('[1]Summary Data'!$V113*POWER(EJ$51,3))+('[1]Summary Data'!$W113*POWER(EJ$51,2))+('[1]Summary Data'!$X113*EJ$51)+'[1]Summary Data'!$Y113</f>
        <v>0.52804342464000342</v>
      </c>
      <c r="EK58" s="98">
        <f>('[1]Summary Data'!$V113*POWER(EK$51,3))+('[1]Summary Data'!$W113*POWER(EK$51,2))+('[1]Summary Data'!$X113*EK$51)+'[1]Summary Data'!$Y113</f>
        <v>0.5979363800422437</v>
      </c>
      <c r="EL58" s="98">
        <f>('[1]Summary Data'!$V113*POWER(EL$51,3))+('[1]Summary Data'!$W113*POWER(EL$51,2))+('[1]Summary Data'!$X113*EL$51)+'[1]Summary Data'!$Y113</f>
        <v>0.67254150835712401</v>
      </c>
      <c r="EM58" s="98">
        <f>('[1]Summary Data'!$V113*POWER(EM$51,3))+('[1]Summary Data'!$W113*POWER(EM$51,2))+('[1]Summary Data'!$X113*EM$51)+'[1]Summary Data'!$Y113</f>
        <v>0.75198317004288429</v>
      </c>
      <c r="EN58" s="98">
        <f>('[1]Summary Data'!$V113*POWER(EN$51,3))+('[1]Summary Data'!$W113*POWER(EN$51,2))+('[1]Summary Data'!$X113*EN$51)+'[1]Summary Data'!$Y113</f>
        <v>0.83638572555776425</v>
      </c>
      <c r="EO58" s="99">
        <f>('[1]Summary Data'!$V113*POWER(EO$51,3))+('[1]Summary Data'!$W113*POWER(EO$51,2))+('[1]Summary Data'!$X113*EO$51)+'[1]Summary Data'!$Y113</f>
        <v>0.92587353536000472</v>
      </c>
      <c r="EP58" s="173"/>
    </row>
    <row r="59" spans="2:147" ht="15.75" thickBot="1">
      <c r="B59" s="169"/>
      <c r="C59" s="170"/>
      <c r="D59" s="170"/>
      <c r="E59" s="171"/>
      <c r="F59" s="58">
        <f t="shared" si="7"/>
        <v>6</v>
      </c>
      <c r="G59" s="102">
        <f t="shared" si="8"/>
        <v>0.30525049078783995</v>
      </c>
      <c r="H59" s="103">
        <f t="shared" si="8"/>
        <v>0.30525049078783995</v>
      </c>
      <c r="I59" s="103">
        <f t="shared" si="8"/>
        <v>0.30525049078783995</v>
      </c>
      <c r="J59" s="103">
        <f t="shared" si="8"/>
        <v>0.30525049078783995</v>
      </c>
      <c r="K59" s="103">
        <f t="shared" si="8"/>
        <v>0.30525049078783995</v>
      </c>
      <c r="L59" s="103">
        <f t="shared" si="8"/>
        <v>0.30525049078783995</v>
      </c>
      <c r="M59" s="103">
        <f t="shared" si="8"/>
        <v>0.30525049078783995</v>
      </c>
      <c r="N59" s="103">
        <f t="shared" si="8"/>
        <v>0.30525049078783995</v>
      </c>
      <c r="O59" s="103">
        <f t="shared" si="8"/>
        <v>0.30339730963456002</v>
      </c>
      <c r="P59" s="103">
        <f t="shared" si="8"/>
        <v>0.29966990717952002</v>
      </c>
      <c r="Q59" s="103">
        <f t="shared" si="8"/>
        <v>0.29419119487999995</v>
      </c>
      <c r="R59" s="103">
        <f t="shared" si="8"/>
        <v>0.28708408419327996</v>
      </c>
      <c r="S59" s="103">
        <f t="shared" si="8"/>
        <v>0.27847148657663995</v>
      </c>
      <c r="T59" s="103">
        <f t="shared" si="8"/>
        <v>0.2684763134873599</v>
      </c>
      <c r="U59" s="103">
        <f t="shared" si="8"/>
        <v>0.25722147638271997</v>
      </c>
      <c r="V59" s="103">
        <f t="shared" si="8"/>
        <v>0.24482988671999992</v>
      </c>
      <c r="W59" s="103">
        <f t="shared" si="8"/>
        <v>0.23142445595647981</v>
      </c>
      <c r="X59" s="103">
        <f t="shared" si="8"/>
        <v>0.21712809554943979</v>
      </c>
      <c r="Y59" s="103">
        <f t="shared" si="8"/>
        <v>0.20206371695615988</v>
      </c>
      <c r="Z59" s="103">
        <f t="shared" si="8"/>
        <v>0.18635423163391979</v>
      </c>
      <c r="AA59" s="103">
        <f t="shared" si="8"/>
        <v>0.17012255103999979</v>
      </c>
      <c r="AB59" s="103">
        <f t="shared" si="8"/>
        <v>0.15349158663167983</v>
      </c>
      <c r="AC59" s="103">
        <f t="shared" si="8"/>
        <v>0.13658424986623974</v>
      </c>
      <c r="AD59" s="103">
        <f t="shared" si="8"/>
        <v>0.11952345220095978</v>
      </c>
      <c r="AE59" s="103">
        <f t="shared" si="8"/>
        <v>0.10243210509311979</v>
      </c>
      <c r="AF59" s="103">
        <f t="shared" si="8"/>
        <v>8.5433119999999696E-2</v>
      </c>
      <c r="AG59" s="103">
        <f t="shared" si="8"/>
        <v>6.8649408378879728E-2</v>
      </c>
      <c r="AH59" s="103">
        <f t="shared" si="8"/>
        <v>5.2203881687039877E-2</v>
      </c>
      <c r="AI59" s="103">
        <f t="shared" si="8"/>
        <v>3.621945138175986E-2</v>
      </c>
      <c r="AJ59" s="103">
        <f t="shared" si="8"/>
        <v>2.0819028920319838E-2</v>
      </c>
      <c r="AK59" s="103">
        <f t="shared" si="8"/>
        <v>6.1255257599997504E-3</v>
      </c>
      <c r="AL59" s="103">
        <f t="shared" ref="AL59" si="10">IF(DG59&gt;AM59,MAX(DG59,0),AM59)</f>
        <v>0</v>
      </c>
      <c r="AM59" s="103">
        <v>0</v>
      </c>
      <c r="AN59" s="103">
        <v>0</v>
      </c>
      <c r="AO59" s="103">
        <v>0</v>
      </c>
      <c r="AP59" s="103">
        <v>0</v>
      </c>
      <c r="AQ59" s="103">
        <v>0</v>
      </c>
      <c r="AR59" s="103">
        <v>0</v>
      </c>
      <c r="AS59" s="103">
        <v>0</v>
      </c>
      <c r="AT59" s="103">
        <v>0</v>
      </c>
      <c r="AU59" s="103">
        <v>0</v>
      </c>
      <c r="AV59" s="103">
        <v>0</v>
      </c>
      <c r="AW59" s="103">
        <v>0</v>
      </c>
      <c r="AX59" s="103">
        <v>0</v>
      </c>
      <c r="AY59" s="103">
        <v>0</v>
      </c>
      <c r="AZ59" s="103">
        <v>0</v>
      </c>
      <c r="BA59" s="103">
        <v>0</v>
      </c>
      <c r="BB59" s="103">
        <v>0</v>
      </c>
      <c r="BC59" s="103">
        <v>0</v>
      </c>
      <c r="BD59" s="103">
        <v>0</v>
      </c>
      <c r="BE59" s="103">
        <v>0</v>
      </c>
      <c r="BF59" s="103">
        <v>0</v>
      </c>
      <c r="BG59" s="103">
        <v>0</v>
      </c>
      <c r="BH59" s="103">
        <v>0</v>
      </c>
      <c r="BI59" s="103">
        <v>0</v>
      </c>
      <c r="BJ59" s="103">
        <v>0</v>
      </c>
      <c r="BK59" s="103">
        <v>0</v>
      </c>
      <c r="BL59" s="103">
        <v>0</v>
      </c>
      <c r="BM59" s="103">
        <v>0</v>
      </c>
      <c r="BN59" s="103">
        <v>0</v>
      </c>
      <c r="BO59" s="103">
        <v>0</v>
      </c>
      <c r="BP59" s="103">
        <v>0</v>
      </c>
      <c r="BQ59" s="103">
        <v>0</v>
      </c>
      <c r="BR59" s="103">
        <v>0</v>
      </c>
      <c r="BS59" s="103">
        <v>0</v>
      </c>
      <c r="BT59" s="104">
        <v>0</v>
      </c>
      <c r="BU59" s="174"/>
      <c r="CA59" s="144">
        <f t="shared" si="9"/>
        <v>0</v>
      </c>
      <c r="CB59" s="102">
        <f>('[1]Summary Data'!$V112*POWER(CB$51,3))+('[1]Summary Data'!$W112*POWER(CB$51,2))+('[1]Summary Data'!$X112*CB$51)+'[1]Summary Data'!$Y112</f>
        <v>0.25541999999999998</v>
      </c>
      <c r="CC59" s="103">
        <f>('[1]Summary Data'!$V112*POWER(CC$51,3))+('[1]Summary Data'!$W112*POWER(CC$51,2))+('[1]Summary Data'!$X112*CC$51)+'[1]Summary Data'!$Y112</f>
        <v>0.27012788876287996</v>
      </c>
      <c r="CD59" s="103">
        <f>('[1]Summary Data'!$V112*POWER(CD$51,3))+('[1]Summary Data'!$W112*POWER(CD$51,2))+('[1]Summary Data'!$X112*CD$51)+'[1]Summary Data'!$Y112</f>
        <v>0.28210117602303997</v>
      </c>
      <c r="CE59" s="103">
        <f>('[1]Summary Data'!$V112*POWER(CE$51,3))+('[1]Summary Data'!$W112*POWER(CE$51,2))+('[1]Summary Data'!$X112*CE$51)+'[1]Summary Data'!$Y112</f>
        <v>0.29146277323775999</v>
      </c>
      <c r="CF59" s="103">
        <f>('[1]Summary Data'!$V112*POWER(CF$51,3))+('[1]Summary Data'!$W112*POWER(CF$51,2))+('[1]Summary Data'!$X112*CF$51)+'[1]Summary Data'!$Y112</f>
        <v>0.29833559186432002</v>
      </c>
      <c r="CG59" s="103">
        <f>('[1]Summary Data'!$V112*POWER(CG$51,3))+('[1]Summary Data'!$W112*POWER(CG$51,2))+('[1]Summary Data'!$X112*CG$51)+'[1]Summary Data'!$Y112</f>
        <v>0.30284254335999999</v>
      </c>
      <c r="CH59" s="103">
        <f>('[1]Summary Data'!$V112*POWER(CH$51,3))+('[1]Summary Data'!$W112*POWER(CH$51,2))+('[1]Summary Data'!$X112*CH$51)+'[1]Summary Data'!$Y112</f>
        <v>0.30510653918207997</v>
      </c>
      <c r="CI59" s="103">
        <f>('[1]Summary Data'!$V112*POWER(CI$51,3))+('[1]Summary Data'!$W112*POWER(CI$51,2))+('[1]Summary Data'!$X112*CI$51)+'[1]Summary Data'!$Y112</f>
        <v>0.30525049078783995</v>
      </c>
      <c r="CJ59" s="103">
        <f>('[1]Summary Data'!$V112*POWER(CJ$51,3))+('[1]Summary Data'!$W112*POWER(CJ$51,2))+('[1]Summary Data'!$X112*CJ$51)+'[1]Summary Data'!$Y112</f>
        <v>0.30339730963456002</v>
      </c>
      <c r="CK59" s="103">
        <f>('[1]Summary Data'!$V112*POWER(CK$51,3))+('[1]Summary Data'!$W112*POWER(CK$51,2))+('[1]Summary Data'!$X112*CK$51)+'[1]Summary Data'!$Y112</f>
        <v>0.29966990717952002</v>
      </c>
      <c r="CL59" s="103">
        <f>('[1]Summary Data'!$V112*POWER(CL$51,3))+('[1]Summary Data'!$W112*POWER(CL$51,2))+('[1]Summary Data'!$X112*CL$51)+'[1]Summary Data'!$Y112</f>
        <v>0.29419119487999995</v>
      </c>
      <c r="CM59" s="103">
        <f>('[1]Summary Data'!$V112*POWER(CM$51,3))+('[1]Summary Data'!$W112*POWER(CM$51,2))+('[1]Summary Data'!$X112*CM$51)+'[1]Summary Data'!$Y112</f>
        <v>0.28708408419327996</v>
      </c>
      <c r="CN59" s="103">
        <f>('[1]Summary Data'!$V112*POWER(CN$51,3))+('[1]Summary Data'!$W112*POWER(CN$51,2))+('[1]Summary Data'!$X112*CN$51)+'[1]Summary Data'!$Y112</f>
        <v>0.27847148657663995</v>
      </c>
      <c r="CO59" s="103">
        <f>('[1]Summary Data'!$V112*POWER(CO$51,3))+('[1]Summary Data'!$W112*POWER(CO$51,2))+('[1]Summary Data'!$X112*CO$51)+'[1]Summary Data'!$Y112</f>
        <v>0.2684763134873599</v>
      </c>
      <c r="CP59" s="103">
        <f>('[1]Summary Data'!$V112*POWER(CP$51,3))+('[1]Summary Data'!$W112*POWER(CP$51,2))+('[1]Summary Data'!$X112*CP$51)+'[1]Summary Data'!$Y112</f>
        <v>0.25722147638271997</v>
      </c>
      <c r="CQ59" s="103">
        <f>('[1]Summary Data'!$V112*POWER(CQ$51,3))+('[1]Summary Data'!$W112*POWER(CQ$51,2))+('[1]Summary Data'!$X112*CQ$51)+'[1]Summary Data'!$Y112</f>
        <v>0.24482988671999992</v>
      </c>
      <c r="CR59" s="103">
        <f>('[1]Summary Data'!$V112*POWER(CR$51,3))+('[1]Summary Data'!$W112*POWER(CR$51,2))+('[1]Summary Data'!$X112*CR$51)+'[1]Summary Data'!$Y112</f>
        <v>0.23142445595647981</v>
      </c>
      <c r="CS59" s="103">
        <f>('[1]Summary Data'!$V112*POWER(CS$51,3))+('[1]Summary Data'!$W112*POWER(CS$51,2))+('[1]Summary Data'!$X112*CS$51)+'[1]Summary Data'!$Y112</f>
        <v>0.21712809554943979</v>
      </c>
      <c r="CT59" s="103">
        <f>('[1]Summary Data'!$V112*POWER(CT$51,3))+('[1]Summary Data'!$W112*POWER(CT$51,2))+('[1]Summary Data'!$X112*CT$51)+'[1]Summary Data'!$Y112</f>
        <v>0.20206371695615988</v>
      </c>
      <c r="CU59" s="103">
        <f>('[1]Summary Data'!$V112*POWER(CU$51,3))+('[1]Summary Data'!$W112*POWER(CU$51,2))+('[1]Summary Data'!$X112*CU$51)+'[1]Summary Data'!$Y112</f>
        <v>0.18635423163391979</v>
      </c>
      <c r="CV59" s="103">
        <f>('[1]Summary Data'!$V112*POWER(CV$51,3))+('[1]Summary Data'!$W112*POWER(CV$51,2))+('[1]Summary Data'!$X112*CV$51)+'[1]Summary Data'!$Y112</f>
        <v>0.17012255103999979</v>
      </c>
      <c r="CW59" s="103">
        <f>('[1]Summary Data'!$V112*POWER(CW$51,3))+('[1]Summary Data'!$W112*POWER(CW$51,2))+('[1]Summary Data'!$X112*CW$51)+'[1]Summary Data'!$Y112</f>
        <v>0.15349158663167983</v>
      </c>
      <c r="CX59" s="103">
        <f>('[1]Summary Data'!$V112*POWER(CX$51,3))+('[1]Summary Data'!$W112*POWER(CX$51,2))+('[1]Summary Data'!$X112*CX$51)+'[1]Summary Data'!$Y112</f>
        <v>0.13658424986623974</v>
      </c>
      <c r="CY59" s="103">
        <f>('[1]Summary Data'!$V112*POWER(CY$51,3))+('[1]Summary Data'!$W112*POWER(CY$51,2))+('[1]Summary Data'!$X112*CY$51)+'[1]Summary Data'!$Y112</f>
        <v>0.11952345220095978</v>
      </c>
      <c r="CZ59" s="103">
        <f>('[1]Summary Data'!$V112*POWER(CZ$51,3))+('[1]Summary Data'!$W112*POWER(CZ$51,2))+('[1]Summary Data'!$X112*CZ$51)+'[1]Summary Data'!$Y112</f>
        <v>0.10243210509311979</v>
      </c>
      <c r="DA59" s="103">
        <f>('[1]Summary Data'!$V112*POWER(DA$51,3))+('[1]Summary Data'!$W112*POWER(DA$51,2))+('[1]Summary Data'!$X112*DA$51)+'[1]Summary Data'!$Y112</f>
        <v>8.5433119999999696E-2</v>
      </c>
      <c r="DB59" s="103">
        <f>('[1]Summary Data'!$V112*POWER(DB$51,3))+('[1]Summary Data'!$W112*POWER(DB$51,2))+('[1]Summary Data'!$X112*DB$51)+'[1]Summary Data'!$Y112</f>
        <v>6.8649408378879728E-2</v>
      </c>
      <c r="DC59" s="103">
        <f>('[1]Summary Data'!$V112*POWER(DC$51,3))+('[1]Summary Data'!$W112*POWER(DC$51,2))+('[1]Summary Data'!$X112*DC$51)+'[1]Summary Data'!$Y112</f>
        <v>5.2203881687039877E-2</v>
      </c>
      <c r="DD59" s="103">
        <f>('[1]Summary Data'!$V112*POWER(DD$51,3))+('[1]Summary Data'!$W112*POWER(DD$51,2))+('[1]Summary Data'!$X112*DD$51)+'[1]Summary Data'!$Y112</f>
        <v>3.621945138175986E-2</v>
      </c>
      <c r="DE59" s="103">
        <f>('[1]Summary Data'!$V112*POWER(DE$51,3))+('[1]Summary Data'!$W112*POWER(DE$51,2))+('[1]Summary Data'!$X112*DE$51)+'[1]Summary Data'!$Y112</f>
        <v>2.0819028920319838E-2</v>
      </c>
      <c r="DF59" s="103">
        <f>('[1]Summary Data'!$V112*POWER(DF$51,3))+('[1]Summary Data'!$W112*POWER(DF$51,2))+('[1]Summary Data'!$X112*DF$51)+'[1]Summary Data'!$Y112</f>
        <v>6.1255257599997504E-3</v>
      </c>
      <c r="DG59" s="103">
        <f>('[1]Summary Data'!$V112*POWER(DG$51,3))+('[1]Summary Data'!$W112*POWER(DG$51,2))+('[1]Summary Data'!$X112*DG$51)+'[1]Summary Data'!$Y112</f>
        <v>-7.7381466419201295E-3</v>
      </c>
      <c r="DH59" s="103">
        <f>('[1]Summary Data'!$V112*POWER(DH$51,3))+('[1]Summary Data'!$W112*POWER(DH$51,2))+('[1]Summary Data'!$X112*DH$51)+'[1]Summary Data'!$Y112</f>
        <v>-2.0649076828160196E-2</v>
      </c>
      <c r="DI59" s="103">
        <f>('[1]Summary Data'!$V112*POWER(DI$51,3))+('[1]Summary Data'!$W112*POWER(DI$51,2))+('[1]Summary Data'!$X112*DI$51)+'[1]Summary Data'!$Y112</f>
        <v>-3.2484353341440175E-2</v>
      </c>
      <c r="DJ59" s="103">
        <f>('[1]Summary Data'!$V112*POWER(DJ$51,3))+('[1]Summary Data'!$W112*POWER(DJ$51,2))+('[1]Summary Data'!$X112*DJ$51)+'[1]Summary Data'!$Y112</f>
        <v>-4.3121064724480074E-2</v>
      </c>
      <c r="DK59" s="103">
        <f>('[1]Summary Data'!$V112*POWER(DK$51,3))+('[1]Summary Data'!$W112*POWER(DK$51,2))+('[1]Summary Data'!$X112*DK$51)+'[1]Summary Data'!$Y112</f>
        <v>-5.2436299520000174E-2</v>
      </c>
      <c r="DL59" s="103">
        <f>('[1]Summary Data'!$V112*POWER(DL$51,3))+('[1]Summary Data'!$W112*POWER(DL$51,2))+('[1]Summary Data'!$X112*DL$51)+'[1]Summary Data'!$Y112</f>
        <v>-6.0307146270720091E-2</v>
      </c>
      <c r="DM59" s="103">
        <f>('[1]Summary Data'!$V112*POWER(DM$51,3))+('[1]Summary Data'!$W112*POWER(DM$51,2))+('[1]Summary Data'!$X112*DM$51)+'[1]Summary Data'!$Y112</f>
        <v>-6.6610693519359998E-2</v>
      </c>
      <c r="DN59" s="103">
        <f>('[1]Summary Data'!$V112*POWER(DN$51,3))+('[1]Summary Data'!$W112*POWER(DN$51,2))+('[1]Summary Data'!$X112*DN$51)+'[1]Summary Data'!$Y112</f>
        <v>-7.1224029808640177E-2</v>
      </c>
      <c r="DO59" s="103">
        <f>('[1]Summary Data'!$V112*POWER(DO$51,3))+('[1]Summary Data'!$W112*POWER(DO$51,2))+('[1]Summary Data'!$X112*DO$51)+'[1]Summary Data'!$Y112</f>
        <v>-7.4024243681280244E-2</v>
      </c>
      <c r="DP59" s="103">
        <f>('[1]Summary Data'!$V112*POWER(DP$51,3))+('[1]Summary Data'!$W112*POWER(DP$51,2))+('[1]Summary Data'!$X112*DP$51)+'[1]Summary Data'!$Y112</f>
        <v>-7.4888423679999594E-2</v>
      </c>
      <c r="DQ59" s="103">
        <f>('[1]Summary Data'!$V112*POWER(DQ$51,3))+('[1]Summary Data'!$W112*POWER(DQ$51,2))+('[1]Summary Data'!$X112*DQ$51)+'[1]Summary Data'!$Y112</f>
        <v>-7.369365834751973E-2</v>
      </c>
      <c r="DR59" s="103">
        <f>('[1]Summary Data'!$V112*POWER(DR$51,3))+('[1]Summary Data'!$W112*POWER(DR$51,2))+('[1]Summary Data'!$X112*DR$51)+'[1]Summary Data'!$Y112</f>
        <v>-7.0317036226559604E-2</v>
      </c>
      <c r="DS59" s="103">
        <f>('[1]Summary Data'!$V112*POWER(DS$51,3))+('[1]Summary Data'!$W112*POWER(DS$51,2))+('[1]Summary Data'!$X112*DS$51)+'[1]Summary Data'!$Y112</f>
        <v>-6.4635645859839608E-2</v>
      </c>
      <c r="DT59" s="103">
        <f>('[1]Summary Data'!$V112*POWER(DT$51,3))+('[1]Summary Data'!$W112*POWER(DT$51,2))+('[1]Summary Data'!$X112*DT$51)+'[1]Summary Data'!$Y112</f>
        <v>-5.6526575790079581E-2</v>
      </c>
      <c r="DU59" s="103">
        <f>('[1]Summary Data'!$V112*POWER(DU$51,3))+('[1]Summary Data'!$W112*POWER(DU$51,2))+('[1]Summary Data'!$X112*DU$51)+'[1]Summary Data'!$Y112</f>
        <v>-4.5866914559999583E-2</v>
      </c>
      <c r="DV59" s="103">
        <f>('[1]Summary Data'!$V112*POWER(DV$51,3))+('[1]Summary Data'!$W112*POWER(DV$51,2))+('[1]Summary Data'!$X112*DV$51)+'[1]Summary Data'!$Y112</f>
        <v>-3.2533750712319565E-2</v>
      </c>
      <c r="DW59" s="103">
        <f>('[1]Summary Data'!$V112*POWER(DW$51,3))+('[1]Summary Data'!$W112*POWER(DW$51,2))+('[1]Summary Data'!$X112*DW$51)+'[1]Summary Data'!$Y112</f>
        <v>-1.6404172789759142E-2</v>
      </c>
      <c r="DX59" s="103">
        <f>('[1]Summary Data'!$V112*POWER(DX$51,3))+('[1]Summary Data'!$W112*POWER(DX$51,2))+('[1]Summary Data'!$X112*DX$51)+'[1]Summary Data'!$Y112</f>
        <v>2.6447306649604041E-3</v>
      </c>
      <c r="DY59" s="103">
        <f>('[1]Summary Data'!$V112*POWER(DY$51,3))+('[1]Summary Data'!$W112*POWER(DY$51,2))+('[1]Summary Data'!$X112*DY$51)+'[1]Summary Data'!$Y112</f>
        <v>2.4735871109121454E-2</v>
      </c>
      <c r="DZ59" s="103">
        <f>('[1]Summary Data'!$V112*POWER(DZ$51,3))+('[1]Summary Data'!$W112*POWER(DZ$51,2))+('[1]Summary Data'!$X112*DZ$51)+'[1]Summary Data'!$Y112</f>
        <v>4.9992160000001173E-2</v>
      </c>
      <c r="EA59" s="103">
        <f>('[1]Summary Data'!$V112*POWER(EA$51,3))+('[1]Summary Data'!$W112*POWER(EA$51,2))+('[1]Summary Data'!$X112*EA$51)+'[1]Summary Data'!$Y112</f>
        <v>7.8536508794881721E-2</v>
      </c>
      <c r="EB59" s="103">
        <f>('[1]Summary Data'!$V112*POWER(EB$51,3))+('[1]Summary Data'!$W112*POWER(EB$51,2))+('[1]Summary Data'!$X112*EB$51)+'[1]Summary Data'!$Y112</f>
        <v>0.11049182895104126</v>
      </c>
      <c r="EC59" s="103">
        <f>('[1]Summary Data'!$V112*POWER(EC$51,3))+('[1]Summary Data'!$W112*POWER(EC$51,2))+('[1]Summary Data'!$X112*EC$51)+'[1]Summary Data'!$Y112</f>
        <v>0.14598103192576184</v>
      </c>
      <c r="ED59" s="103">
        <f>('[1]Summary Data'!$V112*POWER(ED$51,3))+('[1]Summary Data'!$W112*POWER(ED$51,2))+('[1]Summary Data'!$X112*ED$51)+'[1]Summary Data'!$Y112</f>
        <v>0.18512702917632162</v>
      </c>
      <c r="EE59" s="103">
        <f>('[1]Summary Data'!$V112*POWER(EE$51,3))+('[1]Summary Data'!$W112*POWER(EE$51,2))+('[1]Summary Data'!$X112*EE$51)+'[1]Summary Data'!$Y112</f>
        <v>0.22805273216000155</v>
      </c>
      <c r="EF59" s="103">
        <f>('[1]Summary Data'!$V112*POWER(EF$51,3))+('[1]Summary Data'!$W112*POWER(EF$51,2))+('[1]Summary Data'!$X112*EF$51)+'[1]Summary Data'!$Y112</f>
        <v>0.27488105233408244</v>
      </c>
      <c r="EG59" s="103">
        <f>('[1]Summary Data'!$V112*POWER(EG$51,3))+('[1]Summary Data'!$W112*POWER(EG$51,2))+('[1]Summary Data'!$X112*EG$51)+'[1]Summary Data'!$Y112</f>
        <v>0.3257349011558428</v>
      </c>
      <c r="EH59" s="103">
        <f>('[1]Summary Data'!$V112*POWER(EH$51,3))+('[1]Summary Data'!$W112*POWER(EH$51,2))+('[1]Summary Data'!$X112*EH$51)+'[1]Summary Data'!$Y112</f>
        <v>0.38073719008256257</v>
      </c>
      <c r="EI59" s="103">
        <f>('[1]Summary Data'!$V112*POWER(EI$51,3))+('[1]Summary Data'!$W112*POWER(EI$51,2))+('[1]Summary Data'!$X112*EI$51)+'[1]Summary Data'!$Y112</f>
        <v>0.44001083057152401</v>
      </c>
      <c r="EJ59" s="103">
        <f>('[1]Summary Data'!$V112*POWER(EJ$51,3))+('[1]Summary Data'!$W112*POWER(EJ$51,2))+('[1]Summary Data'!$X112*EJ$51)+'[1]Summary Data'!$Y112</f>
        <v>0.50367873408000396</v>
      </c>
      <c r="EK59" s="103">
        <f>('[1]Summary Data'!$V112*POWER(EK$51,3))+('[1]Summary Data'!$W112*POWER(EK$51,2))+('[1]Summary Data'!$X112*EK$51)+'[1]Summary Data'!$Y112</f>
        <v>0.57186381206528314</v>
      </c>
      <c r="EL59" s="103">
        <f>('[1]Summary Data'!$V112*POWER(EL$51,3))+('[1]Summary Data'!$W112*POWER(EL$51,2))+('[1]Summary Data'!$X112*EL$51)+'[1]Summary Data'!$Y112</f>
        <v>0.6446889759846437</v>
      </c>
      <c r="EM59" s="103">
        <f>('[1]Summary Data'!$V112*POWER(EM$51,3))+('[1]Summary Data'!$W112*POWER(EM$51,2))+('[1]Summary Data'!$X112*EM$51)+'[1]Summary Data'!$Y112</f>
        <v>0.72227713729536425</v>
      </c>
      <c r="EN59" s="103">
        <f>('[1]Summary Data'!$V112*POWER(EN$51,3))+('[1]Summary Data'!$W112*POWER(EN$51,2))+('[1]Summary Data'!$X112*EN$51)+'[1]Summary Data'!$Y112</f>
        <v>0.8047512074547245</v>
      </c>
      <c r="EO59" s="104">
        <f>('[1]Summary Data'!$V112*POWER(EO$51,3))+('[1]Summary Data'!$W112*POWER(EO$51,2))+('[1]Summary Data'!$X112*EO$51)+'[1]Summary Data'!$Y112</f>
        <v>0.89223409792000408</v>
      </c>
      <c r="EP59" s="174"/>
    </row>
    <row r="61" spans="2:147">
      <c r="I61" s="43"/>
    </row>
    <row r="62" spans="2:147">
      <c r="F62" s="112"/>
    </row>
  </sheetData>
  <sheetProtection password="C163" sheet="1" objects="1" scenarios="1"/>
  <mergeCells count="23">
    <mergeCell ref="B13:G13"/>
    <mergeCell ref="A1:T1"/>
    <mergeCell ref="J2:R2"/>
    <mergeCell ref="B5:D5"/>
    <mergeCell ref="P5:S5"/>
    <mergeCell ref="B7:D7"/>
    <mergeCell ref="B14:E22"/>
    <mergeCell ref="H15:H22"/>
    <mergeCell ref="B28:F28"/>
    <mergeCell ref="B29:E37"/>
    <mergeCell ref="B39:F39"/>
    <mergeCell ref="G39:M39"/>
    <mergeCell ref="B40:E48"/>
    <mergeCell ref="N41:N48"/>
    <mergeCell ref="B50:F50"/>
    <mergeCell ref="G50:V50"/>
    <mergeCell ref="CB50:CQ50"/>
    <mergeCell ref="DH50:DW50"/>
    <mergeCell ref="DX50:EM50"/>
    <mergeCell ref="B51:E59"/>
    <mergeCell ref="BU52:BU59"/>
    <mergeCell ref="EP52:EP59"/>
    <mergeCell ref="CR50:DG50"/>
  </mergeCells>
  <dataValidations count="1">
    <dataValidation type="list" allowBlank="1" showInputMessage="1" showErrorMessage="1" sqref="E5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19" fitToHeight="2" orientation="landscape" horizontalDpi="30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DF335AD78B1F40BBA90B35DD20539C" ma:contentTypeVersion="11" ma:contentTypeDescription="Create a new document." ma:contentTypeScope="" ma:versionID="6bdc9f0b4942b6394bc23885befcb6f3">
  <xsd:schema xmlns:xsd="http://www.w3.org/2001/XMLSchema" xmlns:xs="http://www.w3.org/2001/XMLSchema" xmlns:p="http://schemas.microsoft.com/office/2006/metadata/properties" xmlns:ns2="678b8a1c-9245-4045-8063-caa3cae0cf2a" targetNamespace="http://schemas.microsoft.com/office/2006/metadata/properties" ma:root="true" ma:fieldsID="91dda56afdc2f8870b3488ca0566e9f1" ns2:_="">
    <xsd:import namespace="678b8a1c-9245-4045-8063-caa3cae0cf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8b8a1c-9245-4045-8063-caa3cae0cf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BA48BD9-7E2A-4A49-85C6-CF0B9D1EC846}"/>
</file>

<file path=customXml/itemProps2.xml><?xml version="1.0" encoding="utf-8"?>
<ds:datastoreItem xmlns:ds="http://schemas.openxmlformats.org/officeDocument/2006/customXml" ds:itemID="{4D4B51F3-8F4B-4E00-ABE9-5D484CDD81AC}"/>
</file>

<file path=customXml/itemProps3.xml><?xml version="1.0" encoding="utf-8"?>
<ds:datastoreItem xmlns:ds="http://schemas.openxmlformats.org/officeDocument/2006/customXml" ds:itemID="{9AD5574C-3F84-4C99-9785-61936C40A42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Help</vt:lpstr>
      <vt:lpstr>Generic ECU</vt:lpstr>
      <vt:lpstr>LINK</vt:lpstr>
      <vt:lpstr>Nissan GTR EcuTek</vt:lpstr>
      <vt:lpstr>Nissan GTR COBB</vt:lpstr>
      <vt:lpstr>Subaru COBB</vt:lpstr>
      <vt:lpstr>Mitsubishi EVO X COBB</vt:lpstr>
      <vt:lpstr>PressureFactors</vt:lpstr>
      <vt:lpstr>PressureUnits</vt:lpstr>
      <vt:lpstr>Help!Print_Area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Walsh</dc:creator>
  <cp:lastModifiedBy>Aaron Walsh</cp:lastModifiedBy>
  <dcterms:created xsi:type="dcterms:W3CDTF">2019-03-01T13:12:45Z</dcterms:created>
  <dcterms:modified xsi:type="dcterms:W3CDTF">2019-03-26T17:06:50Z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0x01010012DF335AD78B1F40BBA90B35DD20539C</vt:lpwstr>
  </property>
</Properties>
</file>