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11.xml" ContentType="application/vnd.openxmlformats-officedocument.drawingml.char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snu1-my.sharepoint.com/personal/laura_asnu_com/Documents/Web/Injector DNA/"/>
    </mc:Choice>
  </mc:AlternateContent>
  <xr:revisionPtr revIDLastSave="0" documentId="11_1ED3EB5E94D762AE7CDFA846573737EE69FB6C50" xr6:coauthVersionLast="46" xr6:coauthVersionMax="46" xr10:uidLastSave="{00000000-0000-0000-0000-000000000000}"/>
  <bookViews>
    <workbookView xWindow="2595" yWindow="2595" windowWidth="21600" windowHeight="11385" activeTab="1" xr2:uid="{00000000-000D-0000-FFFF-FFFF00000000}"/>
  </bookViews>
  <sheets>
    <sheet name="Help" sheetId="1" r:id="rId1"/>
    <sheet name="Generic ECU" sheetId="2" r:id="rId2"/>
    <sheet name="LINK" sheetId="3" r:id="rId3"/>
    <sheet name="Nissan GTR EcuTek" sheetId="4" r:id="rId4"/>
    <sheet name="Nissan GTR COBB" sheetId="5" r:id="rId5"/>
    <sheet name="Subaru COBB" sheetId="6" r:id="rId6"/>
    <sheet name="Mitsubishi EVO X COBB" sheetId="7" r:id="rId7"/>
  </sheets>
  <externalReferences>
    <externalReference r:id="rId8"/>
  </externalReferences>
  <definedNames>
    <definedName name="PressureFactors">Help!$AA$11:$AB$13</definedName>
    <definedName name="PressureUnits">Help!$AA$11:$AA$13</definedName>
    <definedName name="_xlnm.Print_Area" localSheetId="0">Help!$A$1:$Z$38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59" i="7" l="1"/>
  <c r="CA59" i="7"/>
  <c r="CB58" i="7"/>
  <c r="CA58" i="7"/>
  <c r="CB57" i="7"/>
  <c r="CA57" i="7"/>
  <c r="CB56" i="7"/>
  <c r="CA56" i="7"/>
  <c r="CB55" i="7"/>
  <c r="CA55" i="7"/>
  <c r="CB54" i="7"/>
  <c r="CA54" i="7"/>
  <c r="CB53" i="7"/>
  <c r="CA53" i="7"/>
  <c r="CB52" i="7"/>
  <c r="CA52" i="7"/>
  <c r="CD51" i="7"/>
  <c r="CD59" i="7" s="1"/>
  <c r="CC51" i="7"/>
  <c r="CC58" i="7" s="1"/>
  <c r="H51" i="7"/>
  <c r="I51" i="7" s="1"/>
  <c r="F51" i="7"/>
  <c r="F40" i="7"/>
  <c r="F29" i="7"/>
  <c r="G28" i="7"/>
  <c r="G22" i="7"/>
  <c r="F22" i="7"/>
  <c r="F59" i="7" s="1"/>
  <c r="G21" i="7"/>
  <c r="F21" i="7"/>
  <c r="F58" i="7" s="1"/>
  <c r="G20" i="7"/>
  <c r="F20" i="7"/>
  <c r="F57" i="7" s="1"/>
  <c r="G19" i="7"/>
  <c r="F19" i="7"/>
  <c r="F56" i="7" s="1"/>
  <c r="G18" i="7"/>
  <c r="F18" i="7"/>
  <c r="F44" i="7" s="1"/>
  <c r="G17" i="7"/>
  <c r="F17" i="7"/>
  <c r="F54" i="7" s="1"/>
  <c r="G16" i="7"/>
  <c r="F16" i="7"/>
  <c r="F53" i="7" s="1"/>
  <c r="G15" i="7"/>
  <c r="F15" i="7"/>
  <c r="F52" i="7" s="1"/>
  <c r="F14" i="7"/>
  <c r="B3" i="7"/>
  <c r="S2" i="7"/>
  <c r="S1" i="7"/>
  <c r="A1" i="7"/>
  <c r="N62" i="6"/>
  <c r="AQ62" i="6" s="1"/>
  <c r="M62" i="6"/>
  <c r="AP62" i="6" s="1"/>
  <c r="L62" i="6"/>
  <c r="AO62" i="6" s="1"/>
  <c r="K62" i="6"/>
  <c r="AN62" i="6" s="1"/>
  <c r="J62" i="6"/>
  <c r="AM62" i="6" s="1"/>
  <c r="I62" i="6"/>
  <c r="AL62" i="6" s="1"/>
  <c r="H62" i="6"/>
  <c r="AK62" i="6" s="1"/>
  <c r="G62" i="6"/>
  <c r="F62" i="6"/>
  <c r="AL51" i="6"/>
  <c r="AL59" i="6" s="1"/>
  <c r="K51" i="6"/>
  <c r="AN51" i="6" s="1"/>
  <c r="AN59" i="6" s="1"/>
  <c r="J51" i="6"/>
  <c r="AM51" i="6" s="1"/>
  <c r="I51" i="6"/>
  <c r="H51" i="6"/>
  <c r="AK51" i="6" s="1"/>
  <c r="G51" i="6"/>
  <c r="AJ51" i="6" s="1"/>
  <c r="F51" i="6"/>
  <c r="W48" i="6"/>
  <c r="V48" i="6"/>
  <c r="U48" i="6"/>
  <c r="T48" i="6"/>
  <c r="S48" i="6"/>
  <c r="K48" i="6"/>
  <c r="W47" i="6"/>
  <c r="V47" i="6"/>
  <c r="U47" i="6"/>
  <c r="T47" i="6"/>
  <c r="S47" i="6"/>
  <c r="J47" i="6"/>
  <c r="H47" i="6"/>
  <c r="W46" i="6"/>
  <c r="V46" i="6"/>
  <c r="U46" i="6"/>
  <c r="T46" i="6"/>
  <c r="S46" i="6"/>
  <c r="K46" i="6"/>
  <c r="F46" i="6"/>
  <c r="W45" i="6"/>
  <c r="V45" i="6"/>
  <c r="U45" i="6"/>
  <c r="T45" i="6"/>
  <c r="S45" i="6"/>
  <c r="J45" i="6"/>
  <c r="H45" i="6"/>
  <c r="W44" i="6"/>
  <c r="V44" i="6"/>
  <c r="U44" i="6"/>
  <c r="T44" i="6"/>
  <c r="S44" i="6"/>
  <c r="K44" i="6"/>
  <c r="W43" i="6"/>
  <c r="V43" i="6"/>
  <c r="U43" i="6"/>
  <c r="T43" i="6"/>
  <c r="S43" i="6"/>
  <c r="J43" i="6"/>
  <c r="H43" i="6"/>
  <c r="W42" i="6"/>
  <c r="V42" i="6"/>
  <c r="U42" i="6"/>
  <c r="T42" i="6"/>
  <c r="S42" i="6"/>
  <c r="K42" i="6"/>
  <c r="F42" i="6"/>
  <c r="W41" i="6"/>
  <c r="V41" i="6"/>
  <c r="U41" i="6"/>
  <c r="T41" i="6"/>
  <c r="S41" i="6"/>
  <c r="J41" i="6"/>
  <c r="H41" i="6"/>
  <c r="R40" i="6"/>
  <c r="K40" i="6"/>
  <c r="K47" i="6" s="1"/>
  <c r="J40" i="6"/>
  <c r="J48" i="6" s="1"/>
  <c r="I40" i="6"/>
  <c r="I47" i="6" s="1"/>
  <c r="H40" i="6"/>
  <c r="H48" i="6" s="1"/>
  <c r="G40" i="6"/>
  <c r="G47" i="6" s="1"/>
  <c r="F40" i="6"/>
  <c r="F29" i="6"/>
  <c r="G28" i="6"/>
  <c r="N26" i="6"/>
  <c r="M26" i="6"/>
  <c r="L26" i="6"/>
  <c r="J26" i="6"/>
  <c r="I26" i="6"/>
  <c r="H26" i="6"/>
  <c r="G26" i="6"/>
  <c r="K25" i="6"/>
  <c r="K26" i="6" s="1"/>
  <c r="G22" i="6"/>
  <c r="F22" i="6"/>
  <c r="F70" i="6" s="1"/>
  <c r="AI70" i="6" s="1"/>
  <c r="G21" i="6"/>
  <c r="F21" i="6"/>
  <c r="F69" i="6" s="1"/>
  <c r="AI69" i="6" s="1"/>
  <c r="G20" i="6"/>
  <c r="F20" i="6"/>
  <c r="F35" i="6" s="1"/>
  <c r="G19" i="6"/>
  <c r="F19" i="6"/>
  <c r="F45" i="6" s="1"/>
  <c r="G18" i="6"/>
  <c r="F18" i="6"/>
  <c r="F66" i="6" s="1"/>
  <c r="AI66" i="6" s="1"/>
  <c r="G17" i="6"/>
  <c r="F17" i="6"/>
  <c r="F65" i="6" s="1"/>
  <c r="AI65" i="6" s="1"/>
  <c r="G16" i="6"/>
  <c r="F16" i="6"/>
  <c r="F31" i="6" s="1"/>
  <c r="G15" i="6"/>
  <c r="F15" i="6"/>
  <c r="F41" i="6" s="1"/>
  <c r="F14" i="6"/>
  <c r="B11" i="6"/>
  <c r="B3" i="6"/>
  <c r="S2" i="6"/>
  <c r="S1" i="6"/>
  <c r="A1" i="6"/>
  <c r="CD66" i="5"/>
  <c r="CD63" i="5"/>
  <c r="CO62" i="5"/>
  <c r="CO66" i="5" s="1"/>
  <c r="CL62" i="5"/>
  <c r="CL69" i="5" s="1"/>
  <c r="CD62" i="5"/>
  <c r="CD69" i="5" s="1"/>
  <c r="V62" i="5"/>
  <c r="CQ62" i="5" s="1"/>
  <c r="U62" i="5"/>
  <c r="CP62" i="5" s="1"/>
  <c r="T62" i="5"/>
  <c r="S62" i="5"/>
  <c r="CN62" i="5" s="1"/>
  <c r="R62" i="5"/>
  <c r="CM62" i="5" s="1"/>
  <c r="Q62" i="5"/>
  <c r="P62" i="5"/>
  <c r="CK62" i="5" s="1"/>
  <c r="O62" i="5"/>
  <c r="CJ62" i="5" s="1"/>
  <c r="N62" i="5"/>
  <c r="CI62" i="5" s="1"/>
  <c r="M62" i="5"/>
  <c r="L62" i="5"/>
  <c r="CG62" i="5" s="1"/>
  <c r="CG66" i="5" s="1"/>
  <c r="K62" i="5"/>
  <c r="CF62" i="5" s="1"/>
  <c r="J62" i="5"/>
  <c r="CE62" i="5" s="1"/>
  <c r="I62" i="5"/>
  <c r="H62" i="5"/>
  <c r="CC62" i="5" s="1"/>
  <c r="G62" i="5"/>
  <c r="CB62" i="5" s="1"/>
  <c r="F62" i="5"/>
  <c r="CA62" i="5" s="1"/>
  <c r="N48" i="5"/>
  <c r="M48" i="5"/>
  <c r="L48" i="5"/>
  <c r="K48" i="5"/>
  <c r="J48" i="5"/>
  <c r="I48" i="5"/>
  <c r="H48" i="5"/>
  <c r="G48" i="5"/>
  <c r="N47" i="5"/>
  <c r="M47" i="5"/>
  <c r="L47" i="5"/>
  <c r="K47" i="5"/>
  <c r="J47" i="5"/>
  <c r="I47" i="5"/>
  <c r="H47" i="5"/>
  <c r="G47" i="5"/>
  <c r="N46" i="5"/>
  <c r="M46" i="5"/>
  <c r="L46" i="5"/>
  <c r="K46" i="5"/>
  <c r="J46" i="5"/>
  <c r="I46" i="5"/>
  <c r="H46" i="5"/>
  <c r="G46" i="5"/>
  <c r="N45" i="5"/>
  <c r="M45" i="5"/>
  <c r="L45" i="5"/>
  <c r="K45" i="5"/>
  <c r="J45" i="5"/>
  <c r="I45" i="5"/>
  <c r="H45" i="5"/>
  <c r="G45" i="5"/>
  <c r="N44" i="5"/>
  <c r="M44" i="5"/>
  <c r="L44" i="5"/>
  <c r="K44" i="5"/>
  <c r="J44" i="5"/>
  <c r="I44" i="5"/>
  <c r="H44" i="5"/>
  <c r="G44" i="5"/>
  <c r="N43" i="5"/>
  <c r="M43" i="5"/>
  <c r="L43" i="5"/>
  <c r="K43" i="5"/>
  <c r="J43" i="5"/>
  <c r="I43" i="5"/>
  <c r="H43" i="5"/>
  <c r="G43" i="5"/>
  <c r="N42" i="5"/>
  <c r="M42" i="5"/>
  <c r="L42" i="5"/>
  <c r="K42" i="5"/>
  <c r="J42" i="5"/>
  <c r="I42" i="5"/>
  <c r="H42" i="5"/>
  <c r="G42" i="5"/>
  <c r="N41" i="5"/>
  <c r="M41" i="5"/>
  <c r="L41" i="5"/>
  <c r="K41" i="5"/>
  <c r="J41" i="5"/>
  <c r="I41" i="5"/>
  <c r="H41" i="5"/>
  <c r="G41" i="5"/>
  <c r="F40" i="5"/>
  <c r="N26" i="5"/>
  <c r="M26" i="5"/>
  <c r="L26" i="5"/>
  <c r="K26" i="5"/>
  <c r="J26" i="5"/>
  <c r="I26" i="5"/>
  <c r="H26" i="5"/>
  <c r="G26" i="5"/>
  <c r="K25" i="5"/>
  <c r="G22" i="5"/>
  <c r="F22" i="5"/>
  <c r="F70" i="5" s="1"/>
  <c r="CA70" i="5" s="1"/>
  <c r="G21" i="5"/>
  <c r="F21" i="5"/>
  <c r="F47" i="5" s="1"/>
  <c r="G20" i="5"/>
  <c r="F20" i="5"/>
  <c r="F46" i="5" s="1"/>
  <c r="G19" i="5"/>
  <c r="F19" i="5"/>
  <c r="F67" i="5" s="1"/>
  <c r="CA67" i="5" s="1"/>
  <c r="G18" i="5"/>
  <c r="F18" i="5"/>
  <c r="F44" i="5" s="1"/>
  <c r="G17" i="5"/>
  <c r="F17" i="5"/>
  <c r="F43" i="5" s="1"/>
  <c r="G16" i="5"/>
  <c r="F16" i="5"/>
  <c r="G15" i="5"/>
  <c r="F15" i="5"/>
  <c r="F63" i="5" s="1"/>
  <c r="CA63" i="5" s="1"/>
  <c r="F14" i="5"/>
  <c r="B3" i="5"/>
  <c r="S2" i="5"/>
  <c r="S1" i="5"/>
  <c r="A1" i="5"/>
  <c r="CM68" i="4"/>
  <c r="F68" i="4"/>
  <c r="CA68" i="4" s="1"/>
  <c r="CN67" i="4"/>
  <c r="CF67" i="4"/>
  <c r="CF66" i="4"/>
  <c r="CM64" i="4"/>
  <c r="CN63" i="4"/>
  <c r="CF63" i="4"/>
  <c r="CP62" i="4"/>
  <c r="CP64" i="4" s="1"/>
  <c r="U64" i="4" s="1"/>
  <c r="CO62" i="4"/>
  <c r="CO66" i="4" s="1"/>
  <c r="CJ62" i="4"/>
  <c r="CJ70" i="4" s="1"/>
  <c r="CG62" i="4"/>
  <c r="CG63" i="4" s="1"/>
  <c r="V62" i="4"/>
  <c r="CQ62" i="4" s="1"/>
  <c r="CQ63" i="4" s="1"/>
  <c r="U62" i="4"/>
  <c r="T62" i="4"/>
  <c r="S62" i="4"/>
  <c r="CN62" i="4" s="1"/>
  <c r="CN64" i="4" s="1"/>
  <c r="R62" i="4"/>
  <c r="CM62" i="4" s="1"/>
  <c r="CM67" i="4" s="1"/>
  <c r="Q62" i="4"/>
  <c r="CL62" i="4" s="1"/>
  <c r="P62" i="4"/>
  <c r="CK62" i="4" s="1"/>
  <c r="O62" i="4"/>
  <c r="N62" i="4"/>
  <c r="CI62" i="4" s="1"/>
  <c r="CI69" i="4" s="1"/>
  <c r="M62" i="4"/>
  <c r="CH62" i="4" s="1"/>
  <c r="L62" i="4"/>
  <c r="K62" i="4"/>
  <c r="CF62" i="4" s="1"/>
  <c r="CF64" i="4" s="1"/>
  <c r="J62" i="4"/>
  <c r="CE62" i="4" s="1"/>
  <c r="CE67" i="4" s="1"/>
  <c r="I62" i="4"/>
  <c r="CD62" i="4" s="1"/>
  <c r="CD69" i="4" s="1"/>
  <c r="H62" i="4"/>
  <c r="B11" i="4" s="1"/>
  <c r="G62" i="4"/>
  <c r="CB62" i="4" s="1"/>
  <c r="F62" i="4"/>
  <c r="CA62" i="4" s="1"/>
  <c r="N48" i="4"/>
  <c r="M48" i="4"/>
  <c r="L48" i="4"/>
  <c r="K48" i="4"/>
  <c r="J48" i="4"/>
  <c r="I48" i="4"/>
  <c r="H48" i="4"/>
  <c r="G48" i="4"/>
  <c r="N47" i="4"/>
  <c r="M47" i="4"/>
  <c r="L47" i="4"/>
  <c r="K47" i="4"/>
  <c r="J47" i="4"/>
  <c r="I47" i="4"/>
  <c r="H47" i="4"/>
  <c r="G47" i="4"/>
  <c r="N46" i="4"/>
  <c r="M46" i="4"/>
  <c r="L46" i="4"/>
  <c r="K46" i="4"/>
  <c r="J46" i="4"/>
  <c r="I46" i="4"/>
  <c r="H46" i="4"/>
  <c r="G46" i="4"/>
  <c r="N45" i="4"/>
  <c r="M45" i="4"/>
  <c r="L45" i="4"/>
  <c r="K45" i="4"/>
  <c r="J45" i="4"/>
  <c r="I45" i="4"/>
  <c r="H45" i="4"/>
  <c r="G45" i="4"/>
  <c r="N44" i="4"/>
  <c r="M44" i="4"/>
  <c r="L44" i="4"/>
  <c r="K44" i="4"/>
  <c r="J44" i="4"/>
  <c r="I44" i="4"/>
  <c r="H44" i="4"/>
  <c r="G44" i="4"/>
  <c r="N43" i="4"/>
  <c r="M43" i="4"/>
  <c r="L43" i="4"/>
  <c r="K43" i="4"/>
  <c r="J43" i="4"/>
  <c r="I43" i="4"/>
  <c r="H43" i="4"/>
  <c r="G43" i="4"/>
  <c r="N42" i="4"/>
  <c r="M42" i="4"/>
  <c r="L42" i="4"/>
  <c r="K42" i="4"/>
  <c r="J42" i="4"/>
  <c r="I42" i="4"/>
  <c r="H42" i="4"/>
  <c r="G42" i="4"/>
  <c r="N41" i="4"/>
  <c r="M41" i="4"/>
  <c r="L41" i="4"/>
  <c r="K41" i="4"/>
  <c r="J41" i="4"/>
  <c r="I41" i="4"/>
  <c r="H41" i="4"/>
  <c r="G41" i="4"/>
  <c r="F40" i="4"/>
  <c r="F36" i="4"/>
  <c r="F29" i="4"/>
  <c r="G28" i="4"/>
  <c r="N26" i="4"/>
  <c r="M26" i="4"/>
  <c r="L26" i="4"/>
  <c r="J26" i="4"/>
  <c r="I26" i="4"/>
  <c r="H26" i="4"/>
  <c r="G26" i="4"/>
  <c r="K25" i="4"/>
  <c r="K26" i="4" s="1"/>
  <c r="G22" i="4"/>
  <c r="F22" i="4"/>
  <c r="G21" i="4"/>
  <c r="F21" i="4"/>
  <c r="F47" i="4" s="1"/>
  <c r="G20" i="4"/>
  <c r="F20" i="4"/>
  <c r="F35" i="4" s="1"/>
  <c r="G35" i="4" s="1"/>
  <c r="G19" i="4"/>
  <c r="F19" i="4"/>
  <c r="F67" i="4" s="1"/>
  <c r="CA67" i="4" s="1"/>
  <c r="G18" i="4"/>
  <c r="F18" i="4"/>
  <c r="G17" i="4"/>
  <c r="F17" i="4"/>
  <c r="F65" i="4" s="1"/>
  <c r="CA65" i="4" s="1"/>
  <c r="G16" i="4"/>
  <c r="F16" i="4"/>
  <c r="F42" i="4" s="1"/>
  <c r="G15" i="4"/>
  <c r="F15" i="4"/>
  <c r="F41" i="4" s="1"/>
  <c r="F14" i="4"/>
  <c r="B3" i="4"/>
  <c r="S2" i="4"/>
  <c r="S1" i="4"/>
  <c r="A1" i="4"/>
  <c r="CB59" i="3"/>
  <c r="CB58" i="3"/>
  <c r="CB57" i="3"/>
  <c r="CC56" i="3"/>
  <c r="CB56" i="3"/>
  <c r="CB55" i="3"/>
  <c r="CB54" i="3"/>
  <c r="CC53" i="3"/>
  <c r="CB53" i="3"/>
  <c r="CB52" i="3"/>
  <c r="CC51" i="3"/>
  <c r="CC59" i="3" s="1"/>
  <c r="H51" i="3"/>
  <c r="I51" i="3" s="1"/>
  <c r="J51" i="3" s="1"/>
  <c r="K51" i="3" s="1"/>
  <c r="F51" i="3"/>
  <c r="P48" i="3"/>
  <c r="O48" i="3"/>
  <c r="N48" i="3"/>
  <c r="M48" i="3"/>
  <c r="L48" i="3"/>
  <c r="K48" i="3"/>
  <c r="J48" i="3"/>
  <c r="I48" i="3"/>
  <c r="H48" i="3"/>
  <c r="G48" i="3"/>
  <c r="P47" i="3"/>
  <c r="O47" i="3"/>
  <c r="N47" i="3"/>
  <c r="M47" i="3"/>
  <c r="L47" i="3"/>
  <c r="K47" i="3"/>
  <c r="J47" i="3"/>
  <c r="I47" i="3"/>
  <c r="H47" i="3"/>
  <c r="G47" i="3"/>
  <c r="P46" i="3"/>
  <c r="O46" i="3"/>
  <c r="N46" i="3"/>
  <c r="M46" i="3"/>
  <c r="L46" i="3"/>
  <c r="K46" i="3"/>
  <c r="J46" i="3"/>
  <c r="I46" i="3"/>
  <c r="H46" i="3"/>
  <c r="G46" i="3"/>
  <c r="F46" i="3"/>
  <c r="P45" i="3"/>
  <c r="O45" i="3"/>
  <c r="N45" i="3"/>
  <c r="M45" i="3"/>
  <c r="L45" i="3"/>
  <c r="K45" i="3"/>
  <c r="J45" i="3"/>
  <c r="I45" i="3"/>
  <c r="H45" i="3"/>
  <c r="G45" i="3"/>
  <c r="P44" i="3"/>
  <c r="O44" i="3"/>
  <c r="N44" i="3"/>
  <c r="M44" i="3"/>
  <c r="L44" i="3"/>
  <c r="K44" i="3"/>
  <c r="J44" i="3"/>
  <c r="I44" i="3"/>
  <c r="H44" i="3"/>
  <c r="G44" i="3"/>
  <c r="P43" i="3"/>
  <c r="O43" i="3"/>
  <c r="N43" i="3"/>
  <c r="M43" i="3"/>
  <c r="L43" i="3"/>
  <c r="K43" i="3"/>
  <c r="J43" i="3"/>
  <c r="I43" i="3"/>
  <c r="H43" i="3"/>
  <c r="G43" i="3"/>
  <c r="P42" i="3"/>
  <c r="O42" i="3"/>
  <c r="N42" i="3"/>
  <c r="M42" i="3"/>
  <c r="L42" i="3"/>
  <c r="K42" i="3"/>
  <c r="J42" i="3"/>
  <c r="I42" i="3"/>
  <c r="H42" i="3"/>
  <c r="G42" i="3"/>
  <c r="P41" i="3"/>
  <c r="O41" i="3"/>
  <c r="N41" i="3"/>
  <c r="M41" i="3"/>
  <c r="L41" i="3"/>
  <c r="K41" i="3"/>
  <c r="J41" i="3"/>
  <c r="I41" i="3"/>
  <c r="H41" i="3"/>
  <c r="G41" i="3"/>
  <c r="F41" i="3"/>
  <c r="F40" i="3"/>
  <c r="F29" i="3"/>
  <c r="G28" i="3"/>
  <c r="N26" i="3"/>
  <c r="M26" i="3"/>
  <c r="L26" i="3"/>
  <c r="J26" i="3"/>
  <c r="I26" i="3"/>
  <c r="H26" i="3"/>
  <c r="G26" i="3"/>
  <c r="K25" i="3"/>
  <c r="K26" i="3" s="1"/>
  <c r="G22" i="3"/>
  <c r="F22" i="3"/>
  <c r="F59" i="3" s="1"/>
  <c r="CA59" i="3" s="1"/>
  <c r="G21" i="3"/>
  <c r="F21" i="3"/>
  <c r="F47" i="3" s="1"/>
  <c r="G20" i="3"/>
  <c r="F20" i="3"/>
  <c r="F57" i="3" s="1"/>
  <c r="CA57" i="3" s="1"/>
  <c r="G19" i="3"/>
  <c r="F19" i="3"/>
  <c r="F56" i="3" s="1"/>
  <c r="CA56" i="3" s="1"/>
  <c r="G18" i="3"/>
  <c r="F18" i="3"/>
  <c r="F55" i="3" s="1"/>
  <c r="CA55" i="3" s="1"/>
  <c r="G17" i="3"/>
  <c r="F17" i="3"/>
  <c r="F54" i="3" s="1"/>
  <c r="CA54" i="3" s="1"/>
  <c r="G16" i="3"/>
  <c r="F16" i="3"/>
  <c r="F31" i="3" s="1"/>
  <c r="G31" i="3" s="1"/>
  <c r="G15" i="3"/>
  <c r="F15" i="3"/>
  <c r="F52" i="3" s="1"/>
  <c r="CA52" i="3" s="1"/>
  <c r="F14" i="3"/>
  <c r="B3" i="3"/>
  <c r="S2" i="3"/>
  <c r="S1" i="3"/>
  <c r="A1" i="3"/>
  <c r="CG68" i="2"/>
  <c r="CC67" i="2"/>
  <c r="CP62" i="2"/>
  <c r="CP65" i="2" s="1"/>
  <c r="U65" i="2" s="1"/>
  <c r="CL62" i="2"/>
  <c r="CL69" i="2" s="1"/>
  <c r="CG62" i="2"/>
  <c r="CG66" i="2" s="1"/>
  <c r="CC62" i="2"/>
  <c r="CC70" i="2" s="1"/>
  <c r="V62" i="2"/>
  <c r="CQ62" i="2" s="1"/>
  <c r="U62" i="2"/>
  <c r="T62" i="2"/>
  <c r="CO62" i="2" s="1"/>
  <c r="S62" i="2"/>
  <c r="CN62" i="2" s="1"/>
  <c r="R62" i="2"/>
  <c r="CM62" i="2" s="1"/>
  <c r="CM68" i="2" s="1"/>
  <c r="Q62" i="2"/>
  <c r="P62" i="2"/>
  <c r="CK62" i="2" s="1"/>
  <c r="O62" i="2"/>
  <c r="CJ62" i="2" s="1"/>
  <c r="N62" i="2"/>
  <c r="CI62" i="2" s="1"/>
  <c r="M62" i="2"/>
  <c r="CH62" i="2" s="1"/>
  <c r="CH65" i="2" s="1"/>
  <c r="L62" i="2"/>
  <c r="K62" i="2"/>
  <c r="CF62" i="2" s="1"/>
  <c r="J62" i="2"/>
  <c r="CE62" i="2" s="1"/>
  <c r="CE68" i="2" s="1"/>
  <c r="I62" i="2"/>
  <c r="CD62" i="2" s="1"/>
  <c r="H62" i="2"/>
  <c r="G62" i="2"/>
  <c r="CB62" i="2" s="1"/>
  <c r="F62" i="2"/>
  <c r="CA62" i="2" s="1"/>
  <c r="CI57" i="2"/>
  <c r="CM55" i="2"/>
  <c r="CQ51" i="2"/>
  <c r="CQ55" i="2" s="1"/>
  <c r="CO51" i="2"/>
  <c r="CO57" i="2" s="1"/>
  <c r="CM51" i="2"/>
  <c r="CM59" i="2" s="1"/>
  <c r="CJ51" i="2"/>
  <c r="CJ54" i="2" s="1"/>
  <c r="CI51" i="2"/>
  <c r="CI55" i="2" s="1"/>
  <c r="CF51" i="2"/>
  <c r="CF58" i="2" s="1"/>
  <c r="V51" i="2"/>
  <c r="U51" i="2"/>
  <c r="CP51" i="2" s="1"/>
  <c r="T51" i="2"/>
  <c r="S51" i="2"/>
  <c r="CN51" i="2" s="1"/>
  <c r="R51" i="2"/>
  <c r="Q51" i="2"/>
  <c r="CL51" i="2" s="1"/>
  <c r="P51" i="2"/>
  <c r="CK51" i="2" s="1"/>
  <c r="O51" i="2"/>
  <c r="N51" i="2"/>
  <c r="M51" i="2"/>
  <c r="CH51" i="2" s="1"/>
  <c r="L51" i="2"/>
  <c r="CG51" i="2" s="1"/>
  <c r="CG57" i="2" s="1"/>
  <c r="K51" i="2"/>
  <c r="J51" i="2"/>
  <c r="CE51" i="2" s="1"/>
  <c r="I51" i="2"/>
  <c r="CD51" i="2" s="1"/>
  <c r="H51" i="2"/>
  <c r="CC51" i="2" s="1"/>
  <c r="G51" i="2"/>
  <c r="F51" i="2"/>
  <c r="CA51" i="2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N48" i="2"/>
  <c r="M48" i="2"/>
  <c r="L48" i="2"/>
  <c r="K48" i="2"/>
  <c r="J48" i="2"/>
  <c r="I48" i="2"/>
  <c r="H48" i="2"/>
  <c r="G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N47" i="2"/>
  <c r="M47" i="2"/>
  <c r="L47" i="2"/>
  <c r="K47" i="2"/>
  <c r="J47" i="2"/>
  <c r="I47" i="2"/>
  <c r="H47" i="2"/>
  <c r="G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N46" i="2"/>
  <c r="M46" i="2"/>
  <c r="L46" i="2"/>
  <c r="K46" i="2"/>
  <c r="J46" i="2"/>
  <c r="I46" i="2"/>
  <c r="J46" i="7" s="1"/>
  <c r="H46" i="2"/>
  <c r="G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N45" i="2"/>
  <c r="M45" i="2"/>
  <c r="L45" i="2"/>
  <c r="K45" i="7" s="1"/>
  <c r="K45" i="2"/>
  <c r="J45" i="2"/>
  <c r="I45" i="2"/>
  <c r="J45" i="7" s="1"/>
  <c r="H45" i="2"/>
  <c r="G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N44" i="2"/>
  <c r="M44" i="2"/>
  <c r="L44" i="2"/>
  <c r="K44" i="7" s="1"/>
  <c r="K44" i="2"/>
  <c r="J44" i="2"/>
  <c r="I44" i="2"/>
  <c r="H44" i="2"/>
  <c r="G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N43" i="2"/>
  <c r="M43" i="2"/>
  <c r="L43" i="2"/>
  <c r="K43" i="2"/>
  <c r="J43" i="2"/>
  <c r="I43" i="2"/>
  <c r="H43" i="2"/>
  <c r="G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N42" i="2"/>
  <c r="M42" i="2"/>
  <c r="L42" i="2"/>
  <c r="K42" i="2"/>
  <c r="J42" i="2"/>
  <c r="I42" i="2"/>
  <c r="H42" i="2"/>
  <c r="G42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N41" i="2"/>
  <c r="M41" i="2"/>
  <c r="L41" i="2"/>
  <c r="K41" i="2"/>
  <c r="J41" i="2"/>
  <c r="I41" i="2"/>
  <c r="J41" i="7" s="1"/>
  <c r="H41" i="2"/>
  <c r="G41" i="2"/>
  <c r="U40" i="2"/>
  <c r="F40" i="2"/>
  <c r="F29" i="2"/>
  <c r="G28" i="2"/>
  <c r="N26" i="2"/>
  <c r="M26" i="2"/>
  <c r="L26" i="2"/>
  <c r="J26" i="2"/>
  <c r="I26" i="2"/>
  <c r="H26" i="2"/>
  <c r="G26" i="2"/>
  <c r="K25" i="2"/>
  <c r="K26" i="2" s="1"/>
  <c r="G22" i="2"/>
  <c r="F22" i="2"/>
  <c r="F48" i="2" s="1"/>
  <c r="U48" i="2" s="1"/>
  <c r="G21" i="2"/>
  <c r="F21" i="2"/>
  <c r="F58" i="2" s="1"/>
  <c r="CA58" i="2" s="1"/>
  <c r="G20" i="2"/>
  <c r="F20" i="2"/>
  <c r="F35" i="2" s="1"/>
  <c r="G19" i="2"/>
  <c r="F19" i="2"/>
  <c r="F56" i="2" s="1"/>
  <c r="CA56" i="2" s="1"/>
  <c r="G18" i="2"/>
  <c r="F18" i="2"/>
  <c r="F55" i="2" s="1"/>
  <c r="CA55" i="2" s="1"/>
  <c r="G17" i="2"/>
  <c r="F17" i="2"/>
  <c r="F43" i="2" s="1"/>
  <c r="U43" i="2" s="1"/>
  <c r="G16" i="2"/>
  <c r="F16" i="2"/>
  <c r="F64" i="2" s="1"/>
  <c r="CA64" i="2" s="1"/>
  <c r="G15" i="2"/>
  <c r="F15" i="2"/>
  <c r="F41" i="2" s="1"/>
  <c r="U41" i="2" s="1"/>
  <c r="F14" i="2"/>
  <c r="B11" i="2"/>
  <c r="B3" i="2"/>
  <c r="S2" i="2"/>
  <c r="A1" i="2"/>
  <c r="N34" i="1"/>
  <c r="K34" i="1"/>
  <c r="K32" i="1"/>
  <c r="N32" i="1" s="1"/>
  <c r="B3" i="1"/>
  <c r="A1" i="1"/>
  <c r="CD69" i="2" l="1"/>
  <c r="CD66" i="2"/>
  <c r="CD63" i="2"/>
  <c r="CC70" i="5"/>
  <c r="CC67" i="5"/>
  <c r="CC66" i="5"/>
  <c r="CC64" i="5"/>
  <c r="CC63" i="5"/>
  <c r="CN58" i="2"/>
  <c r="CN52" i="2"/>
  <c r="CN55" i="2"/>
  <c r="CE68" i="5"/>
  <c r="CE64" i="5"/>
  <c r="CB70" i="4"/>
  <c r="CB63" i="4"/>
  <c r="CB68" i="4"/>
  <c r="CK70" i="2"/>
  <c r="CK67" i="2"/>
  <c r="CK66" i="2"/>
  <c r="CK64" i="2"/>
  <c r="CK63" i="2"/>
  <c r="CK70" i="5"/>
  <c r="CK66" i="5"/>
  <c r="CK64" i="5"/>
  <c r="CK63" i="5"/>
  <c r="CK67" i="5"/>
  <c r="CO66" i="2"/>
  <c r="CO63" i="2"/>
  <c r="CO68" i="2"/>
  <c r="CM68" i="5"/>
  <c r="CM64" i="5"/>
  <c r="CE59" i="2"/>
  <c r="CE55" i="2"/>
  <c r="CE53" i="2"/>
  <c r="CE52" i="2"/>
  <c r="CE56" i="2"/>
  <c r="AL52" i="6"/>
  <c r="CC54" i="3"/>
  <c r="H42" i="6"/>
  <c r="H44" i="6"/>
  <c r="H46" i="6"/>
  <c r="AL54" i="6"/>
  <c r="CC63" i="2"/>
  <c r="AL56" i="6"/>
  <c r="CI56" i="2"/>
  <c r="R42" i="6"/>
  <c r="R46" i="6"/>
  <c r="AL58" i="6"/>
  <c r="CD54" i="7"/>
  <c r="CM56" i="2"/>
  <c r="CG63" i="2"/>
  <c r="F63" i="4"/>
  <c r="CA63" i="4" s="1"/>
  <c r="CE68" i="4"/>
  <c r="CL63" i="5"/>
  <c r="B8" i="6"/>
  <c r="CQ57" i="2"/>
  <c r="CL63" i="2"/>
  <c r="K48" i="7"/>
  <c r="CF52" i="2"/>
  <c r="CC57" i="3"/>
  <c r="CJ63" i="4"/>
  <c r="F45" i="5"/>
  <c r="CD56" i="7"/>
  <c r="CM52" i="2"/>
  <c r="CD51" i="3"/>
  <c r="CC58" i="3"/>
  <c r="CO63" i="4"/>
  <c r="CD65" i="5"/>
  <c r="CE51" i="7"/>
  <c r="CI52" i="2"/>
  <c r="CC64" i="2"/>
  <c r="CC66" i="2"/>
  <c r="CE64" i="4"/>
  <c r="CL65" i="5"/>
  <c r="K41" i="6"/>
  <c r="K45" i="6"/>
  <c r="CQ52" i="2"/>
  <c r="F32" i="4"/>
  <c r="K43" i="6"/>
  <c r="B8" i="2"/>
  <c r="CB51" i="2"/>
  <c r="CB54" i="2" s="1"/>
  <c r="CC52" i="3"/>
  <c r="B8" i="5"/>
  <c r="CM53" i="2"/>
  <c r="CL66" i="2"/>
  <c r="CD52" i="7"/>
  <c r="CD58" i="7"/>
  <c r="CL66" i="5"/>
  <c r="CF55" i="2"/>
  <c r="B11" i="5"/>
  <c r="G35" i="2"/>
  <c r="F30" i="2"/>
  <c r="G30" i="2" s="1"/>
  <c r="F64" i="4"/>
  <c r="CA64" i="4" s="1"/>
  <c r="F41" i="5"/>
  <c r="F34" i="6"/>
  <c r="G34" i="6" s="1"/>
  <c r="F37" i="7"/>
  <c r="G37" i="7" s="1"/>
  <c r="F46" i="2"/>
  <c r="U46" i="2" s="1"/>
  <c r="F52" i="2"/>
  <c r="CA52" i="2" s="1"/>
  <c r="F57" i="2"/>
  <c r="CA57" i="2" s="1"/>
  <c r="F34" i="4"/>
  <c r="G34" i="4" s="1"/>
  <c r="F67" i="6"/>
  <c r="AI67" i="6" s="1"/>
  <c r="F33" i="7"/>
  <c r="F36" i="2"/>
  <c r="G36" i="2" s="1"/>
  <c r="F34" i="3"/>
  <c r="G34" i="3" s="1"/>
  <c r="F53" i="3"/>
  <c r="CA53" i="3" s="1"/>
  <c r="G31" i="6"/>
  <c r="G35" i="6"/>
  <c r="F30" i="6"/>
  <c r="G30" i="6" s="1"/>
  <c r="F63" i="6"/>
  <c r="AI63" i="6" s="1"/>
  <c r="F30" i="4"/>
  <c r="G30" i="4" s="1"/>
  <c r="F69" i="4"/>
  <c r="CA69" i="4" s="1"/>
  <c r="F69" i="5"/>
  <c r="CA69" i="5" s="1"/>
  <c r="F48" i="7"/>
  <c r="F55" i="7"/>
  <c r="F34" i="2"/>
  <c r="G34" i="2" s="1"/>
  <c r="F30" i="3"/>
  <c r="G30" i="3" s="1"/>
  <c r="F42" i="3"/>
  <c r="F65" i="5"/>
  <c r="CA65" i="5" s="1"/>
  <c r="F47" i="7"/>
  <c r="F32" i="2"/>
  <c r="G32" i="2" s="1"/>
  <c r="F42" i="2"/>
  <c r="U42" i="2" s="1"/>
  <c r="F48" i="5"/>
  <c r="F43" i="7"/>
  <c r="CB63" i="2"/>
  <c r="CB64" i="2"/>
  <c r="CB65" i="2"/>
  <c r="CB66" i="2"/>
  <c r="CB67" i="2"/>
  <c r="CB68" i="2"/>
  <c r="CB69" i="2"/>
  <c r="CB70" i="2"/>
  <c r="CJ63" i="2"/>
  <c r="CJ64" i="2"/>
  <c r="CJ65" i="2"/>
  <c r="CJ66" i="2"/>
  <c r="CJ67" i="2"/>
  <c r="CJ68" i="2"/>
  <c r="CJ69" i="2"/>
  <c r="CJ70" i="2"/>
  <c r="CH68" i="4"/>
  <c r="CH69" i="4"/>
  <c r="CH63" i="4"/>
  <c r="CH66" i="4"/>
  <c r="CH67" i="4"/>
  <c r="CH70" i="4"/>
  <c r="CH65" i="4"/>
  <c r="CH64" i="4"/>
  <c r="CH56" i="2"/>
  <c r="CH57" i="2"/>
  <c r="CH58" i="2"/>
  <c r="CH59" i="2"/>
  <c r="CH52" i="2"/>
  <c r="CH53" i="2"/>
  <c r="CH54" i="2"/>
  <c r="CH55" i="2"/>
  <c r="CP56" i="2"/>
  <c r="U56" i="2" s="1"/>
  <c r="CP57" i="2"/>
  <c r="U57" i="2" s="1"/>
  <c r="T57" i="2" s="1"/>
  <c r="CP58" i="2"/>
  <c r="U58" i="2" s="1"/>
  <c r="CP59" i="2"/>
  <c r="U59" i="2" s="1"/>
  <c r="CP52" i="2"/>
  <c r="U52" i="2" s="1"/>
  <c r="CP53" i="2"/>
  <c r="U53" i="2" s="1"/>
  <c r="CP54" i="2"/>
  <c r="U54" i="2" s="1"/>
  <c r="CP55" i="2"/>
  <c r="U55" i="2" s="1"/>
  <c r="CI64" i="2"/>
  <c r="CI65" i="2"/>
  <c r="CI66" i="2"/>
  <c r="CI67" i="2"/>
  <c r="CI68" i="2"/>
  <c r="CI69" i="2"/>
  <c r="CI70" i="2"/>
  <c r="CI63" i="2"/>
  <c r="CQ64" i="2"/>
  <c r="CQ65" i="2"/>
  <c r="CQ66" i="2"/>
  <c r="CQ67" i="2"/>
  <c r="CQ68" i="2"/>
  <c r="CQ69" i="2"/>
  <c r="CQ70" i="2"/>
  <c r="CQ63" i="2"/>
  <c r="CF67" i="2"/>
  <c r="CF68" i="2"/>
  <c r="CF69" i="2"/>
  <c r="CF70" i="2"/>
  <c r="CF63" i="2"/>
  <c r="CF64" i="2"/>
  <c r="CF65" i="2"/>
  <c r="CF66" i="2"/>
  <c r="CN67" i="2"/>
  <c r="CN68" i="2"/>
  <c r="CN69" i="2"/>
  <c r="CN70" i="2"/>
  <c r="CN63" i="2"/>
  <c r="CN64" i="2"/>
  <c r="CN65" i="2"/>
  <c r="CN66" i="2"/>
  <c r="L51" i="3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AG51" i="3" s="1"/>
  <c r="AH51" i="3" s="1"/>
  <c r="AI51" i="3" s="1"/>
  <c r="AJ51" i="3" s="1"/>
  <c r="AK51" i="3" s="1"/>
  <c r="AL51" i="3" s="1"/>
  <c r="AM51" i="3" s="1"/>
  <c r="CD52" i="2"/>
  <c r="CD53" i="2"/>
  <c r="CD54" i="2"/>
  <c r="CD55" i="2"/>
  <c r="CD56" i="2"/>
  <c r="CD57" i="2"/>
  <c r="CD58" i="2"/>
  <c r="CD59" i="2"/>
  <c r="CL52" i="2"/>
  <c r="CL53" i="2"/>
  <c r="CL54" i="2"/>
  <c r="CL55" i="2"/>
  <c r="CL56" i="2"/>
  <c r="CL57" i="2"/>
  <c r="CL58" i="2"/>
  <c r="CL59" i="2"/>
  <c r="CK65" i="4"/>
  <c r="CK66" i="4"/>
  <c r="CK68" i="4"/>
  <c r="CK63" i="4"/>
  <c r="CK64" i="4"/>
  <c r="CK69" i="4"/>
  <c r="CK70" i="4"/>
  <c r="CK67" i="4"/>
  <c r="CC53" i="2"/>
  <c r="CC54" i="2"/>
  <c r="CC55" i="2"/>
  <c r="CC56" i="2"/>
  <c r="CC57" i="2"/>
  <c r="CC58" i="2"/>
  <c r="CC59" i="2"/>
  <c r="CC52" i="2"/>
  <c r="CK53" i="2"/>
  <c r="CK54" i="2"/>
  <c r="CK55" i="2"/>
  <c r="CK56" i="2"/>
  <c r="CK57" i="2"/>
  <c r="CK58" i="2"/>
  <c r="CK59" i="2"/>
  <c r="CK52" i="2"/>
  <c r="L46" i="7"/>
  <c r="M46" i="7"/>
  <c r="L43" i="7"/>
  <c r="M43" i="7"/>
  <c r="I42" i="7"/>
  <c r="G42" i="7"/>
  <c r="H42" i="7"/>
  <c r="L48" i="7"/>
  <c r="M48" i="7"/>
  <c r="CF70" i="4"/>
  <c r="CF65" i="4"/>
  <c r="CF68" i="4"/>
  <c r="CF69" i="4"/>
  <c r="CN70" i="4"/>
  <c r="CN65" i="4"/>
  <c r="CN68" i="4"/>
  <c r="CN69" i="4"/>
  <c r="CJ66" i="4"/>
  <c r="CJ67" i="4"/>
  <c r="CJ69" i="4"/>
  <c r="CJ64" i="4"/>
  <c r="CJ65" i="4"/>
  <c r="AM67" i="6"/>
  <c r="AM63" i="6"/>
  <c r="AM68" i="6"/>
  <c r="AM64" i="6"/>
  <c r="AM69" i="6"/>
  <c r="AM65" i="6"/>
  <c r="AM70" i="6"/>
  <c r="AM66" i="6"/>
  <c r="J42" i="7"/>
  <c r="J47" i="7"/>
  <c r="F33" i="2"/>
  <c r="G33" i="2" s="1"/>
  <c r="F37" i="2"/>
  <c r="G37" i="2" s="1"/>
  <c r="K43" i="7"/>
  <c r="J44" i="7"/>
  <c r="F45" i="2"/>
  <c r="U45" i="2" s="1"/>
  <c r="CB53" i="2"/>
  <c r="CJ53" i="2"/>
  <c r="F54" i="2"/>
  <c r="CA54" i="2" s="1"/>
  <c r="CI54" i="2"/>
  <c r="CQ54" i="2"/>
  <c r="CG56" i="2"/>
  <c r="CO56" i="2"/>
  <c r="T56" i="2" s="1"/>
  <c r="CF57" i="2"/>
  <c r="CN57" i="2"/>
  <c r="CE58" i="2"/>
  <c r="CM58" i="2"/>
  <c r="F63" i="2"/>
  <c r="CA63" i="2" s="1"/>
  <c r="CH64" i="2"/>
  <c r="CP64" i="2"/>
  <c r="U64" i="2" s="1"/>
  <c r="CG65" i="2"/>
  <c r="CO65" i="2"/>
  <c r="T65" i="2" s="1"/>
  <c r="CE67" i="2"/>
  <c r="CM67" i="2"/>
  <c r="CD68" i="2"/>
  <c r="CL68" i="2"/>
  <c r="CC69" i="2"/>
  <c r="CK69" i="2"/>
  <c r="F33" i="3"/>
  <c r="G33" i="3" s="1"/>
  <c r="F37" i="3"/>
  <c r="G37" i="3" s="1"/>
  <c r="F48" i="3"/>
  <c r="CD52" i="3"/>
  <c r="CC55" i="3"/>
  <c r="F43" i="4"/>
  <c r="CI63" i="4"/>
  <c r="CO65" i="4"/>
  <c r="CD66" i="4"/>
  <c r="L41" i="7"/>
  <c r="M41" i="7"/>
  <c r="I43" i="7"/>
  <c r="G43" i="7"/>
  <c r="H43" i="7"/>
  <c r="L45" i="7"/>
  <c r="M45" i="7"/>
  <c r="I47" i="7"/>
  <c r="G47" i="7"/>
  <c r="H47" i="7"/>
  <c r="CE63" i="4"/>
  <c r="CE66" i="4"/>
  <c r="CE69" i="4"/>
  <c r="CE70" i="4"/>
  <c r="CM63" i="4"/>
  <c r="CM66" i="4"/>
  <c r="CM69" i="4"/>
  <c r="CM70" i="4"/>
  <c r="F64" i="5"/>
  <c r="CA64" i="5" s="1"/>
  <c r="F42" i="5"/>
  <c r="CF67" i="5"/>
  <c r="CF68" i="5"/>
  <c r="CF69" i="5"/>
  <c r="CF70" i="5"/>
  <c r="CF63" i="5"/>
  <c r="CF64" i="5"/>
  <c r="CF65" i="5"/>
  <c r="CF66" i="5"/>
  <c r="CN67" i="5"/>
  <c r="CN68" i="5"/>
  <c r="CN69" i="5"/>
  <c r="CN70" i="5"/>
  <c r="CN63" i="5"/>
  <c r="CN64" i="5"/>
  <c r="CN65" i="5"/>
  <c r="CN66" i="5"/>
  <c r="AL67" i="6"/>
  <c r="AL63" i="6"/>
  <c r="AL68" i="6"/>
  <c r="AL64" i="6"/>
  <c r="AL69" i="6"/>
  <c r="AL65" i="6"/>
  <c r="AL70" i="6"/>
  <c r="AL66" i="6"/>
  <c r="K41" i="7"/>
  <c r="CB52" i="2"/>
  <c r="CJ52" i="2"/>
  <c r="F53" i="2"/>
  <c r="CA53" i="2" s="1"/>
  <c r="CI53" i="2"/>
  <c r="CQ53" i="2"/>
  <c r="CG55" i="2"/>
  <c r="CO55" i="2"/>
  <c r="T55" i="2" s="1"/>
  <c r="S55" i="2" s="1"/>
  <c r="R55" i="2" s="1"/>
  <c r="CF56" i="2"/>
  <c r="CN56" i="2"/>
  <c r="S56" i="2" s="1"/>
  <c r="R56" i="2" s="1"/>
  <c r="CE57" i="2"/>
  <c r="CM57" i="2"/>
  <c r="CH63" i="2"/>
  <c r="CP63" i="2"/>
  <c r="U63" i="2" s="1"/>
  <c r="T63" i="2" s="1"/>
  <c r="CG64" i="2"/>
  <c r="CO64" i="2"/>
  <c r="CE66" i="2"/>
  <c r="CM66" i="2"/>
  <c r="CD67" i="2"/>
  <c r="CL67" i="2"/>
  <c r="CC68" i="2"/>
  <c r="CK68" i="2"/>
  <c r="F70" i="2"/>
  <c r="CA70" i="2" s="1"/>
  <c r="F45" i="3"/>
  <c r="CM65" i="4"/>
  <c r="CP70" i="4"/>
  <c r="U70" i="4" s="1"/>
  <c r="CD64" i="4"/>
  <c r="CD65" i="4"/>
  <c r="CD67" i="4"/>
  <c r="CD70" i="4"/>
  <c r="CD63" i="4"/>
  <c r="CL64" i="4"/>
  <c r="CL65" i="4"/>
  <c r="CL67" i="4"/>
  <c r="CL70" i="4"/>
  <c r="CL63" i="4"/>
  <c r="CG69" i="4"/>
  <c r="CG70" i="4"/>
  <c r="CG64" i="4"/>
  <c r="CG67" i="4"/>
  <c r="CG68" i="4"/>
  <c r="AK68" i="6"/>
  <c r="AK64" i="6"/>
  <c r="AK69" i="6"/>
  <c r="AK65" i="6"/>
  <c r="AK70" i="6"/>
  <c r="AK66" i="6"/>
  <c r="AK67" i="6"/>
  <c r="AK63" i="6"/>
  <c r="J51" i="7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W51" i="7" s="1"/>
  <c r="X51" i="7" s="1"/>
  <c r="Y51" i="7" s="1"/>
  <c r="Z51" i="7" s="1"/>
  <c r="AA51" i="7" s="1"/>
  <c r="AB51" i="7" s="1"/>
  <c r="AC51" i="7" s="1"/>
  <c r="AD51" i="7" s="1"/>
  <c r="AE51" i="7" s="1"/>
  <c r="AF51" i="7" s="1"/>
  <c r="AG51" i="7" s="1"/>
  <c r="AH51" i="7" s="1"/>
  <c r="AI51" i="7" s="1"/>
  <c r="AJ51" i="7" s="1"/>
  <c r="AK51" i="7" s="1"/>
  <c r="AL51" i="7" s="1"/>
  <c r="AM51" i="7" s="1"/>
  <c r="AN51" i="7" s="1"/>
  <c r="AO51" i="7" s="1"/>
  <c r="AP51" i="7" s="1"/>
  <c r="AQ51" i="7" s="1"/>
  <c r="AR51" i="7" s="1"/>
  <c r="AS51" i="7" s="1"/>
  <c r="AT51" i="7" s="1"/>
  <c r="AU51" i="7" s="1"/>
  <c r="AV51" i="7" s="1"/>
  <c r="AW51" i="7" s="1"/>
  <c r="AX51" i="7" s="1"/>
  <c r="AY51" i="7" s="1"/>
  <c r="AZ51" i="7" s="1"/>
  <c r="BA51" i="7" s="1"/>
  <c r="BB51" i="7" s="1"/>
  <c r="BC51" i="7" s="1"/>
  <c r="BD51" i="7" s="1"/>
  <c r="BE51" i="7" s="1"/>
  <c r="BF51" i="7" s="1"/>
  <c r="BG51" i="7" s="1"/>
  <c r="BH51" i="7" s="1"/>
  <c r="BI51" i="7" s="1"/>
  <c r="BJ51" i="7" s="1"/>
  <c r="BK51" i="7" s="1"/>
  <c r="BL51" i="7" s="1"/>
  <c r="BM51" i="7" s="1"/>
  <c r="BN51" i="7" s="1"/>
  <c r="BO51" i="7" s="1"/>
  <c r="BP51" i="7" s="1"/>
  <c r="BQ51" i="7" s="1"/>
  <c r="BR51" i="7" s="1"/>
  <c r="BS51" i="7" s="1"/>
  <c r="BT51" i="7" s="1"/>
  <c r="F47" i="2"/>
  <c r="U47" i="2" s="1"/>
  <c r="CG54" i="2"/>
  <c r="CO54" i="2"/>
  <c r="T54" i="2" s="1"/>
  <c r="CB59" i="2"/>
  <c r="CJ59" i="2"/>
  <c r="CE65" i="2"/>
  <c r="CM65" i="2"/>
  <c r="F69" i="2"/>
  <c r="CA69" i="2" s="1"/>
  <c r="CH70" i="2"/>
  <c r="CP70" i="2"/>
  <c r="U70" i="2" s="1"/>
  <c r="F32" i="3"/>
  <c r="G32" i="3" s="1"/>
  <c r="F36" i="3"/>
  <c r="G36" i="3" s="1"/>
  <c r="F58" i="3"/>
  <c r="CA58" i="3" s="1"/>
  <c r="CD59" i="3"/>
  <c r="L47" i="7"/>
  <c r="M47" i="7"/>
  <c r="CG53" i="2"/>
  <c r="CN54" i="2"/>
  <c r="CB58" i="2"/>
  <c r="F59" i="2"/>
  <c r="CA59" i="2" s="1"/>
  <c r="CQ59" i="2"/>
  <c r="CM64" i="2"/>
  <c r="CD65" i="2"/>
  <c r="CH69" i="2"/>
  <c r="CG70" i="2"/>
  <c r="CO70" i="2"/>
  <c r="T70" i="2" s="1"/>
  <c r="B8" i="4"/>
  <c r="CC62" i="4"/>
  <c r="CQ64" i="4"/>
  <c r="CG65" i="4"/>
  <c r="CL68" i="4"/>
  <c r="I44" i="7"/>
  <c r="G44" i="7"/>
  <c r="H44" i="7"/>
  <c r="I41" i="7"/>
  <c r="G41" i="7"/>
  <c r="H41" i="7"/>
  <c r="L44" i="7"/>
  <c r="M44" i="7"/>
  <c r="I46" i="7"/>
  <c r="G46" i="7"/>
  <c r="H46" i="7"/>
  <c r="CB66" i="4"/>
  <c r="CB67" i="4"/>
  <c r="CB69" i="4"/>
  <c r="CB64" i="4"/>
  <c r="CB65" i="4"/>
  <c r="AM59" i="6"/>
  <c r="AM57" i="6"/>
  <c r="AM55" i="6"/>
  <c r="AM53" i="6"/>
  <c r="AM58" i="6"/>
  <c r="AM56" i="6"/>
  <c r="AM54" i="6"/>
  <c r="AM52" i="6"/>
  <c r="AQ69" i="6"/>
  <c r="AQ65" i="6"/>
  <c r="AQ70" i="6"/>
  <c r="AQ66" i="6"/>
  <c r="AQ67" i="6"/>
  <c r="AQ63" i="6"/>
  <c r="AQ68" i="6"/>
  <c r="AQ64" i="6"/>
  <c r="K42" i="7"/>
  <c r="J43" i="7"/>
  <c r="F44" i="2"/>
  <c r="U44" i="2" s="1"/>
  <c r="CO53" i="2"/>
  <c r="T53" i="2" s="1"/>
  <c r="CF54" i="2"/>
  <c r="CJ58" i="2"/>
  <c r="CI59" i="2"/>
  <c r="CE64" i="2"/>
  <c r="CL65" i="2"/>
  <c r="F68" i="2"/>
  <c r="CA68" i="2" s="1"/>
  <c r="CP69" i="2"/>
  <c r="U69" i="2" s="1"/>
  <c r="F31" i="2"/>
  <c r="G31" i="2" s="1"/>
  <c r="K47" i="7"/>
  <c r="J48" i="7"/>
  <c r="CG52" i="2"/>
  <c r="CO52" i="2"/>
  <c r="CF53" i="2"/>
  <c r="CN53" i="2"/>
  <c r="CE54" i="2"/>
  <c r="CM54" i="2"/>
  <c r="CB57" i="2"/>
  <c r="CJ57" i="2"/>
  <c r="CI58" i="2"/>
  <c r="CQ58" i="2"/>
  <c r="CE63" i="2"/>
  <c r="CM63" i="2"/>
  <c r="CD64" i="2"/>
  <c r="CL64" i="2"/>
  <c r="CC65" i="2"/>
  <c r="CK65" i="2"/>
  <c r="F67" i="2"/>
  <c r="CA67" i="2" s="1"/>
  <c r="CH68" i="2"/>
  <c r="CP68" i="2"/>
  <c r="U68" i="2" s="1"/>
  <c r="T68" i="2" s="1"/>
  <c r="CG69" i="2"/>
  <c r="CO69" i="2"/>
  <c r="F35" i="3"/>
  <c r="G35" i="3" s="1"/>
  <c r="F44" i="3"/>
  <c r="CD56" i="3"/>
  <c r="CE65" i="4"/>
  <c r="CN66" i="4"/>
  <c r="CJ68" i="4"/>
  <c r="L42" i="7"/>
  <c r="M42" i="7"/>
  <c r="CI67" i="4"/>
  <c r="CI68" i="4"/>
  <c r="CI70" i="4"/>
  <c r="CI65" i="4"/>
  <c r="CI66" i="4"/>
  <c r="CQ67" i="4"/>
  <c r="CQ68" i="4"/>
  <c r="CQ70" i="4"/>
  <c r="CQ65" i="4"/>
  <c r="CQ66" i="4"/>
  <c r="CP68" i="4"/>
  <c r="U68" i="4" s="1"/>
  <c r="CP69" i="4"/>
  <c r="U69" i="4" s="1"/>
  <c r="CP63" i="4"/>
  <c r="U63" i="4" s="1"/>
  <c r="T63" i="4" s="1"/>
  <c r="S63" i="4" s="1"/>
  <c r="CP66" i="4"/>
  <c r="U66" i="4" s="1"/>
  <c r="T66" i="4" s="1"/>
  <c r="CP67" i="4"/>
  <c r="U67" i="4" s="1"/>
  <c r="CB63" i="5"/>
  <c r="CB64" i="5"/>
  <c r="CB65" i="5"/>
  <c r="CB66" i="5"/>
  <c r="CB67" i="5"/>
  <c r="CB68" i="5"/>
  <c r="CB69" i="5"/>
  <c r="CB70" i="5"/>
  <c r="CJ63" i="5"/>
  <c r="CJ64" i="5"/>
  <c r="CJ65" i="5"/>
  <c r="CJ66" i="5"/>
  <c r="CJ67" i="5"/>
  <c r="CJ68" i="5"/>
  <c r="CJ69" i="5"/>
  <c r="CJ70" i="5"/>
  <c r="AP69" i="6"/>
  <c r="AP65" i="6"/>
  <c r="AP70" i="6"/>
  <c r="AP66" i="6"/>
  <c r="AP67" i="6"/>
  <c r="AP63" i="6"/>
  <c r="AP68" i="6"/>
  <c r="AP64" i="6"/>
  <c r="CB56" i="2"/>
  <c r="CJ56" i="2"/>
  <c r="CG59" i="2"/>
  <c r="CO59" i="2"/>
  <c r="F66" i="2"/>
  <c r="CA66" i="2" s="1"/>
  <c r="CH67" i="2"/>
  <c r="CP67" i="2"/>
  <c r="U67" i="2" s="1"/>
  <c r="CE70" i="2"/>
  <c r="CM70" i="2"/>
  <c r="CD57" i="3"/>
  <c r="CL66" i="4"/>
  <c r="CQ69" i="4"/>
  <c r="I48" i="7"/>
  <c r="G48" i="7"/>
  <c r="H48" i="7"/>
  <c r="F66" i="4"/>
  <c r="CA66" i="4" s="1"/>
  <c r="F33" i="4"/>
  <c r="G33" i="4" s="1"/>
  <c r="F70" i="4"/>
  <c r="CA70" i="4" s="1"/>
  <c r="F37" i="4"/>
  <c r="G37" i="4" s="1"/>
  <c r="CO69" i="4"/>
  <c r="T69" i="4" s="1"/>
  <c r="CO70" i="4"/>
  <c r="CO64" i="4"/>
  <c r="T64" i="4" s="1"/>
  <c r="S64" i="4" s="1"/>
  <c r="R64" i="4" s="1"/>
  <c r="CO67" i="4"/>
  <c r="CO68" i="4"/>
  <c r="T68" i="4" s="1"/>
  <c r="CI64" i="5"/>
  <c r="CI65" i="5"/>
  <c r="CI66" i="5"/>
  <c r="CI67" i="5"/>
  <c r="CI68" i="5"/>
  <c r="CI69" i="5"/>
  <c r="CI70" i="5"/>
  <c r="CI63" i="5"/>
  <c r="CQ64" i="5"/>
  <c r="CQ65" i="5"/>
  <c r="CQ66" i="5"/>
  <c r="CQ67" i="5"/>
  <c r="CQ68" i="5"/>
  <c r="CQ69" i="5"/>
  <c r="CQ70" i="5"/>
  <c r="CQ63" i="5"/>
  <c r="AK58" i="6"/>
  <c r="AK56" i="6"/>
  <c r="AK54" i="6"/>
  <c r="AK52" i="6"/>
  <c r="AK59" i="6"/>
  <c r="AK57" i="6"/>
  <c r="AK55" i="6"/>
  <c r="AK53" i="6"/>
  <c r="AO70" i="6"/>
  <c r="AO66" i="6"/>
  <c r="AO67" i="6"/>
  <c r="AO63" i="6"/>
  <c r="AO68" i="6"/>
  <c r="AO64" i="6"/>
  <c r="AO69" i="6"/>
  <c r="AO65" i="6"/>
  <c r="CB55" i="2"/>
  <c r="CJ55" i="2"/>
  <c r="CQ56" i="2"/>
  <c r="CG58" i="2"/>
  <c r="CO58" i="2"/>
  <c r="T58" i="2" s="1"/>
  <c r="S58" i="2" s="1"/>
  <c r="CF59" i="2"/>
  <c r="CN59" i="2"/>
  <c r="F65" i="2"/>
  <c r="CA65" i="2" s="1"/>
  <c r="CH66" i="2"/>
  <c r="CP66" i="2"/>
  <c r="U66" i="2" s="1"/>
  <c r="T66" i="2" s="1"/>
  <c r="CG67" i="2"/>
  <c r="CO67" i="2"/>
  <c r="T67" i="2" s="1"/>
  <c r="CE69" i="2"/>
  <c r="CM69" i="2"/>
  <c r="CD70" i="2"/>
  <c r="CL70" i="2"/>
  <c r="F48" i="4"/>
  <c r="CG66" i="4"/>
  <c r="CD68" i="4"/>
  <c r="CL69" i="4"/>
  <c r="I45" i="7"/>
  <c r="G45" i="7"/>
  <c r="H45" i="7"/>
  <c r="CP65" i="5"/>
  <c r="U65" i="5" s="1"/>
  <c r="CP66" i="5"/>
  <c r="U66" i="5" s="1"/>
  <c r="T66" i="5" s="1"/>
  <c r="CP67" i="5"/>
  <c r="U67" i="5" s="1"/>
  <c r="CP68" i="5"/>
  <c r="U68" i="5" s="1"/>
  <c r="CP69" i="5"/>
  <c r="U69" i="5" s="1"/>
  <c r="CP70" i="5"/>
  <c r="U70" i="5" s="1"/>
  <c r="CP63" i="5"/>
  <c r="U63" i="5" s="1"/>
  <c r="CP64" i="5"/>
  <c r="U64" i="5" s="1"/>
  <c r="AJ58" i="6"/>
  <c r="G58" i="6" s="1"/>
  <c r="AJ56" i="6"/>
  <c r="G56" i="6" s="1"/>
  <c r="AJ54" i="6"/>
  <c r="G54" i="6" s="1"/>
  <c r="AJ52" i="6"/>
  <c r="G52" i="6" s="1"/>
  <c r="AJ59" i="6"/>
  <c r="G59" i="6" s="1"/>
  <c r="AJ57" i="6"/>
  <c r="G57" i="6" s="1"/>
  <c r="AJ55" i="6"/>
  <c r="G55" i="6" s="1"/>
  <c r="AJ53" i="6"/>
  <c r="G53" i="6" s="1"/>
  <c r="AN70" i="6"/>
  <c r="AN66" i="6"/>
  <c r="AN67" i="6"/>
  <c r="AN63" i="6"/>
  <c r="AN68" i="6"/>
  <c r="AN64" i="6"/>
  <c r="AN69" i="6"/>
  <c r="AN65" i="6"/>
  <c r="K46" i="7"/>
  <c r="F43" i="3"/>
  <c r="CD55" i="3"/>
  <c r="F44" i="4"/>
  <c r="CI64" i="4"/>
  <c r="CP65" i="4"/>
  <c r="U65" i="4" s="1"/>
  <c r="F46" i="4"/>
  <c r="CG65" i="5"/>
  <c r="CO65" i="5"/>
  <c r="T65" i="5" s="1"/>
  <c r="CE67" i="5"/>
  <c r="CM67" i="5"/>
  <c r="CD68" i="5"/>
  <c r="CL68" i="5"/>
  <c r="CC69" i="5"/>
  <c r="CK69" i="5"/>
  <c r="F33" i="6"/>
  <c r="G33" i="6" s="1"/>
  <c r="F37" i="6"/>
  <c r="G37" i="6" s="1"/>
  <c r="I42" i="6"/>
  <c r="I44" i="6"/>
  <c r="I46" i="6"/>
  <c r="I48" i="6"/>
  <c r="F53" i="6"/>
  <c r="AI53" i="6" s="1"/>
  <c r="F55" i="6"/>
  <c r="AI55" i="6" s="1"/>
  <c r="F57" i="6"/>
  <c r="AI57" i="6" s="1"/>
  <c r="F59" i="6"/>
  <c r="AI59" i="6" s="1"/>
  <c r="CC53" i="7"/>
  <c r="CC55" i="7"/>
  <c r="CC57" i="7"/>
  <c r="CC59" i="7"/>
  <c r="G32" i="4"/>
  <c r="G36" i="4"/>
  <c r="F45" i="4"/>
  <c r="CG64" i="5"/>
  <c r="CO64" i="5"/>
  <c r="CE66" i="5"/>
  <c r="CM66" i="5"/>
  <c r="CD67" i="5"/>
  <c r="CL67" i="5"/>
  <c r="CC68" i="5"/>
  <c r="CK68" i="5"/>
  <c r="R41" i="6"/>
  <c r="R43" i="6"/>
  <c r="R45" i="6"/>
  <c r="R47" i="6"/>
  <c r="AN52" i="6"/>
  <c r="AN54" i="6"/>
  <c r="AN56" i="6"/>
  <c r="AN58" i="6"/>
  <c r="F64" i="6"/>
  <c r="AI64" i="6" s="1"/>
  <c r="F68" i="6"/>
  <c r="AI68" i="6" s="1"/>
  <c r="F31" i="7"/>
  <c r="G31" i="7" s="1"/>
  <c r="F35" i="7"/>
  <c r="G35" i="7" s="1"/>
  <c r="CH62" i="5"/>
  <c r="CG63" i="5"/>
  <c r="CO63" i="5"/>
  <c r="T63" i="5" s="1"/>
  <c r="CE65" i="5"/>
  <c r="CM65" i="5"/>
  <c r="F32" i="6"/>
  <c r="G32" i="6" s="1"/>
  <c r="F36" i="6"/>
  <c r="G36" i="6" s="1"/>
  <c r="G42" i="6"/>
  <c r="G44" i="6"/>
  <c r="G46" i="6"/>
  <c r="G48" i="6"/>
  <c r="F41" i="7"/>
  <c r="F42" i="7"/>
  <c r="F45" i="7"/>
  <c r="F46" i="7"/>
  <c r="CE54" i="7"/>
  <c r="CE56" i="7"/>
  <c r="CE58" i="7"/>
  <c r="F68" i="5"/>
  <c r="CA68" i="5" s="1"/>
  <c r="CG70" i="5"/>
  <c r="CO70" i="5"/>
  <c r="F44" i="6"/>
  <c r="F48" i="6"/>
  <c r="AJ62" i="6"/>
  <c r="F30" i="7"/>
  <c r="G30" i="7" s="1"/>
  <c r="F34" i="7"/>
  <c r="G34" i="7" s="1"/>
  <c r="F31" i="4"/>
  <c r="G31" i="4" s="1"/>
  <c r="CE63" i="5"/>
  <c r="CM63" i="5"/>
  <c r="CD64" i="5"/>
  <c r="CL64" i="5"/>
  <c r="CC65" i="5"/>
  <c r="CK65" i="5"/>
  <c r="CG69" i="5"/>
  <c r="CO69" i="5"/>
  <c r="T69" i="5" s="1"/>
  <c r="I41" i="6"/>
  <c r="I43" i="6"/>
  <c r="I45" i="6"/>
  <c r="F52" i="6"/>
  <c r="AI52" i="6" s="1"/>
  <c r="F54" i="6"/>
  <c r="AI54" i="6" s="1"/>
  <c r="F56" i="6"/>
  <c r="AI56" i="6" s="1"/>
  <c r="F58" i="6"/>
  <c r="AI58" i="6" s="1"/>
  <c r="G33" i="7"/>
  <c r="CC52" i="7"/>
  <c r="CC54" i="7"/>
  <c r="CC56" i="7"/>
  <c r="F66" i="5"/>
  <c r="CA66" i="5" s="1"/>
  <c r="CG68" i="5"/>
  <c r="CO68" i="5"/>
  <c r="T68" i="5" s="1"/>
  <c r="CE70" i="5"/>
  <c r="CM70" i="5"/>
  <c r="R44" i="6"/>
  <c r="R48" i="6"/>
  <c r="AN53" i="6"/>
  <c r="AN55" i="6"/>
  <c r="AN57" i="6"/>
  <c r="CG67" i="5"/>
  <c r="CO67" i="5"/>
  <c r="CE69" i="5"/>
  <c r="CM69" i="5"/>
  <c r="CD70" i="5"/>
  <c r="CL70" i="5"/>
  <c r="G41" i="6"/>
  <c r="G43" i="6"/>
  <c r="G45" i="6"/>
  <c r="CE53" i="7"/>
  <c r="CE55" i="7"/>
  <c r="CE57" i="7"/>
  <c r="J42" i="6"/>
  <c r="F43" i="6"/>
  <c r="J44" i="6"/>
  <c r="J46" i="6"/>
  <c r="F47" i="6"/>
  <c r="AL53" i="6"/>
  <c r="AL55" i="6"/>
  <c r="AL57" i="6"/>
  <c r="F32" i="7"/>
  <c r="G32" i="7" s="1"/>
  <c r="F36" i="7"/>
  <c r="G36" i="7" s="1"/>
  <c r="CD53" i="7"/>
  <c r="CD55" i="7"/>
  <c r="CD57" i="7"/>
  <c r="T70" i="4" l="1"/>
  <c r="T64" i="2"/>
  <c r="T59" i="2"/>
  <c r="H58" i="6"/>
  <c r="I58" i="6" s="1"/>
  <c r="T69" i="2"/>
  <c r="CE59" i="7"/>
  <c r="CE52" i="7"/>
  <c r="CF51" i="7"/>
  <c r="H59" i="6"/>
  <c r="I59" i="6" s="1"/>
  <c r="J59" i="6" s="1"/>
  <c r="K59" i="6" s="1"/>
  <c r="T52" i="2"/>
  <c r="S52" i="2" s="1"/>
  <c r="R52" i="2" s="1"/>
  <c r="Q52" i="2" s="1"/>
  <c r="P52" i="2" s="1"/>
  <c r="O52" i="2" s="1"/>
  <c r="N52" i="2" s="1"/>
  <c r="M52" i="2" s="1"/>
  <c r="L52" i="2" s="1"/>
  <c r="K52" i="2" s="1"/>
  <c r="J52" i="2" s="1"/>
  <c r="I52" i="2" s="1"/>
  <c r="H52" i="2" s="1"/>
  <c r="G52" i="2" s="1"/>
  <c r="B8" i="7"/>
  <c r="T64" i="5"/>
  <c r="S65" i="2"/>
  <c r="CD58" i="3"/>
  <c r="CD53" i="3"/>
  <c r="CE51" i="3"/>
  <c r="CD54" i="3"/>
  <c r="T70" i="5"/>
  <c r="H56" i="6"/>
  <c r="I56" i="6" s="1"/>
  <c r="J56" i="6" s="1"/>
  <c r="K56" i="6" s="1"/>
  <c r="Q64" i="4"/>
  <c r="S65" i="5"/>
  <c r="R65" i="5" s="1"/>
  <c r="Q65" i="5" s="1"/>
  <c r="P65" i="5" s="1"/>
  <c r="O65" i="5" s="1"/>
  <c r="N65" i="5" s="1"/>
  <c r="T65" i="4"/>
  <c r="B11" i="3"/>
  <c r="S67" i="2"/>
  <c r="R67" i="2" s="1"/>
  <c r="Q67" i="2" s="1"/>
  <c r="P67" i="2" s="1"/>
  <c r="O67" i="2" s="1"/>
  <c r="N67" i="2" s="1"/>
  <c r="M67" i="2" s="1"/>
  <c r="L67" i="2" s="1"/>
  <c r="K67" i="2" s="1"/>
  <c r="J67" i="2" s="1"/>
  <c r="I67" i="2" s="1"/>
  <c r="H67" i="2" s="1"/>
  <c r="G67" i="2" s="1"/>
  <c r="H54" i="6"/>
  <c r="I54" i="6" s="1"/>
  <c r="J54" i="6" s="1"/>
  <c r="K54" i="6" s="1"/>
  <c r="S54" i="2"/>
  <c r="S66" i="5"/>
  <c r="Q59" i="2"/>
  <c r="P59" i="2" s="1"/>
  <c r="O59" i="2" s="1"/>
  <c r="N59" i="2" s="1"/>
  <c r="M59" i="2" s="1"/>
  <c r="L59" i="2" s="1"/>
  <c r="K59" i="2" s="1"/>
  <c r="J59" i="2" s="1"/>
  <c r="I59" i="2" s="1"/>
  <c r="H59" i="2" s="1"/>
  <c r="G59" i="2" s="1"/>
  <c r="S68" i="2"/>
  <c r="R68" i="2" s="1"/>
  <c r="CH65" i="5"/>
  <c r="CH66" i="5"/>
  <c r="CH67" i="5"/>
  <c r="CH68" i="5"/>
  <c r="CH69" i="5"/>
  <c r="CH70" i="5"/>
  <c r="CH63" i="5"/>
  <c r="CH64" i="5"/>
  <c r="T67" i="5"/>
  <c r="S67" i="5" s="1"/>
  <c r="R67" i="5" s="1"/>
  <c r="Q67" i="5" s="1"/>
  <c r="P67" i="5" s="1"/>
  <c r="O67" i="5" s="1"/>
  <c r="N67" i="5" s="1"/>
  <c r="H52" i="6"/>
  <c r="I52" i="6" s="1"/>
  <c r="J52" i="6" s="1"/>
  <c r="K52" i="6" s="1"/>
  <c r="R65" i="2"/>
  <c r="Q65" i="2" s="1"/>
  <c r="P65" i="2" s="1"/>
  <c r="O65" i="2" s="1"/>
  <c r="N65" i="2" s="1"/>
  <c r="M65" i="2" s="1"/>
  <c r="L65" i="2" s="1"/>
  <c r="K65" i="2" s="1"/>
  <c r="J65" i="2" s="1"/>
  <c r="I65" i="2" s="1"/>
  <c r="H65" i="2" s="1"/>
  <c r="G65" i="2" s="1"/>
  <c r="S69" i="2"/>
  <c r="R69" i="2" s="1"/>
  <c r="Q69" i="2" s="1"/>
  <c r="P69" i="2" s="1"/>
  <c r="O69" i="2" s="1"/>
  <c r="N69" i="2" s="1"/>
  <c r="M69" i="2" s="1"/>
  <c r="L69" i="2" s="1"/>
  <c r="K69" i="2" s="1"/>
  <c r="J69" i="2" s="1"/>
  <c r="I69" i="2" s="1"/>
  <c r="H69" i="2" s="1"/>
  <c r="G69" i="2" s="1"/>
  <c r="R66" i="2"/>
  <c r="Q66" i="2" s="1"/>
  <c r="P66" i="2" s="1"/>
  <c r="O66" i="2" s="1"/>
  <c r="N66" i="2" s="1"/>
  <c r="M66" i="2" s="1"/>
  <c r="L66" i="2" s="1"/>
  <c r="K66" i="2" s="1"/>
  <c r="J66" i="2" s="1"/>
  <c r="I66" i="2" s="1"/>
  <c r="H66" i="2" s="1"/>
  <c r="G66" i="2" s="1"/>
  <c r="S68" i="5"/>
  <c r="R68" i="5" s="1"/>
  <c r="S57" i="2"/>
  <c r="S70" i="4"/>
  <c r="S70" i="2"/>
  <c r="R70" i="2" s="1"/>
  <c r="Q70" i="2" s="1"/>
  <c r="P70" i="2" s="1"/>
  <c r="O70" i="2" s="1"/>
  <c r="N70" i="2" s="1"/>
  <c r="M70" i="2" s="1"/>
  <c r="L70" i="2" s="1"/>
  <c r="K70" i="2" s="1"/>
  <c r="J70" i="2" s="1"/>
  <c r="I70" i="2" s="1"/>
  <c r="H70" i="2" s="1"/>
  <c r="G70" i="2" s="1"/>
  <c r="AJ68" i="6"/>
  <c r="G68" i="6" s="1"/>
  <c r="H68" i="6" s="1"/>
  <c r="I68" i="6" s="1"/>
  <c r="J68" i="6" s="1"/>
  <c r="K68" i="6" s="1"/>
  <c r="L68" i="6" s="1"/>
  <c r="M68" i="6" s="1"/>
  <c r="N68" i="6" s="1"/>
  <c r="AJ64" i="6"/>
  <c r="G64" i="6" s="1"/>
  <c r="H64" i="6" s="1"/>
  <c r="I64" i="6" s="1"/>
  <c r="J64" i="6" s="1"/>
  <c r="K64" i="6" s="1"/>
  <c r="L64" i="6" s="1"/>
  <c r="M64" i="6" s="1"/>
  <c r="N64" i="6" s="1"/>
  <c r="AJ69" i="6"/>
  <c r="G69" i="6" s="1"/>
  <c r="H69" i="6" s="1"/>
  <c r="I69" i="6" s="1"/>
  <c r="J69" i="6" s="1"/>
  <c r="K69" i="6" s="1"/>
  <c r="L69" i="6" s="1"/>
  <c r="M69" i="6" s="1"/>
  <c r="N69" i="6" s="1"/>
  <c r="AJ65" i="6"/>
  <c r="G65" i="6" s="1"/>
  <c r="AJ70" i="6"/>
  <c r="G70" i="6" s="1"/>
  <c r="H70" i="6" s="1"/>
  <c r="I70" i="6" s="1"/>
  <c r="J70" i="6" s="1"/>
  <c r="K70" i="6" s="1"/>
  <c r="L70" i="6" s="1"/>
  <c r="M70" i="6" s="1"/>
  <c r="N70" i="6" s="1"/>
  <c r="AJ66" i="6"/>
  <c r="G66" i="6" s="1"/>
  <c r="H66" i="6" s="1"/>
  <c r="I66" i="6" s="1"/>
  <c r="J66" i="6" s="1"/>
  <c r="K66" i="6" s="1"/>
  <c r="L66" i="6" s="1"/>
  <c r="M66" i="6" s="1"/>
  <c r="N66" i="6" s="1"/>
  <c r="AJ67" i="6"/>
  <c r="G67" i="6" s="1"/>
  <c r="H67" i="6" s="1"/>
  <c r="I67" i="6" s="1"/>
  <c r="J67" i="6" s="1"/>
  <c r="K67" i="6" s="1"/>
  <c r="L67" i="6" s="1"/>
  <c r="M67" i="6" s="1"/>
  <c r="N67" i="6" s="1"/>
  <c r="AJ63" i="6"/>
  <c r="G63" i="6" s="1"/>
  <c r="H63" i="6" s="1"/>
  <c r="I63" i="6" s="1"/>
  <c r="J63" i="6" s="1"/>
  <c r="K63" i="6" s="1"/>
  <c r="L63" i="6" s="1"/>
  <c r="M63" i="6" s="1"/>
  <c r="N63" i="6" s="1"/>
  <c r="CC65" i="4"/>
  <c r="CC66" i="4"/>
  <c r="CC68" i="4"/>
  <c r="CC63" i="4"/>
  <c r="CC64" i="4"/>
  <c r="CC70" i="4"/>
  <c r="CC67" i="4"/>
  <c r="CC69" i="4"/>
  <c r="R69" i="5"/>
  <c r="Q69" i="5" s="1"/>
  <c r="P69" i="5" s="1"/>
  <c r="O69" i="5" s="1"/>
  <c r="N69" i="5" s="1"/>
  <c r="Q68" i="5"/>
  <c r="P68" i="5" s="1"/>
  <c r="O68" i="5" s="1"/>
  <c r="N68" i="5" s="1"/>
  <c r="H57" i="6"/>
  <c r="I57" i="6" s="1"/>
  <c r="J57" i="6" s="1"/>
  <c r="K57" i="6" s="1"/>
  <c r="R63" i="2"/>
  <c r="Q63" i="2" s="1"/>
  <c r="P63" i="2" s="1"/>
  <c r="O63" i="2" s="1"/>
  <c r="N63" i="2" s="1"/>
  <c r="M63" i="2" s="1"/>
  <c r="L63" i="2" s="1"/>
  <c r="K63" i="2" s="1"/>
  <c r="J63" i="2" s="1"/>
  <c r="I63" i="2" s="1"/>
  <c r="H63" i="2" s="1"/>
  <c r="G63" i="2" s="1"/>
  <c r="S53" i="2"/>
  <c r="R53" i="2" s="1"/>
  <c r="Q53" i="2" s="1"/>
  <c r="P53" i="2" s="1"/>
  <c r="O53" i="2" s="1"/>
  <c r="N53" i="2" s="1"/>
  <c r="M53" i="2" s="1"/>
  <c r="L53" i="2" s="1"/>
  <c r="K53" i="2" s="1"/>
  <c r="J53" i="2" s="1"/>
  <c r="I53" i="2" s="1"/>
  <c r="H53" i="2" s="1"/>
  <c r="G53" i="2" s="1"/>
  <c r="S69" i="5"/>
  <c r="R63" i="4"/>
  <c r="Q63" i="4" s="1"/>
  <c r="P63" i="4" s="1"/>
  <c r="O63" i="4" s="1"/>
  <c r="N63" i="4" s="1"/>
  <c r="M63" i="4" s="1"/>
  <c r="L63" i="4" s="1"/>
  <c r="K63" i="4" s="1"/>
  <c r="J63" i="4" s="1"/>
  <c r="I63" i="4" s="1"/>
  <c r="S65" i="4"/>
  <c r="S63" i="2"/>
  <c r="R66" i="5"/>
  <c r="Q66" i="5" s="1"/>
  <c r="P66" i="5" s="1"/>
  <c r="O66" i="5" s="1"/>
  <c r="N66" i="5" s="1"/>
  <c r="S59" i="2"/>
  <c r="R59" i="2" s="1"/>
  <c r="H55" i="6"/>
  <c r="I55" i="6" s="1"/>
  <c r="J55" i="6" s="1"/>
  <c r="K55" i="6" s="1"/>
  <c r="T67" i="4"/>
  <c r="S67" i="4" s="1"/>
  <c r="R67" i="4" s="1"/>
  <c r="Q67" i="4" s="1"/>
  <c r="P67" i="4" s="1"/>
  <c r="O67" i="4" s="1"/>
  <c r="N67" i="4" s="1"/>
  <c r="M67" i="4" s="1"/>
  <c r="L67" i="4" s="1"/>
  <c r="K67" i="4" s="1"/>
  <c r="J67" i="4" s="1"/>
  <c r="I67" i="4" s="1"/>
  <c r="H65" i="6"/>
  <c r="I65" i="6" s="1"/>
  <c r="J65" i="6" s="1"/>
  <c r="K65" i="6" s="1"/>
  <c r="L65" i="6" s="1"/>
  <c r="M65" i="6" s="1"/>
  <c r="N65" i="6" s="1"/>
  <c r="R57" i="2"/>
  <c r="Q57" i="2" s="1"/>
  <c r="P57" i="2" s="1"/>
  <c r="O57" i="2" s="1"/>
  <c r="N57" i="2" s="1"/>
  <c r="M57" i="2" s="1"/>
  <c r="L57" i="2" s="1"/>
  <c r="K57" i="2" s="1"/>
  <c r="J57" i="2" s="1"/>
  <c r="I57" i="2" s="1"/>
  <c r="H57" i="2" s="1"/>
  <c r="G57" i="2" s="1"/>
  <c r="S70" i="5"/>
  <c r="R70" i="5" s="1"/>
  <c r="Q70" i="5" s="1"/>
  <c r="P70" i="5" s="1"/>
  <c r="O70" i="5" s="1"/>
  <c r="N70" i="5" s="1"/>
  <c r="R58" i="2"/>
  <c r="Q58" i="2" s="1"/>
  <c r="P58" i="2" s="1"/>
  <c r="O58" i="2" s="1"/>
  <c r="N58" i="2" s="1"/>
  <c r="M58" i="2" s="1"/>
  <c r="L58" i="2" s="1"/>
  <c r="K58" i="2" s="1"/>
  <c r="J58" i="2" s="1"/>
  <c r="I58" i="2" s="1"/>
  <c r="H58" i="2" s="1"/>
  <c r="G58" i="2" s="1"/>
  <c r="S68" i="4"/>
  <c r="R68" i="4" s="1"/>
  <c r="Q68" i="4" s="1"/>
  <c r="P68" i="4" s="1"/>
  <c r="O68" i="4" s="1"/>
  <c r="N68" i="4" s="1"/>
  <c r="M68" i="4" s="1"/>
  <c r="L68" i="4" s="1"/>
  <c r="K68" i="4" s="1"/>
  <c r="J68" i="4" s="1"/>
  <c r="I68" i="4" s="1"/>
  <c r="B8" i="3"/>
  <c r="P56" i="2"/>
  <c r="O56" i="2" s="1"/>
  <c r="N56" i="2" s="1"/>
  <c r="M56" i="2" s="1"/>
  <c r="L56" i="2" s="1"/>
  <c r="K56" i="2" s="1"/>
  <c r="J56" i="2" s="1"/>
  <c r="I56" i="2" s="1"/>
  <c r="H56" i="2" s="1"/>
  <c r="G56" i="2" s="1"/>
  <c r="Q55" i="2"/>
  <c r="P55" i="2" s="1"/>
  <c r="O55" i="2" s="1"/>
  <c r="N55" i="2" s="1"/>
  <c r="M55" i="2" s="1"/>
  <c r="L55" i="2" s="1"/>
  <c r="K55" i="2" s="1"/>
  <c r="J55" i="2" s="1"/>
  <c r="I55" i="2" s="1"/>
  <c r="H55" i="2" s="1"/>
  <c r="G55" i="2" s="1"/>
  <c r="S64" i="2"/>
  <c r="R64" i="2" s="1"/>
  <c r="Q64" i="2" s="1"/>
  <c r="P64" i="2" s="1"/>
  <c r="O64" i="2" s="1"/>
  <c r="N64" i="2" s="1"/>
  <c r="M64" i="2" s="1"/>
  <c r="L64" i="2" s="1"/>
  <c r="K64" i="2" s="1"/>
  <c r="J64" i="2" s="1"/>
  <c r="I64" i="2" s="1"/>
  <c r="H64" i="2" s="1"/>
  <c r="G64" i="2" s="1"/>
  <c r="H53" i="6"/>
  <c r="I53" i="6" s="1"/>
  <c r="J53" i="6" s="1"/>
  <c r="K53" i="6" s="1"/>
  <c r="S66" i="4"/>
  <c r="R66" i="4" s="1"/>
  <c r="Q66" i="4" s="1"/>
  <c r="P66" i="4" s="1"/>
  <c r="O66" i="4" s="1"/>
  <c r="N66" i="4" s="1"/>
  <c r="M66" i="4" s="1"/>
  <c r="L66" i="4" s="1"/>
  <c r="K66" i="4" s="1"/>
  <c r="J66" i="4" s="1"/>
  <c r="I66" i="4" s="1"/>
  <c r="R54" i="2"/>
  <c r="Q54" i="2" s="1"/>
  <c r="P54" i="2" s="1"/>
  <c r="O54" i="2" s="1"/>
  <c r="N54" i="2" s="1"/>
  <c r="M54" i="2" s="1"/>
  <c r="L54" i="2" s="1"/>
  <c r="K54" i="2" s="1"/>
  <c r="J54" i="2" s="1"/>
  <c r="I54" i="2" s="1"/>
  <c r="H54" i="2" s="1"/>
  <c r="G54" i="2" s="1"/>
  <c r="R65" i="4"/>
  <c r="Q65" i="4" s="1"/>
  <c r="P65" i="4" s="1"/>
  <c r="O65" i="4" s="1"/>
  <c r="N65" i="4" s="1"/>
  <c r="M65" i="4" s="1"/>
  <c r="L65" i="4" s="1"/>
  <c r="K65" i="4" s="1"/>
  <c r="J65" i="4" s="1"/>
  <c r="I65" i="4" s="1"/>
  <c r="S63" i="5"/>
  <c r="R63" i="5" s="1"/>
  <c r="Q63" i="5" s="1"/>
  <c r="P63" i="5" s="1"/>
  <c r="O63" i="5" s="1"/>
  <c r="N63" i="5" s="1"/>
  <c r="Q68" i="2"/>
  <c r="P68" i="2" s="1"/>
  <c r="O68" i="2" s="1"/>
  <c r="N68" i="2" s="1"/>
  <c r="M68" i="2" s="1"/>
  <c r="L68" i="2" s="1"/>
  <c r="K68" i="2" s="1"/>
  <c r="J68" i="2" s="1"/>
  <c r="I68" i="2" s="1"/>
  <c r="H68" i="2" s="1"/>
  <c r="G68" i="2" s="1"/>
  <c r="S69" i="4"/>
  <c r="R69" i="4" s="1"/>
  <c r="Q69" i="4" s="1"/>
  <c r="P69" i="4" s="1"/>
  <c r="O69" i="4" s="1"/>
  <c r="N69" i="4" s="1"/>
  <c r="M69" i="4" s="1"/>
  <c r="L69" i="4" s="1"/>
  <c r="K69" i="4" s="1"/>
  <c r="J69" i="4" s="1"/>
  <c r="I69" i="4" s="1"/>
  <c r="P64" i="4"/>
  <c r="O64" i="4" s="1"/>
  <c r="N64" i="4" s="1"/>
  <c r="M64" i="4" s="1"/>
  <c r="L64" i="4" s="1"/>
  <c r="K64" i="4" s="1"/>
  <c r="J64" i="4" s="1"/>
  <c r="I64" i="4" s="1"/>
  <c r="Q56" i="2"/>
  <c r="J58" i="6"/>
  <c r="K58" i="6" s="1"/>
  <c r="S64" i="5"/>
  <c r="R64" i="5" s="1"/>
  <c r="Q64" i="5" s="1"/>
  <c r="P64" i="5" s="1"/>
  <c r="O64" i="5" s="1"/>
  <c r="N64" i="5" s="1"/>
  <c r="R70" i="4"/>
  <c r="Q70" i="4" s="1"/>
  <c r="P70" i="4" s="1"/>
  <c r="O70" i="4" s="1"/>
  <c r="N70" i="4" s="1"/>
  <c r="M70" i="4" s="1"/>
  <c r="L70" i="4" s="1"/>
  <c r="K70" i="4" s="1"/>
  <c r="J70" i="4" s="1"/>
  <c r="I70" i="4" s="1"/>
  <c r="S66" i="2"/>
  <c r="CE52" i="3" l="1"/>
  <c r="CF51" i="3"/>
  <c r="CE54" i="3"/>
  <c r="CE58" i="3"/>
  <c r="CE59" i="3"/>
  <c r="CE53" i="3"/>
  <c r="CE55" i="3"/>
  <c r="CE57" i="3"/>
  <c r="CE56" i="3"/>
  <c r="CF59" i="7"/>
  <c r="CF53" i="7"/>
  <c r="CF55" i="7"/>
  <c r="CG51" i="7"/>
  <c r="CF57" i="7"/>
  <c r="CF52" i="7"/>
  <c r="CF54" i="7"/>
  <c r="CF56" i="7"/>
  <c r="CF58" i="7"/>
  <c r="H65" i="4"/>
  <c r="G65" i="4" s="1"/>
  <c r="H70" i="4"/>
  <c r="G70" i="4" s="1"/>
  <c r="M69" i="5"/>
  <c r="L69" i="5" s="1"/>
  <c r="K69" i="5" s="1"/>
  <c r="J69" i="5" s="1"/>
  <c r="I69" i="5" s="1"/>
  <c r="H69" i="5" s="1"/>
  <c r="G69" i="5" s="1"/>
  <c r="H67" i="4"/>
  <c r="G67" i="4" s="1"/>
  <c r="M70" i="5"/>
  <c r="L70" i="5" s="1"/>
  <c r="K70" i="5" s="1"/>
  <c r="J70" i="5" s="1"/>
  <c r="I70" i="5" s="1"/>
  <c r="H70" i="5" s="1"/>
  <c r="G70" i="5" s="1"/>
  <c r="H63" i="4"/>
  <c r="G63" i="4" s="1"/>
  <c r="H69" i="4"/>
  <c r="G69" i="4" s="1"/>
  <c r="M63" i="5"/>
  <c r="L63" i="5" s="1"/>
  <c r="K63" i="5" s="1"/>
  <c r="J63" i="5" s="1"/>
  <c r="I63" i="5" s="1"/>
  <c r="H63" i="5" s="1"/>
  <c r="G63" i="5" s="1"/>
  <c r="M64" i="5"/>
  <c r="L64" i="5" s="1"/>
  <c r="K64" i="5" s="1"/>
  <c r="J64" i="5" s="1"/>
  <c r="I64" i="5" s="1"/>
  <c r="H64" i="5" s="1"/>
  <c r="G64" i="5" s="1"/>
  <c r="H66" i="4"/>
  <c r="G66" i="4" s="1"/>
  <c r="M65" i="5"/>
  <c r="L65" i="5" s="1"/>
  <c r="K65" i="5" s="1"/>
  <c r="J65" i="5" s="1"/>
  <c r="I65" i="5" s="1"/>
  <c r="H65" i="5" s="1"/>
  <c r="G65" i="5" s="1"/>
  <c r="H68" i="4"/>
  <c r="G68" i="4" s="1"/>
  <c r="M66" i="5"/>
  <c r="L66" i="5" s="1"/>
  <c r="K66" i="5" s="1"/>
  <c r="J66" i="5" s="1"/>
  <c r="I66" i="5" s="1"/>
  <c r="H66" i="5" s="1"/>
  <c r="G66" i="5" s="1"/>
  <c r="M67" i="5"/>
  <c r="L67" i="5" s="1"/>
  <c r="K67" i="5" s="1"/>
  <c r="J67" i="5" s="1"/>
  <c r="I67" i="5" s="1"/>
  <c r="H67" i="5" s="1"/>
  <c r="G67" i="5" s="1"/>
  <c r="H64" i="4"/>
  <c r="G64" i="4" s="1"/>
  <c r="M68" i="5"/>
  <c r="L68" i="5" s="1"/>
  <c r="K68" i="5" s="1"/>
  <c r="J68" i="5" s="1"/>
  <c r="I68" i="5" s="1"/>
  <c r="H68" i="5" s="1"/>
  <c r="G68" i="5" s="1"/>
  <c r="CG59" i="7" l="1"/>
  <c r="CG55" i="7"/>
  <c r="CG57" i="7"/>
  <c r="CG53" i="7"/>
  <c r="CH51" i="7"/>
  <c r="CG54" i="7"/>
  <c r="CG58" i="7"/>
  <c r="CG56" i="7"/>
  <c r="CG52" i="7"/>
  <c r="CF58" i="3"/>
  <c r="CF59" i="3"/>
  <c r="CF52" i="3"/>
  <c r="CF55" i="3"/>
  <c r="CF57" i="3"/>
  <c r="CF53" i="3"/>
  <c r="CF56" i="3"/>
  <c r="CF54" i="3"/>
  <c r="CG51" i="3"/>
  <c r="CH52" i="7" l="1"/>
  <c r="CH59" i="7"/>
  <c r="CH58" i="7"/>
  <c r="CH56" i="7"/>
  <c r="CH57" i="7"/>
  <c r="CH55" i="7"/>
  <c r="CH54" i="7"/>
  <c r="CI51" i="7"/>
  <c r="CH53" i="7"/>
  <c r="CG53" i="3"/>
  <c r="CG56" i="3"/>
  <c r="CG59" i="3"/>
  <c r="CG58" i="3"/>
  <c r="CG57" i="3"/>
  <c r="CG54" i="3"/>
  <c r="CG55" i="3"/>
  <c r="CH51" i="3"/>
  <c r="CG52" i="3"/>
  <c r="CI57" i="7" l="1"/>
  <c r="CI59" i="7"/>
  <c r="CI58" i="7"/>
  <c r="CI56" i="7"/>
  <c r="CJ51" i="7"/>
  <c r="CI54" i="7"/>
  <c r="CI52" i="7"/>
  <c r="CI53" i="7"/>
  <c r="CI55" i="7"/>
  <c r="CH55" i="3"/>
  <c r="CH52" i="3"/>
  <c r="CH57" i="3"/>
  <c r="CH53" i="3"/>
  <c r="CH56" i="3"/>
  <c r="CH54" i="3"/>
  <c r="CH58" i="3"/>
  <c r="CI51" i="3"/>
  <c r="CH59" i="3"/>
  <c r="CJ57" i="7" l="1"/>
  <c r="CJ55" i="7"/>
  <c r="CJ58" i="7"/>
  <c r="CJ52" i="7"/>
  <c r="CJ59" i="7"/>
  <c r="CJ53" i="7"/>
  <c r="CJ54" i="7"/>
  <c r="CK51" i="7"/>
  <c r="CJ56" i="7"/>
  <c r="CJ51" i="3"/>
  <c r="CI55" i="3"/>
  <c r="CI57" i="3"/>
  <c r="CI58" i="3"/>
  <c r="CI59" i="3"/>
  <c r="CI56" i="3"/>
  <c r="CI52" i="3"/>
  <c r="CI53" i="3"/>
  <c r="CI54" i="3"/>
  <c r="CK56" i="7" l="1"/>
  <c r="CK52" i="7"/>
  <c r="CK53" i="7"/>
  <c r="CK59" i="7"/>
  <c r="CK54" i="7"/>
  <c r="CL51" i="7"/>
  <c r="CK57" i="7"/>
  <c r="CK55" i="7"/>
  <c r="CK58" i="7"/>
  <c r="N57" i="3"/>
  <c r="M57" i="3" s="1"/>
  <c r="L57" i="3" s="1"/>
  <c r="K57" i="3" s="1"/>
  <c r="J57" i="3" s="1"/>
  <c r="I57" i="3" s="1"/>
  <c r="H57" i="3" s="1"/>
  <c r="G57" i="3" s="1"/>
  <c r="N58" i="3"/>
  <c r="M58" i="3" s="1"/>
  <c r="L58" i="3" s="1"/>
  <c r="K58" i="3" s="1"/>
  <c r="J58" i="3" s="1"/>
  <c r="I58" i="3" s="1"/>
  <c r="H58" i="3" s="1"/>
  <c r="G58" i="3" s="1"/>
  <c r="CJ56" i="3"/>
  <c r="O56" i="3" s="1"/>
  <c r="N56" i="3" s="1"/>
  <c r="M56" i="3" s="1"/>
  <c r="L56" i="3" s="1"/>
  <c r="K56" i="3" s="1"/>
  <c r="J56" i="3" s="1"/>
  <c r="I56" i="3" s="1"/>
  <c r="H56" i="3" s="1"/>
  <c r="G56" i="3" s="1"/>
  <c r="CK51" i="3"/>
  <c r="CJ52" i="3"/>
  <c r="O52" i="3" s="1"/>
  <c r="N52" i="3" s="1"/>
  <c r="M52" i="3" s="1"/>
  <c r="L52" i="3" s="1"/>
  <c r="K52" i="3" s="1"/>
  <c r="J52" i="3" s="1"/>
  <c r="I52" i="3" s="1"/>
  <c r="H52" i="3" s="1"/>
  <c r="G52" i="3" s="1"/>
  <c r="CJ57" i="3"/>
  <c r="O57" i="3" s="1"/>
  <c r="CJ54" i="3"/>
  <c r="O54" i="3" s="1"/>
  <c r="N54" i="3" s="1"/>
  <c r="M54" i="3" s="1"/>
  <c r="L54" i="3" s="1"/>
  <c r="K54" i="3" s="1"/>
  <c r="J54" i="3" s="1"/>
  <c r="I54" i="3" s="1"/>
  <c r="H54" i="3" s="1"/>
  <c r="G54" i="3" s="1"/>
  <c r="CJ55" i="3"/>
  <c r="O55" i="3" s="1"/>
  <c r="N55" i="3" s="1"/>
  <c r="M55" i="3" s="1"/>
  <c r="L55" i="3" s="1"/>
  <c r="K55" i="3" s="1"/>
  <c r="J55" i="3" s="1"/>
  <c r="I55" i="3" s="1"/>
  <c r="H55" i="3" s="1"/>
  <c r="G55" i="3" s="1"/>
  <c r="CJ58" i="3"/>
  <c r="O58" i="3" s="1"/>
  <c r="CJ53" i="3"/>
  <c r="O53" i="3" s="1"/>
  <c r="N53" i="3" s="1"/>
  <c r="M53" i="3" s="1"/>
  <c r="L53" i="3" s="1"/>
  <c r="K53" i="3" s="1"/>
  <c r="J53" i="3" s="1"/>
  <c r="I53" i="3" s="1"/>
  <c r="H53" i="3" s="1"/>
  <c r="G53" i="3" s="1"/>
  <c r="CJ59" i="3"/>
  <c r="O59" i="3" s="1"/>
  <c r="N59" i="3" s="1"/>
  <c r="M59" i="3" s="1"/>
  <c r="L59" i="3" s="1"/>
  <c r="K59" i="3" s="1"/>
  <c r="J59" i="3" s="1"/>
  <c r="I59" i="3" s="1"/>
  <c r="H59" i="3" s="1"/>
  <c r="G59" i="3" s="1"/>
  <c r="CL52" i="7" l="1"/>
  <c r="CL59" i="7"/>
  <c r="CL55" i="7"/>
  <c r="CL53" i="7"/>
  <c r="CL57" i="7"/>
  <c r="CM51" i="7"/>
  <c r="CL54" i="7"/>
  <c r="CL56" i="7"/>
  <c r="CL58" i="7"/>
  <c r="CL51" i="3"/>
  <c r="CK53" i="3"/>
  <c r="CK52" i="3"/>
  <c r="CK55" i="3"/>
  <c r="CK57" i="3"/>
  <c r="CK59" i="3"/>
  <c r="CK58" i="3"/>
  <c r="CK56" i="3"/>
  <c r="CK54" i="3"/>
  <c r="CM55" i="7" l="1"/>
  <c r="CM52" i="7"/>
  <c r="CM56" i="7"/>
  <c r="CM54" i="7"/>
  <c r="CM59" i="7"/>
  <c r="CM57" i="7"/>
  <c r="CM53" i="7"/>
  <c r="CN51" i="7"/>
  <c r="CM58" i="7"/>
  <c r="CL57" i="3"/>
  <c r="CL58" i="3"/>
  <c r="CL55" i="3"/>
  <c r="CL59" i="3"/>
  <c r="CL53" i="3"/>
  <c r="CL56" i="3"/>
  <c r="CL54" i="3"/>
  <c r="CM51" i="3"/>
  <c r="CL52" i="3"/>
  <c r="CO51" i="7" l="1"/>
  <c r="CN56" i="7"/>
  <c r="CN59" i="7"/>
  <c r="CN58" i="7"/>
  <c r="CN57" i="7"/>
  <c r="CN54" i="7"/>
  <c r="CN55" i="7"/>
  <c r="CN52" i="7"/>
  <c r="CN53" i="7"/>
  <c r="CM53" i="3"/>
  <c r="CM56" i="3"/>
  <c r="CN51" i="3"/>
  <c r="CM54" i="3"/>
  <c r="CM52" i="3"/>
  <c r="CM55" i="3"/>
  <c r="CM59" i="3"/>
  <c r="CM57" i="3"/>
  <c r="CM58" i="3"/>
  <c r="CN57" i="3" l="1"/>
  <c r="CN53" i="3"/>
  <c r="CO51" i="3"/>
  <c r="CN55" i="3"/>
  <c r="CN56" i="3"/>
  <c r="CN58" i="3"/>
  <c r="CN52" i="3"/>
  <c r="CN59" i="3"/>
  <c r="CN54" i="3"/>
  <c r="CO58" i="7"/>
  <c r="CO54" i="7"/>
  <c r="CO56" i="7"/>
  <c r="CO52" i="7"/>
  <c r="CO53" i="7"/>
  <c r="CO59" i="7"/>
  <c r="CO57" i="7"/>
  <c r="CP51" i="7"/>
  <c r="CO55" i="7"/>
  <c r="CP51" i="3" l="1"/>
  <c r="CO59" i="3"/>
  <c r="CO55" i="3"/>
  <c r="CO58" i="3"/>
  <c r="CO57" i="3"/>
  <c r="CO54" i="3"/>
  <c r="CO52" i="3"/>
  <c r="CO53" i="3"/>
  <c r="CO56" i="3"/>
  <c r="CP57" i="7"/>
  <c r="CP53" i="7"/>
  <c r="CQ51" i="7"/>
  <c r="CP52" i="7"/>
  <c r="CP55" i="7"/>
  <c r="CP58" i="7"/>
  <c r="CP54" i="7"/>
  <c r="CP59" i="7"/>
  <c r="CP56" i="7"/>
  <c r="CQ54" i="7" l="1"/>
  <c r="CQ59" i="7"/>
  <c r="CQ57" i="7"/>
  <c r="CR51" i="7"/>
  <c r="CQ58" i="7"/>
  <c r="CQ56" i="7"/>
  <c r="CQ53" i="7"/>
  <c r="CQ52" i="7"/>
  <c r="CQ55" i="7"/>
  <c r="CP55" i="3"/>
  <c r="CP58" i="3"/>
  <c r="CP52" i="3"/>
  <c r="CP53" i="3"/>
  <c r="CP56" i="3"/>
  <c r="CP59" i="3"/>
  <c r="CP54" i="3"/>
  <c r="CP57" i="3"/>
  <c r="CQ51" i="3"/>
  <c r="CR57" i="7" l="1"/>
  <c r="CR53" i="7"/>
  <c r="CS51" i="7"/>
  <c r="CR52" i="7"/>
  <c r="CR55" i="7"/>
  <c r="CR58" i="7"/>
  <c r="CR56" i="7"/>
  <c r="CR59" i="7"/>
  <c r="CR54" i="7"/>
  <c r="CQ59" i="3"/>
  <c r="CR51" i="3"/>
  <c r="CQ57" i="3"/>
  <c r="CQ58" i="3"/>
  <c r="CQ56" i="3"/>
  <c r="CQ52" i="3"/>
  <c r="CQ53" i="3"/>
  <c r="CQ54" i="3"/>
  <c r="CQ55" i="3"/>
  <c r="CS51" i="3" l="1"/>
  <c r="CR58" i="3"/>
  <c r="CR52" i="3"/>
  <c r="CR53" i="3"/>
  <c r="CR54" i="3"/>
  <c r="CR55" i="3"/>
  <c r="CR59" i="3"/>
  <c r="CR56" i="3"/>
  <c r="CR57" i="3"/>
  <c r="CS59" i="7"/>
  <c r="CS57" i="7"/>
  <c r="CS55" i="7"/>
  <c r="CS53" i="7"/>
  <c r="CT51" i="7"/>
  <c r="CS52" i="7"/>
  <c r="CS58" i="7"/>
  <c r="CS56" i="7"/>
  <c r="CS54" i="7"/>
  <c r="CT58" i="7" l="1"/>
  <c r="CT56" i="7"/>
  <c r="CT54" i="7"/>
  <c r="CT52" i="7"/>
  <c r="CT55" i="7"/>
  <c r="CT53" i="7"/>
  <c r="CT59" i="7"/>
  <c r="CT57" i="7"/>
  <c r="CU51" i="7"/>
  <c r="CS57" i="3"/>
  <c r="CT51" i="3"/>
  <c r="CS56" i="3"/>
  <c r="CS59" i="3"/>
  <c r="CS53" i="3"/>
  <c r="CS55" i="3"/>
  <c r="CS52" i="3"/>
  <c r="CS54" i="3"/>
  <c r="CS58" i="3"/>
  <c r="CT59" i="3" l="1"/>
  <c r="CT52" i="3"/>
  <c r="CT54" i="3"/>
  <c r="CU51" i="3"/>
  <c r="CT58" i="3"/>
  <c r="CT55" i="3"/>
  <c r="CT57" i="3"/>
  <c r="CT56" i="3"/>
  <c r="CT53" i="3"/>
  <c r="CU53" i="7"/>
  <c r="CU56" i="7"/>
  <c r="CU57" i="7"/>
  <c r="CU59" i="7"/>
  <c r="CU55" i="7"/>
  <c r="CV51" i="7"/>
  <c r="CU58" i="7"/>
  <c r="CU52" i="7"/>
  <c r="CU54" i="7"/>
  <c r="CU57" i="3" l="1"/>
  <c r="CU59" i="3"/>
  <c r="CU58" i="3"/>
  <c r="CU54" i="3"/>
  <c r="CU52" i="3"/>
  <c r="CU53" i="3"/>
  <c r="CV51" i="3"/>
  <c r="CU55" i="3"/>
  <c r="CU56" i="3"/>
  <c r="CW51" i="7"/>
  <c r="CV59" i="7"/>
  <c r="CV57" i="7"/>
  <c r="CV55" i="7"/>
  <c r="CV58" i="7"/>
  <c r="CV54" i="7"/>
  <c r="CV52" i="7"/>
  <c r="CV53" i="7"/>
  <c r="CV56" i="7"/>
  <c r="CV56" i="3" l="1"/>
  <c r="CV57" i="3"/>
  <c r="CV54" i="3"/>
  <c r="CV53" i="3"/>
  <c r="CW51" i="3"/>
  <c r="CV59" i="3"/>
  <c r="CV58" i="3"/>
  <c r="CV52" i="3"/>
  <c r="CV55" i="3"/>
  <c r="CW59" i="7"/>
  <c r="CX51" i="7"/>
  <c r="CW57" i="7"/>
  <c r="CW55" i="7"/>
  <c r="CW58" i="7"/>
  <c r="CW54" i="7"/>
  <c r="CW53" i="7"/>
  <c r="CW56" i="7"/>
  <c r="CW52" i="7"/>
  <c r="CW53" i="3" l="1"/>
  <c r="CW56" i="3"/>
  <c r="CW59" i="3"/>
  <c r="CW57" i="3"/>
  <c r="CW58" i="3"/>
  <c r="CW54" i="3"/>
  <c r="CX51" i="3"/>
  <c r="CW52" i="3"/>
  <c r="CW55" i="3"/>
  <c r="CX57" i="7"/>
  <c r="CX58" i="7"/>
  <c r="CX52" i="7"/>
  <c r="CX59" i="7"/>
  <c r="CX55" i="7"/>
  <c r="CX56" i="7"/>
  <c r="CX53" i="7"/>
  <c r="CY51" i="7"/>
  <c r="CX54" i="7"/>
  <c r="CX59" i="3" l="1"/>
  <c r="CX58" i="3"/>
  <c r="CX55" i="3"/>
  <c r="CX53" i="3"/>
  <c r="CX57" i="3"/>
  <c r="CX56" i="3"/>
  <c r="CX54" i="3"/>
  <c r="CY51" i="3"/>
  <c r="CX52" i="3"/>
  <c r="CY57" i="7"/>
  <c r="CY55" i="7"/>
  <c r="CZ51" i="7"/>
  <c r="CY56" i="7"/>
  <c r="CY52" i="7"/>
  <c r="CY59" i="7"/>
  <c r="CY53" i="7"/>
  <c r="CY58" i="7"/>
  <c r="CY54" i="7"/>
  <c r="CZ51" i="3" l="1"/>
  <c r="CY52" i="3"/>
  <c r="CY55" i="3"/>
  <c r="CY53" i="3"/>
  <c r="CY58" i="3"/>
  <c r="CY57" i="3"/>
  <c r="CY56" i="3"/>
  <c r="CY54" i="3"/>
  <c r="CY59" i="3"/>
  <c r="CZ55" i="7"/>
  <c r="CZ53" i="7"/>
  <c r="CZ58" i="7"/>
  <c r="CZ56" i="7"/>
  <c r="CZ54" i="7"/>
  <c r="CZ52" i="7"/>
  <c r="CZ59" i="7"/>
  <c r="CZ57" i="7"/>
  <c r="DA51" i="7"/>
  <c r="DA59" i="7" l="1"/>
  <c r="DA53" i="7"/>
  <c r="DB51" i="7"/>
  <c r="DA54" i="7"/>
  <c r="DA57" i="7"/>
  <c r="DA55" i="7"/>
  <c r="DA58" i="7"/>
  <c r="DA56" i="7"/>
  <c r="DA52" i="7"/>
  <c r="CZ54" i="3"/>
  <c r="DA51" i="3"/>
  <c r="CZ59" i="3"/>
  <c r="CZ53" i="3"/>
  <c r="CZ52" i="3"/>
  <c r="CZ55" i="3"/>
  <c r="CZ56" i="3"/>
  <c r="CZ57" i="3"/>
  <c r="CZ58" i="3"/>
  <c r="DA54" i="3" l="1"/>
  <c r="DA52" i="3"/>
  <c r="DB51" i="3"/>
  <c r="DA55" i="3"/>
  <c r="DA56" i="3"/>
  <c r="DA58" i="3"/>
  <c r="DA53" i="3"/>
  <c r="DA59" i="3"/>
  <c r="DA57" i="3"/>
  <c r="DB59" i="7"/>
  <c r="DB55" i="7"/>
  <c r="DB53" i="7"/>
  <c r="DB58" i="7"/>
  <c r="DB52" i="7"/>
  <c r="DB57" i="7"/>
  <c r="DB54" i="7"/>
  <c r="DC51" i="7"/>
  <c r="DB56" i="7"/>
  <c r="DB56" i="3" l="1"/>
  <c r="DB54" i="3"/>
  <c r="DB55" i="3"/>
  <c r="DB53" i="3"/>
  <c r="DC51" i="3"/>
  <c r="DB52" i="3"/>
  <c r="DB57" i="3"/>
  <c r="DB58" i="3"/>
  <c r="DB59" i="3"/>
  <c r="DD51" i="7"/>
  <c r="DC58" i="7"/>
  <c r="DC59" i="7"/>
  <c r="DC57" i="7"/>
  <c r="DC55" i="7"/>
  <c r="DC54" i="7"/>
  <c r="DC53" i="7"/>
  <c r="DC56" i="7"/>
  <c r="DC52" i="7"/>
  <c r="DC56" i="3" l="1"/>
  <c r="DC58" i="3"/>
  <c r="DC52" i="3"/>
  <c r="DC55" i="3"/>
  <c r="DC53" i="3"/>
  <c r="DC54" i="3"/>
  <c r="DD51" i="3"/>
  <c r="DC59" i="3"/>
  <c r="DC57" i="3"/>
  <c r="DD58" i="7"/>
  <c r="DD56" i="7"/>
  <c r="DD54" i="7"/>
  <c r="DD52" i="7"/>
  <c r="DE51" i="7"/>
  <c r="DD57" i="7"/>
  <c r="DD55" i="7"/>
  <c r="DD59" i="7"/>
  <c r="DD53" i="7"/>
  <c r="DD53" i="3" l="1"/>
  <c r="DE51" i="3"/>
  <c r="DD59" i="3"/>
  <c r="DD56" i="3"/>
  <c r="DD57" i="3"/>
  <c r="DD54" i="3"/>
  <c r="DD58" i="3"/>
  <c r="DD52" i="3"/>
  <c r="DD55" i="3"/>
  <c r="DF51" i="7"/>
  <c r="DE59" i="7"/>
  <c r="DE58" i="7"/>
  <c r="DE52" i="7"/>
  <c r="DE57" i="7"/>
  <c r="DE56" i="7"/>
  <c r="DE54" i="7"/>
  <c r="DE55" i="7"/>
  <c r="DE53" i="7"/>
  <c r="DF57" i="7" l="1"/>
  <c r="DF53" i="7"/>
  <c r="DF58" i="7"/>
  <c r="DF52" i="7"/>
  <c r="DF55" i="7"/>
  <c r="DF56" i="7"/>
  <c r="DG51" i="7"/>
  <c r="DF54" i="7"/>
  <c r="DF59" i="7"/>
  <c r="DE55" i="3"/>
  <c r="DE57" i="3"/>
  <c r="DE52" i="3"/>
  <c r="DE58" i="3"/>
  <c r="DE56" i="3"/>
  <c r="DE53" i="3"/>
  <c r="DE59" i="3"/>
  <c r="DE54" i="3"/>
  <c r="DF51" i="3"/>
  <c r="DG54" i="7" l="1"/>
  <c r="AL54" i="7" s="1"/>
  <c r="AK54" i="7" s="1"/>
  <c r="AJ54" i="7" s="1"/>
  <c r="AI54" i="7" s="1"/>
  <c r="AH54" i="7" s="1"/>
  <c r="AG54" i="7" s="1"/>
  <c r="AF54" i="7" s="1"/>
  <c r="AE54" i="7" s="1"/>
  <c r="AD54" i="7" s="1"/>
  <c r="AC54" i="7" s="1"/>
  <c r="AB54" i="7" s="1"/>
  <c r="AA54" i="7" s="1"/>
  <c r="Z54" i="7" s="1"/>
  <c r="Y54" i="7" s="1"/>
  <c r="X54" i="7" s="1"/>
  <c r="W54" i="7" s="1"/>
  <c r="V54" i="7" s="1"/>
  <c r="U54" i="7" s="1"/>
  <c r="T54" i="7" s="1"/>
  <c r="S54" i="7" s="1"/>
  <c r="R54" i="7" s="1"/>
  <c r="Q54" i="7" s="1"/>
  <c r="P54" i="7" s="1"/>
  <c r="O54" i="7" s="1"/>
  <c r="N54" i="7" s="1"/>
  <c r="M54" i="7" s="1"/>
  <c r="L54" i="7" s="1"/>
  <c r="K54" i="7" s="1"/>
  <c r="J54" i="7" s="1"/>
  <c r="I54" i="7" s="1"/>
  <c r="H54" i="7" s="1"/>
  <c r="G54" i="7" s="1"/>
  <c r="DG53" i="7"/>
  <c r="AL53" i="7" s="1"/>
  <c r="DG52" i="7"/>
  <c r="AL52" i="7" s="1"/>
  <c r="AK52" i="7" s="1"/>
  <c r="AJ52" i="7" s="1"/>
  <c r="AI52" i="7" s="1"/>
  <c r="AH52" i="7" s="1"/>
  <c r="AG52" i="7" s="1"/>
  <c r="AF52" i="7" s="1"/>
  <c r="AE52" i="7" s="1"/>
  <c r="AD52" i="7" s="1"/>
  <c r="AC52" i="7" s="1"/>
  <c r="AB52" i="7" s="1"/>
  <c r="AA52" i="7" s="1"/>
  <c r="Z52" i="7" s="1"/>
  <c r="Y52" i="7" s="1"/>
  <c r="X52" i="7" s="1"/>
  <c r="W52" i="7" s="1"/>
  <c r="V52" i="7" s="1"/>
  <c r="U52" i="7" s="1"/>
  <c r="T52" i="7" s="1"/>
  <c r="S52" i="7" s="1"/>
  <c r="R52" i="7" s="1"/>
  <c r="Q52" i="7" s="1"/>
  <c r="P52" i="7" s="1"/>
  <c r="O52" i="7" s="1"/>
  <c r="N52" i="7" s="1"/>
  <c r="M52" i="7" s="1"/>
  <c r="L52" i="7" s="1"/>
  <c r="K52" i="7" s="1"/>
  <c r="J52" i="7" s="1"/>
  <c r="I52" i="7" s="1"/>
  <c r="H52" i="7" s="1"/>
  <c r="G52" i="7" s="1"/>
  <c r="DG59" i="7"/>
  <c r="AL59" i="7" s="1"/>
  <c r="DG57" i="7"/>
  <c r="AL57" i="7" s="1"/>
  <c r="DG55" i="7"/>
  <c r="AL55" i="7" s="1"/>
  <c r="AK55" i="7" s="1"/>
  <c r="AJ55" i="7" s="1"/>
  <c r="AI55" i="7" s="1"/>
  <c r="AH55" i="7" s="1"/>
  <c r="AG55" i="7" s="1"/>
  <c r="AF55" i="7" s="1"/>
  <c r="AE55" i="7" s="1"/>
  <c r="AD55" i="7" s="1"/>
  <c r="AC55" i="7" s="1"/>
  <c r="AB55" i="7" s="1"/>
  <c r="AA55" i="7" s="1"/>
  <c r="Z55" i="7" s="1"/>
  <c r="Y55" i="7" s="1"/>
  <c r="X55" i="7" s="1"/>
  <c r="W55" i="7" s="1"/>
  <c r="V55" i="7" s="1"/>
  <c r="U55" i="7" s="1"/>
  <c r="T55" i="7" s="1"/>
  <c r="S55" i="7" s="1"/>
  <c r="R55" i="7" s="1"/>
  <c r="Q55" i="7" s="1"/>
  <c r="P55" i="7" s="1"/>
  <c r="O55" i="7" s="1"/>
  <c r="N55" i="7" s="1"/>
  <c r="M55" i="7" s="1"/>
  <c r="L55" i="7" s="1"/>
  <c r="K55" i="7" s="1"/>
  <c r="J55" i="7" s="1"/>
  <c r="I55" i="7" s="1"/>
  <c r="H55" i="7" s="1"/>
  <c r="G55" i="7" s="1"/>
  <c r="DG58" i="7"/>
  <c r="AL58" i="7" s="1"/>
  <c r="AK58" i="7" s="1"/>
  <c r="AJ58" i="7" s="1"/>
  <c r="AI58" i="7" s="1"/>
  <c r="AH58" i="7" s="1"/>
  <c r="AG58" i="7" s="1"/>
  <c r="AF58" i="7" s="1"/>
  <c r="AE58" i="7" s="1"/>
  <c r="AD58" i="7" s="1"/>
  <c r="AC58" i="7" s="1"/>
  <c r="AB58" i="7" s="1"/>
  <c r="AA58" i="7" s="1"/>
  <c r="Z58" i="7" s="1"/>
  <c r="Y58" i="7" s="1"/>
  <c r="X58" i="7" s="1"/>
  <c r="W58" i="7" s="1"/>
  <c r="V58" i="7" s="1"/>
  <c r="U58" i="7" s="1"/>
  <c r="T58" i="7" s="1"/>
  <c r="S58" i="7" s="1"/>
  <c r="R58" i="7" s="1"/>
  <c r="Q58" i="7" s="1"/>
  <c r="P58" i="7" s="1"/>
  <c r="O58" i="7" s="1"/>
  <c r="N58" i="7" s="1"/>
  <c r="M58" i="7" s="1"/>
  <c r="L58" i="7" s="1"/>
  <c r="K58" i="7" s="1"/>
  <c r="J58" i="7" s="1"/>
  <c r="I58" i="7" s="1"/>
  <c r="H58" i="7" s="1"/>
  <c r="G58" i="7" s="1"/>
  <c r="DH51" i="7"/>
  <c r="DG56" i="7"/>
  <c r="AL56" i="7" s="1"/>
  <c r="AK56" i="7"/>
  <c r="AJ56" i="7" s="1"/>
  <c r="AI56" i="7" s="1"/>
  <c r="AH56" i="7" s="1"/>
  <c r="AG56" i="7" s="1"/>
  <c r="AF56" i="7" s="1"/>
  <c r="AE56" i="7" s="1"/>
  <c r="AD56" i="7" s="1"/>
  <c r="AC56" i="7" s="1"/>
  <c r="AB56" i="7" s="1"/>
  <c r="AA56" i="7" s="1"/>
  <c r="Z56" i="7" s="1"/>
  <c r="Y56" i="7" s="1"/>
  <c r="X56" i="7" s="1"/>
  <c r="W56" i="7" s="1"/>
  <c r="V56" i="7" s="1"/>
  <c r="U56" i="7" s="1"/>
  <c r="T56" i="7" s="1"/>
  <c r="S56" i="7" s="1"/>
  <c r="R56" i="7" s="1"/>
  <c r="Q56" i="7" s="1"/>
  <c r="P56" i="7" s="1"/>
  <c r="O56" i="7" s="1"/>
  <c r="N56" i="7" s="1"/>
  <c r="M56" i="7" s="1"/>
  <c r="L56" i="7" s="1"/>
  <c r="K56" i="7" s="1"/>
  <c r="J56" i="7" s="1"/>
  <c r="I56" i="7" s="1"/>
  <c r="H56" i="7" s="1"/>
  <c r="G56" i="7" s="1"/>
  <c r="AK59" i="7"/>
  <c r="AJ59" i="7" s="1"/>
  <c r="AI59" i="7" s="1"/>
  <c r="AH59" i="7" s="1"/>
  <c r="AG59" i="7" s="1"/>
  <c r="AF59" i="7" s="1"/>
  <c r="AE59" i="7" s="1"/>
  <c r="AD59" i="7" s="1"/>
  <c r="AC59" i="7" s="1"/>
  <c r="AB59" i="7" s="1"/>
  <c r="AA59" i="7" s="1"/>
  <c r="Z59" i="7" s="1"/>
  <c r="Y59" i="7" s="1"/>
  <c r="X59" i="7" s="1"/>
  <c r="W59" i="7" s="1"/>
  <c r="V59" i="7" s="1"/>
  <c r="U59" i="7" s="1"/>
  <c r="T59" i="7" s="1"/>
  <c r="S59" i="7" s="1"/>
  <c r="R59" i="7" s="1"/>
  <c r="Q59" i="7" s="1"/>
  <c r="P59" i="7" s="1"/>
  <c r="O59" i="7" s="1"/>
  <c r="N59" i="7" s="1"/>
  <c r="M59" i="7" s="1"/>
  <c r="L59" i="7" s="1"/>
  <c r="K59" i="7" s="1"/>
  <c r="J59" i="7" s="1"/>
  <c r="I59" i="7" s="1"/>
  <c r="H59" i="7" s="1"/>
  <c r="G59" i="7" s="1"/>
  <c r="DF55" i="3"/>
  <c r="DF52" i="3"/>
  <c r="DF57" i="3"/>
  <c r="DF54" i="3"/>
  <c r="DF53" i="3"/>
  <c r="DF56" i="3"/>
  <c r="DG51" i="3"/>
  <c r="DF59" i="3"/>
  <c r="DF58" i="3"/>
  <c r="AK53" i="7"/>
  <c r="AJ53" i="7" s="1"/>
  <c r="AI53" i="7" s="1"/>
  <c r="AH53" i="7" s="1"/>
  <c r="AG53" i="7" s="1"/>
  <c r="AF53" i="7" s="1"/>
  <c r="AE53" i="7" s="1"/>
  <c r="AD53" i="7" s="1"/>
  <c r="AC53" i="7" s="1"/>
  <c r="AB53" i="7" s="1"/>
  <c r="AA53" i="7" s="1"/>
  <c r="Z53" i="7" s="1"/>
  <c r="Y53" i="7" s="1"/>
  <c r="X53" i="7" s="1"/>
  <c r="W53" i="7" s="1"/>
  <c r="V53" i="7" s="1"/>
  <c r="U53" i="7" s="1"/>
  <c r="T53" i="7" s="1"/>
  <c r="S53" i="7" s="1"/>
  <c r="R53" i="7" s="1"/>
  <c r="Q53" i="7" s="1"/>
  <c r="P53" i="7" s="1"/>
  <c r="O53" i="7" s="1"/>
  <c r="N53" i="7" s="1"/>
  <c r="M53" i="7" s="1"/>
  <c r="L53" i="7" s="1"/>
  <c r="K53" i="7" s="1"/>
  <c r="J53" i="7" s="1"/>
  <c r="I53" i="7" s="1"/>
  <c r="H53" i="7" s="1"/>
  <c r="G53" i="7" s="1"/>
  <c r="AK57" i="7"/>
  <c r="AJ57" i="7" s="1"/>
  <c r="AI57" i="7" s="1"/>
  <c r="AH57" i="7" s="1"/>
  <c r="AG57" i="7" s="1"/>
  <c r="AF57" i="7" s="1"/>
  <c r="AE57" i="7" s="1"/>
  <c r="AD57" i="7" s="1"/>
  <c r="AC57" i="7" s="1"/>
  <c r="AB57" i="7" s="1"/>
  <c r="AA57" i="7" s="1"/>
  <c r="Z57" i="7" s="1"/>
  <c r="Y57" i="7" s="1"/>
  <c r="X57" i="7" s="1"/>
  <c r="W57" i="7" s="1"/>
  <c r="V57" i="7" s="1"/>
  <c r="U57" i="7" s="1"/>
  <c r="T57" i="7" s="1"/>
  <c r="S57" i="7" s="1"/>
  <c r="R57" i="7" s="1"/>
  <c r="Q57" i="7" s="1"/>
  <c r="P57" i="7" s="1"/>
  <c r="O57" i="7" s="1"/>
  <c r="N57" i="7" s="1"/>
  <c r="M57" i="7" s="1"/>
  <c r="L57" i="7" s="1"/>
  <c r="K57" i="7" s="1"/>
  <c r="J57" i="7" s="1"/>
  <c r="I57" i="7" s="1"/>
  <c r="H57" i="7" s="1"/>
  <c r="G57" i="7" s="1"/>
  <c r="DH55" i="7" l="1"/>
  <c r="DH53" i="7"/>
  <c r="DI51" i="7"/>
  <c r="DH56" i="7"/>
  <c r="DH58" i="7"/>
  <c r="DH54" i="7"/>
  <c r="DH59" i="7"/>
  <c r="DH52" i="7"/>
  <c r="DH57" i="7"/>
  <c r="DG57" i="3"/>
  <c r="DG58" i="3"/>
  <c r="DG59" i="3"/>
  <c r="DG54" i="3"/>
  <c r="DG52" i="3"/>
  <c r="DG56" i="3"/>
  <c r="DG55" i="3"/>
  <c r="DG53" i="3"/>
  <c r="DI52" i="7" l="1"/>
  <c r="DI55" i="7"/>
  <c r="DI53" i="7"/>
  <c r="DJ51" i="7"/>
  <c r="DI58" i="7"/>
  <c r="DI56" i="7"/>
  <c r="DI59" i="7"/>
  <c r="DI57" i="7"/>
  <c r="DI54" i="7"/>
  <c r="DJ59" i="7" l="1"/>
  <c r="DJ56" i="7"/>
  <c r="DJ52" i="7"/>
  <c r="DJ57" i="7"/>
  <c r="DJ55" i="7"/>
  <c r="DJ54" i="7"/>
  <c r="DJ53" i="7"/>
  <c r="DK51" i="7"/>
  <c r="DJ58" i="7"/>
  <c r="DK54" i="7" l="1"/>
  <c r="DK52" i="7"/>
  <c r="DK59" i="7"/>
  <c r="DK55" i="7"/>
  <c r="DL51" i="7"/>
  <c r="DK56" i="7"/>
  <c r="DK53" i="7"/>
  <c r="DK58" i="7"/>
  <c r="DK57" i="7"/>
  <c r="DL54" i="7" l="1"/>
  <c r="DL57" i="7"/>
  <c r="DL53" i="7"/>
  <c r="DL52" i="7"/>
  <c r="DM51" i="7"/>
  <c r="DL59" i="7"/>
  <c r="DL55" i="7"/>
  <c r="DL56" i="7"/>
  <c r="DL58" i="7"/>
  <c r="DM54" i="7" l="1"/>
  <c r="DM52" i="7"/>
  <c r="DM57" i="7"/>
  <c r="DN51" i="7"/>
  <c r="DM56" i="7"/>
  <c r="DM53" i="7"/>
  <c r="DM59" i="7"/>
  <c r="DM58" i="7"/>
  <c r="DM55" i="7"/>
  <c r="DN53" i="7" l="1"/>
  <c r="DO51" i="7"/>
  <c r="DN59" i="7"/>
  <c r="DN54" i="7"/>
  <c r="DN55" i="7"/>
  <c r="DN58" i="7"/>
  <c r="DN52" i="7"/>
  <c r="DN57" i="7"/>
  <c r="DN56" i="7"/>
  <c r="DO53" i="7" l="1"/>
  <c r="DP51" i="7"/>
  <c r="DO59" i="7"/>
  <c r="DO52" i="7"/>
  <c r="DO57" i="7"/>
  <c r="DO54" i="7"/>
  <c r="DO56" i="7"/>
  <c r="DO55" i="7"/>
  <c r="DO58" i="7"/>
  <c r="DP53" i="7" l="1"/>
  <c r="DP58" i="7"/>
  <c r="DP59" i="7"/>
  <c r="DP55" i="7"/>
  <c r="DQ51" i="7"/>
  <c r="DP54" i="7"/>
  <c r="DP52" i="7"/>
  <c r="DP56" i="7"/>
  <c r="DP57" i="7"/>
  <c r="DQ55" i="7" l="1"/>
  <c r="DQ53" i="7"/>
  <c r="DQ59" i="7"/>
  <c r="DR51" i="7"/>
  <c r="DQ56" i="7"/>
  <c r="DQ54" i="7"/>
  <c r="DQ57" i="7"/>
  <c r="DQ58" i="7"/>
  <c r="DQ52" i="7"/>
  <c r="DR54" i="7" l="1"/>
  <c r="DR52" i="7"/>
  <c r="DR55" i="7"/>
  <c r="DS51" i="7"/>
  <c r="DR58" i="7"/>
  <c r="DR59" i="7"/>
  <c r="DR56" i="7"/>
  <c r="DR57" i="7"/>
  <c r="DR53" i="7"/>
  <c r="DS54" i="7" l="1"/>
  <c r="DS52" i="7"/>
  <c r="DS59" i="7"/>
  <c r="DS55" i="7"/>
  <c r="DS53" i="7"/>
  <c r="DS56" i="7"/>
  <c r="DS58" i="7"/>
  <c r="DS57" i="7"/>
  <c r="DT51" i="7"/>
  <c r="DT54" i="7" l="1"/>
  <c r="DT52" i="7"/>
  <c r="DT59" i="7"/>
  <c r="DT55" i="7"/>
  <c r="DU51" i="7"/>
  <c r="DT57" i="7"/>
  <c r="DT53" i="7"/>
  <c r="DT58" i="7"/>
  <c r="DT56" i="7"/>
  <c r="DU54" i="7" l="1"/>
  <c r="DU52" i="7"/>
  <c r="DU57" i="7"/>
  <c r="DU53" i="7"/>
  <c r="DU56" i="7"/>
  <c r="DU55" i="7"/>
  <c r="DV51" i="7"/>
  <c r="DU59" i="7"/>
  <c r="DU58" i="7"/>
  <c r="DV53" i="7" l="1"/>
  <c r="DW51" i="7"/>
  <c r="DV58" i="7"/>
  <c r="DV52" i="7"/>
  <c r="DV57" i="7"/>
  <c r="DV54" i="7"/>
  <c r="DV55" i="7"/>
  <c r="DV56" i="7"/>
  <c r="DV59" i="7"/>
  <c r="DW53" i="7" l="1"/>
  <c r="DX51" i="7"/>
  <c r="DW58" i="7"/>
  <c r="DW54" i="7"/>
  <c r="DW52" i="7"/>
  <c r="DW59" i="7"/>
  <c r="DW57" i="7"/>
  <c r="DW56" i="7"/>
  <c r="DW55" i="7"/>
  <c r="DX53" i="7" l="1"/>
  <c r="DX56" i="7"/>
  <c r="DX52" i="7"/>
  <c r="DX59" i="7"/>
  <c r="DY51" i="7"/>
  <c r="DX55" i="7"/>
  <c r="DX54" i="7"/>
  <c r="DX57" i="7"/>
  <c r="DX58" i="7"/>
  <c r="DY55" i="7" l="1"/>
  <c r="DY53" i="7"/>
  <c r="DY58" i="7"/>
  <c r="DY59" i="7"/>
  <c r="DY52" i="7"/>
  <c r="DZ51" i="7"/>
  <c r="DY54" i="7"/>
  <c r="DY57" i="7"/>
  <c r="DY56" i="7"/>
  <c r="DZ54" i="7" l="1"/>
  <c r="DZ55" i="7"/>
  <c r="DZ58" i="7"/>
  <c r="DZ52" i="7"/>
  <c r="DZ59" i="7"/>
  <c r="DZ57" i="7"/>
  <c r="EA51" i="7"/>
  <c r="DZ53" i="7"/>
  <c r="DZ56" i="7"/>
  <c r="EA54" i="7" l="1"/>
  <c r="EA52" i="7"/>
  <c r="EA56" i="7"/>
  <c r="EA59" i="7"/>
  <c r="EA53" i="7"/>
  <c r="EA58" i="7"/>
  <c r="EA57" i="7"/>
  <c r="EB51" i="7"/>
  <c r="EA55" i="7"/>
  <c r="EB54" i="7" l="1"/>
  <c r="EB52" i="7"/>
  <c r="EB55" i="7"/>
  <c r="EB58" i="7"/>
  <c r="EC51" i="7"/>
  <c r="EB59" i="7"/>
  <c r="EB57" i="7"/>
  <c r="EB53" i="7"/>
  <c r="EB56" i="7"/>
  <c r="EC54" i="7" l="1"/>
  <c r="EC52" i="7"/>
  <c r="EC59" i="7"/>
  <c r="EC55" i="7"/>
  <c r="EC58" i="7"/>
  <c r="EC57" i="7"/>
  <c r="ED51" i="7"/>
  <c r="EC56" i="7"/>
  <c r="EC53" i="7"/>
  <c r="ED53" i="7" l="1"/>
  <c r="EE51" i="7"/>
  <c r="ED58" i="7"/>
  <c r="ED52" i="7"/>
  <c r="ED59" i="7"/>
  <c r="ED56" i="7"/>
  <c r="ED54" i="7"/>
  <c r="ED55" i="7"/>
  <c r="ED57" i="7"/>
  <c r="EE53" i="7" l="1"/>
  <c r="EF51" i="7"/>
  <c r="EE58" i="7"/>
  <c r="EE54" i="7"/>
  <c r="EE57" i="7"/>
  <c r="EE56" i="7"/>
  <c r="EE59" i="7"/>
  <c r="EE55" i="7"/>
  <c r="EE52" i="7"/>
  <c r="EF53" i="7" l="1"/>
  <c r="EG51" i="7"/>
  <c r="EF59" i="7"/>
  <c r="EF52" i="7"/>
  <c r="EF58" i="7"/>
  <c r="EF57" i="7"/>
  <c r="EF55" i="7"/>
  <c r="EF54" i="7"/>
  <c r="EF56" i="7"/>
  <c r="EG55" i="7" l="1"/>
  <c r="EG53" i="7"/>
  <c r="EG59" i="7"/>
  <c r="EG58" i="7"/>
  <c r="EG54" i="7"/>
  <c r="EG52" i="7"/>
  <c r="EH51" i="7"/>
  <c r="EG56" i="7"/>
  <c r="EG57" i="7"/>
  <c r="EH54" i="7" l="1"/>
  <c r="EH55" i="7"/>
  <c r="EH53" i="7"/>
  <c r="EH56" i="7"/>
  <c r="EH52" i="7"/>
  <c r="EH57" i="7"/>
  <c r="EH58" i="7"/>
  <c r="EH59" i="7"/>
  <c r="EI51" i="7"/>
  <c r="EI54" i="7" l="1"/>
  <c r="EI52" i="7"/>
  <c r="EI57" i="7"/>
  <c r="EJ51" i="7"/>
  <c r="EI58" i="7"/>
  <c r="EI59" i="7"/>
  <c r="EI56" i="7"/>
  <c r="EI53" i="7"/>
  <c r="EI55" i="7"/>
  <c r="EJ54" i="7" l="1"/>
  <c r="EJ57" i="7"/>
  <c r="EJ53" i="7"/>
  <c r="EJ52" i="7"/>
  <c r="EJ59" i="7"/>
  <c r="EJ55" i="7"/>
  <c r="EJ58" i="7"/>
  <c r="EJ56" i="7"/>
  <c r="EK51" i="7"/>
  <c r="EK54" i="7" l="1"/>
  <c r="EK52" i="7"/>
  <c r="EK57" i="7"/>
  <c r="EK55" i="7"/>
  <c r="EK56" i="7"/>
  <c r="EK58" i="7"/>
  <c r="EK59" i="7"/>
  <c r="EK53" i="7"/>
  <c r="EL51" i="7"/>
  <c r="EL53" i="7" l="1"/>
  <c r="EM51" i="7"/>
  <c r="EL56" i="7"/>
  <c r="EL52" i="7"/>
  <c r="EL55" i="7"/>
  <c r="EL58" i="7"/>
  <c r="EL54" i="7"/>
  <c r="EL57" i="7"/>
  <c r="EL59" i="7"/>
  <c r="EM53" i="7" l="1"/>
  <c r="EN51" i="7"/>
  <c r="EM52" i="7"/>
  <c r="EM57" i="7"/>
  <c r="EM58" i="7"/>
  <c r="EM54" i="7"/>
  <c r="EM59" i="7"/>
  <c r="EM56" i="7"/>
  <c r="EM55" i="7"/>
  <c r="EN53" i="7" l="1"/>
  <c r="EO51" i="7"/>
  <c r="EN52" i="7"/>
  <c r="EN58" i="7"/>
  <c r="EN59" i="7"/>
  <c r="EN57" i="7"/>
  <c r="EN56" i="7"/>
  <c r="EN55" i="7"/>
  <c r="EN54" i="7"/>
  <c r="EO53" i="7" l="1"/>
  <c r="EO56" i="7"/>
  <c r="EO58" i="7"/>
  <c r="EO54" i="7"/>
  <c r="EO52" i="7"/>
  <c r="EO59" i="7"/>
  <c r="EO57" i="7"/>
  <c r="EO55" i="7"/>
</calcChain>
</file>

<file path=xl/sharedStrings.xml><?xml version="1.0" encoding="utf-8"?>
<sst xmlns="http://schemas.openxmlformats.org/spreadsheetml/2006/main" count="311" uniqueCount="79">
  <si>
    <t>© Copyright : PHAB Design Ltd 2018</t>
  </si>
  <si>
    <t xml:space="preserve">Version : </t>
  </si>
  <si>
    <t>The constants are hidden on the 'Help' tab so they reside in the 'End User' Workbooks without links to this Workbook</t>
  </si>
  <si>
    <t>Fuels</t>
  </si>
  <si>
    <t>Asnu Flowrite</t>
  </si>
  <si>
    <r>
      <t>Gasoline 98 RON (</t>
    </r>
    <r>
      <rPr>
        <b/>
        <sz val="11"/>
        <color rgb="FFFF0000"/>
        <rFont val="Calibri"/>
        <family val="2"/>
        <scheme val="minor"/>
      </rPr>
      <t>E10</t>
    </r>
    <r>
      <rPr>
        <b/>
        <sz val="11"/>
        <color theme="1"/>
        <rFont val="Calibri"/>
        <family val="2"/>
        <scheme val="minor"/>
      </rPr>
      <t>)</t>
    </r>
  </si>
  <si>
    <t>* Thank you for using the Asnu Performance Injectors and the Asnu DNA Injector data</t>
  </si>
  <si>
    <t xml:space="preserve">Multiplier : </t>
  </si>
  <si>
    <t xml:space="preserve">Density : </t>
  </si>
  <si>
    <t>* Please select your vehicle / ECU type using one of the Tabs at the bottom of this Window.  This is where you will find the data tables.</t>
  </si>
  <si>
    <t xml:space="preserve">Stoichimetric ratio : </t>
  </si>
  <si>
    <t xml:space="preserve">   You may need to scroll down for some of the tables and graphs</t>
  </si>
  <si>
    <t xml:space="preserve">Offset Adjustment Factor : </t>
  </si>
  <si>
    <t>e.g.  To correct for +0.6V error on Elite Program (diode actually has no effect on the voltage)</t>
  </si>
  <si>
    <t>* Select the Pressure Units your ECU uses (bar, psi, etc)</t>
  </si>
  <si>
    <t>* Depending on the differential fuel pressure you are running, copy and paste the relevant table rows and columns into your ECU</t>
  </si>
  <si>
    <t>* If you are running at a differential pressure that is not listed, read the Scaling and Latency values from the graphs</t>
  </si>
  <si>
    <t>* If a specific vehicle / ECU is not listed please check the 'Generic' tab.  Alternatively you may find the tables you are looking for spread across several ECU specific tabs</t>
  </si>
  <si>
    <t>* If the data you need is not available in any of the tabs, please contact Asnu.  We are here to help.</t>
  </si>
  <si>
    <t xml:space="preserve">Contact details can be found at : </t>
  </si>
  <si>
    <t>www.asnu.com</t>
  </si>
  <si>
    <t>* All feedback is appreciated</t>
  </si>
  <si>
    <t>NOTES :</t>
  </si>
  <si>
    <t>* Differential Fuel Pressure = Fuel Rail Pressure - Inlet Manifold Pressure</t>
  </si>
  <si>
    <t>* Asnu 300 - 1100 cc injectors are specified at 85 % injector duty.  At 100 % injector duty they will flow 15% more.  This is important when comparing with competitor products</t>
  </si>
  <si>
    <t>* Asnu 1200 - 1500 cc injectors are specified at 100 % injector duty.</t>
  </si>
  <si>
    <r>
      <t xml:space="preserve">USEFUL CALCULATORS : </t>
    </r>
    <r>
      <rPr>
        <b/>
        <sz val="11"/>
        <color theme="1"/>
        <rFont val="Calibri"/>
        <family val="2"/>
        <scheme val="minor"/>
      </rPr>
      <t>Enter data into boxes</t>
    </r>
  </si>
  <si>
    <t xml:space="preserve">Fuel density : </t>
  </si>
  <si>
    <t>cc/min</t>
  </si>
  <si>
    <t>=</t>
  </si>
  <si>
    <t>g/s</t>
  </si>
  <si>
    <t>lbs/hr</t>
  </si>
  <si>
    <t>bar</t>
  </si>
  <si>
    <t>psi</t>
  </si>
  <si>
    <t>kPa</t>
  </si>
  <si>
    <t xml:space="preserve">Maximum flow on an Asnu machine using Flowrite fuel at 25°C and 3 bar diffential pressure </t>
  </si>
  <si>
    <t>Pressure Units</t>
  </si>
  <si>
    <r>
      <rPr>
        <b/>
        <sz val="11"/>
        <color rgb="FFFF0000"/>
        <rFont val="Wingdings"/>
        <charset val="2"/>
      </rPr>
      <t>ç</t>
    </r>
    <r>
      <rPr>
        <b/>
        <sz val="11"/>
        <color rgb="FFFF0000"/>
        <rFont val="Calibri"/>
        <family val="2"/>
        <scheme val="minor"/>
      </rPr>
      <t xml:space="preserve"> Select the ECU Pressure Units here</t>
    </r>
  </si>
  <si>
    <t xml:space="preserve">Application Specific Scaling Factor : </t>
  </si>
  <si>
    <t>Minimum Effective Pulse Width</t>
  </si>
  <si>
    <t>mS</t>
  </si>
  <si>
    <t>Maximum Non Linear Region / Short Pulse Width</t>
  </si>
  <si>
    <t>Injector Scaling @ 100 % injector duty (E10 Gasoline &amp; n-heptane)</t>
  </si>
  <si>
    <t>Differential Fuel Pressure</t>
  </si>
  <si>
    <t>Scale</t>
  </si>
  <si>
    <t>cc/min  at 25°C</t>
  </si>
  <si>
    <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</si>
  <si>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Differential Pressure Compensation (type A)</t>
  </si>
  <si>
    <t>Differential Pressure Error (%)</t>
  </si>
  <si>
    <r>
      <rPr>
        <b/>
        <sz val="11"/>
        <color rgb="FFFF0000"/>
        <rFont val="Calibri"/>
        <family val="2"/>
        <scheme val="minor"/>
      </rPr>
      <t xml:space="preserve">Edit the percentage values if required 
</t>
    </r>
    <r>
      <rPr>
        <b/>
        <sz val="11"/>
        <color theme="1"/>
        <rFont val="Calibri"/>
        <family val="2"/>
        <scheme val="minor"/>
      </rPr>
      <t xml:space="preserve">Multiplier </t>
    </r>
  </si>
  <si>
    <t>%</t>
  </si>
  <si>
    <t>é</t>
  </si>
  <si>
    <t>Differential Pressure Compensation (type B)</t>
  </si>
  <si>
    <r>
      <t xml:space="preserve">Differential Fuel Pressure
</t>
    </r>
    <r>
      <rPr>
        <b/>
        <sz val="11"/>
        <color rgb="FFFF0000"/>
        <rFont val="Calibri"/>
        <family val="2"/>
        <scheme val="minor"/>
      </rPr>
      <t>Edit the pressure values if required</t>
    </r>
  </si>
  <si>
    <t>Factor</t>
  </si>
  <si>
    <t>Latency / Offset / Deadtime Compensation</t>
  </si>
  <si>
    <t>Battery / Injector Voltage (V) - 8 point</t>
  </si>
  <si>
    <t>Battery / Injector Voltage (V) - 17 point</t>
  </si>
  <si>
    <r>
      <rPr>
        <b/>
        <sz val="11"/>
        <color rgb="FFFF0000"/>
        <rFont val="Calibri"/>
        <family val="2"/>
        <scheme val="minor"/>
      </rPr>
      <t>Edit the Voltage values if required</t>
    </r>
    <r>
      <rPr>
        <b/>
        <sz val="1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Differential Fuel Pressure</t>
    </r>
  </si>
  <si>
    <t>Hidden Calculations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</si>
  <si>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ADDER</t>
    </r>
  </si>
  <si>
    <t>Effective Pulse Width / Nozzle Open Time (mS)</t>
  </si>
  <si>
    <t>Injector Specification Pressure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</si>
  <si>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MULTIPLIER</t>
    </r>
  </si>
  <si>
    <t>Factor ECU applies to Effective Pulse Width (%)</t>
  </si>
  <si>
    <t>Maximum Non Linear Region / Short Pulse Width Engine Speed</t>
  </si>
  <si>
    <t>rpm</t>
  </si>
  <si>
    <t xml:space="preserve">Static Flow on an Asnu machine using Flowrite fuel at 25°C and 3 bar diffential pressure </t>
  </si>
  <si>
    <t>Battery / Injector Voltage (V)</t>
  </si>
  <si>
    <t>Injector specification Pressure</t>
  </si>
  <si>
    <t>Injector Pulse Width for 1 g of fuel (uS)</t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</si>
  <si>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32 bit ECU</t>
    </r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</si>
  <si>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</si>
  <si>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- 16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</si>
  <si>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</si>
  <si>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- 32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</si>
  <si>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32 bit ECU</t>
    </r>
  </si>
  <si>
    <r>
      <rPr>
        <sz val="11"/>
        <color rgb="FFFF0000"/>
        <rFont val="Wingdings"/>
        <charset val="2"/>
      </rP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</si>
  <si>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PressureFactors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</si>
</sst>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"/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Wingdings"/>
      <charset val="2"/>
    </font>
    <font>
      <b/>
      <sz val="11"/>
      <name val="Calibri"/>
      <family val="2"/>
      <scheme val="minor"/>
    </font>
    <font>
      <sz val="11"/>
      <color rgb="FFFF0000"/>
      <name val="Wingdings"/>
      <charset val="2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 applyNumberFormat="0" applyFill="0" applyAlignment="0" applyProtection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05">
    <xf numFmtId="0" fontId="0" fillId="0" borderId="0" xfId="0"/>
    <xf numFmtId="0" fontId="0" fillId="0" borderId="0" xfId="0" applyAlignment="1" applyProtection="1">
      <alignment vertical="center"/>
      <protection locked="0" hidden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 applyProtection="1">
      <alignment horizontal="righ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1" applyFont="1" applyAlignment="1" applyProtection="1">
      <alignment horizontal="left"/>
      <protection hidden="1"/>
    </xf>
    <xf numFmtId="0" fontId="0" fillId="0" borderId="0" xfId="0" applyProtection="1">
      <protection hidden="1"/>
    </xf>
    <xf numFmtId="0" fontId="3" fillId="0" borderId="0" xfId="0" applyFont="1" applyAlignment="1" applyProtection="1">
      <alignment vertical="top"/>
      <protection hidden="1"/>
    </xf>
    <xf numFmtId="0" fontId="2" fillId="0" borderId="0" xfId="0" applyFont="1" applyAlignme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top"/>
    </xf>
    <xf numFmtId="0" fontId="0" fillId="0" borderId="0" xfId="0" applyAlignment="1"/>
    <xf numFmtId="0" fontId="7" fillId="0" borderId="0" xfId="0" applyFont="1" applyProtection="1">
      <protection hidden="1"/>
    </xf>
    <xf numFmtId="0" fontId="0" fillId="4" borderId="1" xfId="0" applyFill="1" applyBorder="1"/>
    <xf numFmtId="0" fontId="0" fillId="4" borderId="2" xfId="0" applyFill="1" applyBorder="1"/>
    <xf numFmtId="0" fontId="3" fillId="4" borderId="3" xfId="0" applyFont="1" applyFill="1" applyBorder="1" applyAlignment="1">
      <alignment horizontal="right"/>
    </xf>
    <xf numFmtId="2" fontId="0" fillId="5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8" fillId="0" borderId="0" xfId="0" applyFont="1" applyProtection="1">
      <protection hidden="1"/>
    </xf>
    <xf numFmtId="0" fontId="10" fillId="0" borderId="0" xfId="2" applyFont="1" applyAlignment="1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Protection="1">
      <protection hidden="1"/>
    </xf>
    <xf numFmtId="0" fontId="0" fillId="0" borderId="0" xfId="0" applyBorder="1"/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>
      <alignment vertical="center"/>
    </xf>
    <xf numFmtId="0" fontId="11" fillId="0" borderId="0" xfId="0" applyFont="1" applyProtection="1">
      <protection hidden="1"/>
    </xf>
    <xf numFmtId="0" fontId="0" fillId="0" borderId="0" xfId="0" applyAlignment="1" applyProtection="1">
      <alignment horizontal="right"/>
      <protection hidden="1"/>
    </xf>
    <xf numFmtId="164" fontId="0" fillId="0" borderId="4" xfId="0" applyNumberFormat="1" applyBorder="1" applyProtection="1">
      <protection locked="0" hidden="1"/>
    </xf>
    <xf numFmtId="1" fontId="0" fillId="0" borderId="4" xfId="0" applyNumberFormat="1" applyBorder="1" applyProtection="1">
      <protection locked="0" hidden="1"/>
    </xf>
    <xf numFmtId="0" fontId="0" fillId="0" borderId="0" xfId="0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2" fontId="0" fillId="0" borderId="4" xfId="0" applyNumberFormat="1" applyBorder="1" applyProtection="1">
      <protection locked="0" hidden="1"/>
    </xf>
    <xf numFmtId="1" fontId="0" fillId="0" borderId="0" xfId="0" applyNumberFormat="1" applyProtection="1">
      <protection hidden="1"/>
    </xf>
    <xf numFmtId="0" fontId="2" fillId="0" borderId="0" xfId="0" applyFont="1" applyProtection="1">
      <protection hidden="1"/>
    </xf>
    <xf numFmtId="0" fontId="0" fillId="0" borderId="0" xfId="0" applyProtection="1">
      <protection locked="0" hidden="1"/>
    </xf>
    <xf numFmtId="0" fontId="5" fillId="0" borderId="0" xfId="0" applyFont="1" applyAlignment="1" applyProtection="1">
      <alignment horizontal="right"/>
      <protection hidden="1"/>
    </xf>
    <xf numFmtId="1" fontId="6" fillId="5" borderId="4" xfId="0" applyNumberFormat="1" applyFont="1" applyFill="1" applyBorder="1" applyAlignment="1" applyProtection="1">
      <alignment horizontal="center" vertical="center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Protection="1">
      <protection hidden="1"/>
    </xf>
    <xf numFmtId="164" fontId="0" fillId="0" borderId="0" xfId="0" applyNumberFormat="1" applyBorder="1" applyAlignment="1" applyProtection="1">
      <alignment horizontal="center" vertical="center"/>
      <protection locked="0" hidden="1"/>
    </xf>
    <xf numFmtId="164" fontId="0" fillId="5" borderId="5" xfId="0" applyNumberFormat="1" applyFill="1" applyBorder="1" applyAlignment="1" applyProtection="1"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/>
      <protection hidden="1"/>
    </xf>
    <xf numFmtId="0" fontId="13" fillId="4" borderId="4" xfId="0" applyFont="1" applyFill="1" applyBorder="1" applyAlignment="1" applyProtection="1">
      <alignment horizontal="center" vertical="top" wrapText="1"/>
      <protection hidden="1"/>
    </xf>
    <xf numFmtId="165" fontId="0" fillId="6" borderId="0" xfId="0" applyNumberFormat="1" applyFill="1" applyBorder="1" applyAlignment="1" applyProtection="1">
      <alignment horizontal="center"/>
      <protection hidden="1"/>
    </xf>
    <xf numFmtId="1" fontId="0" fillId="5" borderId="11" xfId="0" applyNumberFormat="1" applyFill="1" applyBorder="1" applyAlignment="1" applyProtection="1">
      <alignment horizontal="center"/>
      <protection hidden="1"/>
    </xf>
    <xf numFmtId="165" fontId="6" fillId="6" borderId="2" xfId="0" applyNumberFormat="1" applyFont="1" applyFill="1" applyBorder="1" applyAlignment="1" applyProtection="1">
      <alignment horizontal="center"/>
      <protection hidden="1"/>
    </xf>
    <xf numFmtId="1" fontId="6" fillId="5" borderId="4" xfId="0" applyNumberFormat="1" applyFont="1" applyFill="1" applyBorder="1" applyAlignment="1" applyProtection="1">
      <alignment horizont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165" fontId="0" fillId="6" borderId="13" xfId="0" applyNumberFormat="1" applyFill="1" applyBorder="1" applyAlignment="1" applyProtection="1">
      <alignment horizontal="center"/>
      <protection hidden="1"/>
    </xf>
    <xf numFmtId="1" fontId="0" fillId="5" borderId="14" xfId="0" applyNumberFormat="1" applyFill="1" applyBorder="1" applyAlignment="1" applyProtection="1">
      <alignment horizontal="center"/>
      <protection hidden="1"/>
    </xf>
    <xf numFmtId="165" fontId="0" fillId="6" borderId="15" xfId="0" applyNumberFormat="1" applyFill="1" applyBorder="1" applyAlignment="1" applyProtection="1">
      <alignment horizontal="center"/>
      <protection hidden="1"/>
    </xf>
    <xf numFmtId="1" fontId="0" fillId="5" borderId="16" xfId="0" applyNumberFormat="1" applyFill="1" applyBorder="1" applyAlignment="1" applyProtection="1">
      <alignment horizontal="center"/>
      <protection hidden="1"/>
    </xf>
    <xf numFmtId="165" fontId="0" fillId="6" borderId="20" xfId="0" applyNumberFormat="1" applyFill="1" applyBorder="1" applyAlignment="1" applyProtection="1">
      <alignment horizontal="center"/>
      <protection hidden="1"/>
    </xf>
    <xf numFmtId="1" fontId="0" fillId="5" borderId="21" xfId="0" applyNumberFormat="1" applyFill="1" applyBorder="1" applyAlignment="1" applyProtection="1">
      <alignment horizontal="center"/>
      <protection hidden="1"/>
    </xf>
    <xf numFmtId="165" fontId="3" fillId="7" borderId="22" xfId="0" applyNumberFormat="1" applyFont="1" applyFill="1" applyBorder="1" applyAlignment="1" applyProtection="1">
      <alignment horizontal="center"/>
      <protection locked="0" hidden="1"/>
    </xf>
    <xf numFmtId="165" fontId="3" fillId="7" borderId="23" xfId="0" applyNumberFormat="1" applyFont="1" applyFill="1" applyBorder="1" applyAlignment="1" applyProtection="1">
      <alignment horizontal="center"/>
      <protection locked="0" hidden="1"/>
    </xf>
    <xf numFmtId="165" fontId="3" fillId="7" borderId="24" xfId="0" applyNumberFormat="1" applyFont="1" applyFill="1" applyBorder="1" applyAlignment="1" applyProtection="1">
      <alignment horizontal="center"/>
      <protection locked="0" hidden="1"/>
    </xf>
    <xf numFmtId="165" fontId="6" fillId="7" borderId="12" xfId="0" applyNumberFormat="1" applyFont="1" applyFill="1" applyBorder="1" applyAlignment="1" applyProtection="1">
      <alignment horizontal="center"/>
      <protection locked="0" hidden="1"/>
    </xf>
    <xf numFmtId="165" fontId="3" fillId="7" borderId="25" xfId="0" applyNumberFormat="1" applyFont="1" applyFill="1" applyBorder="1" applyAlignment="1" applyProtection="1">
      <alignment horizontal="center"/>
      <protection locked="0" hidden="1"/>
    </xf>
    <xf numFmtId="165" fontId="3" fillId="7" borderId="26" xfId="0" applyNumberFormat="1" applyFont="1" applyFill="1" applyBorder="1" applyAlignment="1" applyProtection="1">
      <alignment horizontal="center"/>
      <protection locked="0" hidden="1"/>
    </xf>
    <xf numFmtId="1" fontId="15" fillId="5" borderId="27" xfId="0" applyNumberFormat="1" applyFont="1" applyFill="1" applyBorder="1" applyAlignment="1" applyProtection="1">
      <alignment horizontal="center"/>
      <protection hidden="1"/>
    </xf>
    <xf numFmtId="1" fontId="15" fillId="5" borderId="28" xfId="0" applyNumberFormat="1" applyFont="1" applyFill="1" applyBorder="1" applyAlignment="1" applyProtection="1">
      <alignment horizontal="center"/>
      <protection hidden="1"/>
    </xf>
    <xf numFmtId="1" fontId="15" fillId="5" borderId="29" xfId="0" applyNumberFormat="1" applyFont="1" applyFill="1" applyBorder="1" applyAlignment="1" applyProtection="1">
      <alignment horizontal="center"/>
      <protection hidden="1"/>
    </xf>
    <xf numFmtId="1" fontId="2" fillId="5" borderId="21" xfId="0" applyNumberFormat="1" applyFont="1" applyFill="1" applyBorder="1" applyAlignment="1" applyProtection="1">
      <alignment horizontal="center"/>
      <protection hidden="1"/>
    </xf>
    <xf numFmtId="1" fontId="15" fillId="5" borderId="30" xfId="0" applyNumberFormat="1" applyFont="1" applyFill="1" applyBorder="1" applyAlignment="1" applyProtection="1">
      <alignment horizontal="center"/>
      <protection hidden="1"/>
    </xf>
    <xf numFmtId="1" fontId="15" fillId="5" borderId="31" xfId="0" applyNumberFormat="1" applyFont="1" applyFill="1" applyBorder="1" applyAlignment="1" applyProtection="1">
      <alignment horizontal="center"/>
      <protection hidden="1"/>
    </xf>
    <xf numFmtId="0" fontId="3" fillId="4" borderId="3" xfId="0" applyFont="1" applyFill="1" applyBorder="1" applyAlignment="1" applyProtection="1">
      <alignment horizontal="center"/>
      <protection hidden="1"/>
    </xf>
    <xf numFmtId="166" fontId="0" fillId="0" borderId="0" xfId="0" applyNumberFormat="1" applyProtection="1">
      <protection hidden="1"/>
    </xf>
    <xf numFmtId="0" fontId="14" fillId="0" borderId="0" xfId="0" applyFont="1" applyAlignment="1" applyProtection="1">
      <alignment horizontal="center" vertical="center"/>
      <protection hidden="1"/>
    </xf>
    <xf numFmtId="2" fontId="6" fillId="3" borderId="4" xfId="0" applyNumberFormat="1" applyFont="1" applyFill="1" applyBorder="1" applyAlignment="1" applyProtection="1">
      <alignment horizontal="center" vertical="center"/>
      <protection hidden="1"/>
    </xf>
    <xf numFmtId="0" fontId="13" fillId="4" borderId="12" xfId="0" applyFont="1" applyFill="1" applyBorder="1" applyAlignment="1" applyProtection="1">
      <alignment horizontal="center" vertical="top" wrapText="1"/>
      <protection hidden="1"/>
    </xf>
    <xf numFmtId="165" fontId="0" fillId="7" borderId="0" xfId="0" applyNumberFormat="1" applyFill="1" applyBorder="1" applyAlignment="1" applyProtection="1">
      <alignment horizontal="center"/>
      <protection locked="0" hidden="1"/>
    </xf>
    <xf numFmtId="2" fontId="0" fillId="5" borderId="32" xfId="0" applyNumberFormat="1" applyFill="1" applyBorder="1" applyAlignment="1" applyProtection="1">
      <alignment horizontal="center"/>
      <protection hidden="1"/>
    </xf>
    <xf numFmtId="165" fontId="0" fillId="7" borderId="15" xfId="0" applyNumberFormat="1" applyFill="1" applyBorder="1" applyAlignment="1" applyProtection="1">
      <alignment horizontal="center"/>
      <protection locked="0" hidden="1"/>
    </xf>
    <xf numFmtId="2" fontId="0" fillId="5" borderId="16" xfId="0" applyNumberFormat="1" applyFill="1" applyBorder="1" applyAlignment="1" applyProtection="1">
      <alignment horizontal="center"/>
      <protection hidden="1"/>
    </xf>
    <xf numFmtId="165" fontId="0" fillId="7" borderId="13" xfId="0" applyNumberFormat="1" applyFill="1" applyBorder="1" applyAlignment="1" applyProtection="1">
      <alignment horizontal="center"/>
      <protection locked="0" hidden="1"/>
    </xf>
    <xf numFmtId="165" fontId="0" fillId="7" borderId="20" xfId="0" applyNumberFormat="1" applyFill="1" applyBorder="1" applyAlignment="1" applyProtection="1">
      <alignment horizontal="center"/>
      <protection locked="0" hidden="1"/>
    </xf>
    <xf numFmtId="2" fontId="0" fillId="5" borderId="21" xfId="0" applyNumberFormat="1" applyFill="1" applyBorder="1" applyAlignment="1" applyProtection="1">
      <alignment horizontal="center"/>
      <protection hidden="1"/>
    </xf>
    <xf numFmtId="165" fontId="3" fillId="7" borderId="33" xfId="0" applyNumberFormat="1" applyFont="1" applyFill="1" applyBorder="1" applyAlignment="1" applyProtection="1">
      <alignment horizontal="center"/>
      <protection locked="0" hidden="1"/>
    </xf>
    <xf numFmtId="165" fontId="3" fillId="7" borderId="34" xfId="0" applyNumberFormat="1" applyFont="1" applyFill="1" applyBorder="1" applyAlignment="1" applyProtection="1">
      <alignment horizontal="center"/>
      <protection locked="0" hidden="1"/>
    </xf>
    <xf numFmtId="165" fontId="3" fillId="7" borderId="35" xfId="0" applyNumberFormat="1" applyFont="1" applyFill="1" applyBorder="1" applyAlignment="1" applyProtection="1">
      <alignment horizontal="center"/>
      <protection locked="0" hidden="1"/>
    </xf>
    <xf numFmtId="164" fontId="0" fillId="5" borderId="22" xfId="0" applyNumberFormat="1" applyFill="1" applyBorder="1" applyAlignment="1" applyProtection="1">
      <alignment horizontal="center"/>
      <protection hidden="1"/>
    </xf>
    <xf numFmtId="164" fontId="0" fillId="5" borderId="23" xfId="0" applyNumberFormat="1" applyFill="1" applyBorder="1" applyAlignment="1" applyProtection="1">
      <alignment horizontal="center"/>
      <protection hidden="1"/>
    </xf>
    <xf numFmtId="164" fontId="0" fillId="5" borderId="26" xfId="0" applyNumberFormat="1" applyFill="1" applyBorder="1" applyAlignment="1" applyProtection="1">
      <alignment horizontal="center"/>
      <protection hidden="1"/>
    </xf>
    <xf numFmtId="164" fontId="0" fillId="5" borderId="25" xfId="0" applyNumberFormat="1" applyFill="1" applyBorder="1" applyAlignment="1" applyProtection="1">
      <alignment horizontal="center"/>
      <protection hidden="1"/>
    </xf>
    <xf numFmtId="164" fontId="0" fillId="5" borderId="8" xfId="0" applyNumberFormat="1" applyFill="1" applyBorder="1" applyAlignment="1" applyProtection="1">
      <alignment horizontal="center"/>
      <protection hidden="1"/>
    </xf>
    <xf numFmtId="164" fontId="6" fillId="5" borderId="33" xfId="0" applyNumberFormat="1" applyFont="1" applyFill="1" applyBorder="1" applyAlignment="1" applyProtection="1">
      <alignment horizontal="center"/>
      <protection hidden="1"/>
    </xf>
    <xf numFmtId="164" fontId="6" fillId="5" borderId="34" xfId="0" applyNumberFormat="1" applyFont="1" applyFill="1" applyBorder="1" applyAlignment="1" applyProtection="1">
      <alignment horizontal="center"/>
      <protection hidden="1"/>
    </xf>
    <xf numFmtId="164" fontId="6" fillId="5" borderId="35" xfId="0" applyNumberFormat="1" applyFont="1" applyFill="1" applyBorder="1" applyAlignment="1" applyProtection="1">
      <alignment horizontal="center"/>
      <protection hidden="1"/>
    </xf>
    <xf numFmtId="164" fontId="6" fillId="5" borderId="36" xfId="0" applyNumberFormat="1" applyFont="1" applyFill="1" applyBorder="1" applyAlignment="1" applyProtection="1">
      <alignment horizontal="center"/>
      <protection hidden="1"/>
    </xf>
    <xf numFmtId="164" fontId="6" fillId="5" borderId="3" xfId="0" applyNumberFormat="1" applyFont="1" applyFill="1" applyBorder="1" applyAlignment="1" applyProtection="1">
      <alignment horizontal="center"/>
      <protection hidden="1"/>
    </xf>
    <xf numFmtId="164" fontId="0" fillId="5" borderId="37" xfId="0" applyNumberFormat="1" applyFill="1" applyBorder="1" applyAlignment="1" applyProtection="1">
      <alignment horizontal="center"/>
      <protection hidden="1"/>
    </xf>
    <xf numFmtId="164" fontId="0" fillId="5" borderId="38" xfId="0" applyNumberFormat="1" applyFill="1" applyBorder="1" applyAlignment="1" applyProtection="1">
      <alignment horizontal="center"/>
      <protection hidden="1"/>
    </xf>
    <xf numFmtId="164" fontId="0" fillId="5" borderId="39" xfId="0" applyNumberFormat="1" applyFill="1" applyBorder="1" applyAlignment="1" applyProtection="1">
      <alignment horizontal="center"/>
      <protection hidden="1"/>
    </xf>
    <xf numFmtId="164" fontId="0" fillId="5" borderId="40" xfId="0" applyNumberFormat="1" applyFill="1" applyBorder="1" applyAlignment="1" applyProtection="1">
      <alignment horizontal="center"/>
      <protection hidden="1"/>
    </xf>
    <xf numFmtId="164" fontId="0" fillId="5" borderId="41" xfId="0" applyNumberFormat="1" applyFill="1" applyBorder="1" applyAlignment="1" applyProtection="1">
      <alignment horizontal="center"/>
      <protection hidden="1"/>
    </xf>
    <xf numFmtId="164" fontId="0" fillId="5" borderId="42" xfId="0" applyNumberFormat="1" applyFill="1" applyBorder="1" applyAlignment="1" applyProtection="1">
      <alignment horizontal="center"/>
      <protection hidden="1"/>
    </xf>
    <xf numFmtId="164" fontId="0" fillId="5" borderId="43" xfId="0" applyNumberFormat="1" applyFill="1" applyBorder="1" applyAlignment="1" applyProtection="1">
      <alignment horizontal="center"/>
      <protection hidden="1"/>
    </xf>
    <xf numFmtId="164" fontId="0" fillId="5" borderId="44" xfId="0" applyNumberFormat="1" applyFill="1" applyBorder="1" applyAlignment="1" applyProtection="1">
      <alignment horizontal="center"/>
      <protection hidden="1"/>
    </xf>
    <xf numFmtId="164" fontId="0" fillId="5" borderId="45" xfId="0" applyNumberFormat="1" applyFill="1" applyBorder="1" applyAlignment="1" applyProtection="1">
      <alignment horizontal="center"/>
      <protection hidden="1"/>
    </xf>
    <xf numFmtId="164" fontId="0" fillId="5" borderId="19" xfId="0" applyNumberFormat="1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protection hidden="1"/>
    </xf>
    <xf numFmtId="164" fontId="3" fillId="4" borderId="22" xfId="0" applyNumberFormat="1" applyFont="1" applyFill="1" applyBorder="1" applyAlignment="1" applyProtection="1">
      <alignment horizontal="center"/>
      <protection hidden="1"/>
    </xf>
    <xf numFmtId="164" fontId="3" fillId="4" borderId="23" xfId="0" applyNumberFormat="1" applyFont="1" applyFill="1" applyBorder="1" applyAlignment="1" applyProtection="1">
      <alignment horizontal="center"/>
      <protection hidden="1"/>
    </xf>
    <xf numFmtId="164" fontId="3" fillId="4" borderId="26" xfId="0" applyNumberFormat="1" applyFont="1" applyFill="1" applyBorder="1" applyAlignment="1" applyProtection="1">
      <alignment horizontal="center"/>
      <protection hidden="1"/>
    </xf>
    <xf numFmtId="0" fontId="3" fillId="4" borderId="4" xfId="0" applyFont="1" applyFill="1" applyBorder="1" applyAlignment="1" applyProtection="1">
      <alignment horizontal="center" vertical="center"/>
      <protection hidden="1"/>
    </xf>
    <xf numFmtId="164" fontId="0" fillId="0" borderId="0" xfId="0" applyNumberFormat="1" applyProtection="1">
      <protection hidden="1"/>
    </xf>
    <xf numFmtId="164" fontId="0" fillId="5" borderId="33" xfId="0" applyNumberFormat="1" applyFill="1" applyBorder="1" applyAlignment="1" applyProtection="1">
      <alignment horizontal="center"/>
      <protection hidden="1"/>
    </xf>
    <xf numFmtId="164" fontId="0" fillId="5" borderId="34" xfId="0" applyNumberFormat="1" applyFill="1" applyBorder="1" applyAlignment="1" applyProtection="1">
      <alignment horizontal="center"/>
      <protection hidden="1"/>
    </xf>
    <xf numFmtId="164" fontId="0" fillId="5" borderId="35" xfId="0" applyNumberFormat="1" applyFill="1" applyBorder="1" applyAlignment="1" applyProtection="1">
      <alignment horizontal="center"/>
      <protection hidden="1"/>
    </xf>
    <xf numFmtId="165" fontId="0" fillId="6" borderId="11" xfId="0" applyNumberFormat="1" applyFill="1" applyBorder="1" applyAlignment="1" applyProtection="1">
      <alignment horizontal="center"/>
      <protection hidden="1"/>
    </xf>
    <xf numFmtId="165" fontId="6" fillId="6" borderId="4" xfId="0" applyNumberFormat="1" applyFont="1" applyFill="1" applyBorder="1" applyAlignment="1" applyProtection="1">
      <alignment horizontal="center"/>
      <protection hidden="1"/>
    </xf>
    <xf numFmtId="165" fontId="0" fillId="6" borderId="14" xfId="0" applyNumberFormat="1" applyFill="1" applyBorder="1" applyAlignment="1" applyProtection="1">
      <alignment horizontal="center"/>
      <protection hidden="1"/>
    </xf>
    <xf numFmtId="165" fontId="0" fillId="6" borderId="16" xfId="0" applyNumberFormat="1" applyFill="1" applyBorder="1" applyAlignment="1" applyProtection="1">
      <alignment horizontal="center"/>
      <protection hidden="1"/>
    </xf>
    <xf numFmtId="165" fontId="0" fillId="6" borderId="21" xfId="0" applyNumberFormat="1" applyFill="1" applyBorder="1" applyAlignment="1" applyProtection="1">
      <alignment horizontal="center"/>
      <protection hidden="1"/>
    </xf>
    <xf numFmtId="164" fontId="3" fillId="4" borderId="33" xfId="0" applyNumberFormat="1" applyFont="1" applyFill="1" applyBorder="1" applyAlignment="1" applyProtection="1">
      <alignment horizontal="center"/>
      <protection hidden="1"/>
    </xf>
    <xf numFmtId="164" fontId="3" fillId="4" borderId="34" xfId="0" applyNumberFormat="1" applyFont="1" applyFill="1" applyBorder="1" applyAlignment="1" applyProtection="1">
      <alignment horizontal="center"/>
      <protection hidden="1"/>
    </xf>
    <xf numFmtId="164" fontId="3" fillId="4" borderId="35" xfId="0" applyNumberFormat="1" applyFont="1" applyFill="1" applyBorder="1" applyAlignment="1" applyProtection="1">
      <alignment horizontal="center"/>
      <protection hidden="1"/>
    </xf>
    <xf numFmtId="1" fontId="0" fillId="5" borderId="33" xfId="0" applyNumberFormat="1" applyFill="1" applyBorder="1" applyAlignment="1" applyProtection="1">
      <alignment horizontal="center"/>
      <protection hidden="1"/>
    </xf>
    <xf numFmtId="1" fontId="0" fillId="5" borderId="34" xfId="0" applyNumberFormat="1" applyFill="1" applyBorder="1" applyAlignment="1" applyProtection="1">
      <alignment horizontal="center"/>
      <protection hidden="1"/>
    </xf>
    <xf numFmtId="1" fontId="0" fillId="5" borderId="35" xfId="0" applyNumberFormat="1" applyFill="1" applyBorder="1" applyAlignment="1" applyProtection="1">
      <alignment horizontal="center"/>
      <protection hidden="1"/>
    </xf>
    <xf numFmtId="1" fontId="6" fillId="5" borderId="33" xfId="0" applyNumberFormat="1" applyFont="1" applyFill="1" applyBorder="1" applyAlignment="1" applyProtection="1">
      <alignment horizontal="center"/>
      <protection hidden="1"/>
    </xf>
    <xf numFmtId="1" fontId="6" fillId="5" borderId="34" xfId="0" applyNumberFormat="1" applyFont="1" applyFill="1" applyBorder="1" applyAlignment="1" applyProtection="1">
      <alignment horizontal="center"/>
      <protection hidden="1"/>
    </xf>
    <xf numFmtId="1" fontId="6" fillId="5" borderId="35" xfId="0" applyNumberFormat="1" applyFont="1" applyFill="1" applyBorder="1" applyAlignment="1" applyProtection="1">
      <alignment horizontal="center"/>
      <protection hidden="1"/>
    </xf>
    <xf numFmtId="1" fontId="0" fillId="5" borderId="37" xfId="0" applyNumberFormat="1" applyFill="1" applyBorder="1" applyAlignment="1" applyProtection="1">
      <alignment horizontal="center"/>
      <protection hidden="1"/>
    </xf>
    <xf numFmtId="1" fontId="0" fillId="5" borderId="38" xfId="0" applyNumberFormat="1" applyFill="1" applyBorder="1" applyAlignment="1" applyProtection="1">
      <alignment horizontal="center"/>
      <protection hidden="1"/>
    </xf>
    <xf numFmtId="1" fontId="0" fillId="5" borderId="39" xfId="0" applyNumberFormat="1" applyFill="1" applyBorder="1" applyAlignment="1" applyProtection="1">
      <alignment horizontal="center"/>
      <protection hidden="1"/>
    </xf>
    <xf numFmtId="1" fontId="0" fillId="5" borderId="42" xfId="0" applyNumberFormat="1" applyFill="1" applyBorder="1" applyAlignment="1" applyProtection="1">
      <alignment horizontal="center"/>
      <protection hidden="1"/>
    </xf>
    <xf numFmtId="1" fontId="0" fillId="5" borderId="43" xfId="0" applyNumberFormat="1" applyFill="1" applyBorder="1" applyAlignment="1" applyProtection="1">
      <alignment horizontal="center"/>
      <protection hidden="1"/>
    </xf>
    <xf numFmtId="1" fontId="0" fillId="5" borderId="44" xfId="0" applyNumberFormat="1" applyFill="1" applyBorder="1" applyAlignment="1" applyProtection="1">
      <alignment horizontal="center"/>
      <protection hidden="1"/>
    </xf>
    <xf numFmtId="1" fontId="0" fillId="5" borderId="5" xfId="0" applyNumberFormat="1" applyFill="1" applyBorder="1" applyAlignment="1" applyProtection="1">
      <protection hidden="1"/>
    </xf>
    <xf numFmtId="2" fontId="17" fillId="3" borderId="4" xfId="0" applyNumberFormat="1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protection hidden="1"/>
    </xf>
    <xf numFmtId="164" fontId="3" fillId="4" borderId="36" xfId="0" applyNumberFormat="1" applyFont="1" applyFill="1" applyBorder="1" applyAlignment="1" applyProtection="1">
      <alignment horizontal="center"/>
      <protection hidden="1"/>
    </xf>
    <xf numFmtId="165" fontId="0" fillId="6" borderId="9" xfId="0" applyNumberFormat="1" applyFill="1" applyBorder="1" applyAlignment="1" applyProtection="1">
      <alignment horizontal="center"/>
      <protection hidden="1"/>
    </xf>
    <xf numFmtId="165" fontId="6" fillId="6" borderId="1" xfId="0" applyNumberFormat="1" applyFont="1" applyFill="1" applyBorder="1" applyAlignment="1" applyProtection="1">
      <alignment horizontal="center"/>
      <protection hidden="1"/>
    </xf>
    <xf numFmtId="165" fontId="0" fillId="6" borderId="46" xfId="0" applyNumberFormat="1" applyFill="1" applyBorder="1" applyAlignment="1" applyProtection="1">
      <alignment horizontal="center"/>
      <protection hidden="1"/>
    </xf>
    <xf numFmtId="165" fontId="0" fillId="6" borderId="47" xfId="0" applyNumberFormat="1" applyFill="1" applyBorder="1" applyAlignment="1" applyProtection="1">
      <alignment horizontal="center"/>
      <protection hidden="1"/>
    </xf>
    <xf numFmtId="165" fontId="0" fillId="6" borderId="48" xfId="0" applyNumberFormat="1" applyFill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right"/>
      <protection locked="0" hidden="1"/>
    </xf>
    <xf numFmtId="0" fontId="2" fillId="0" borderId="0" xfId="0" applyFont="1" applyAlignment="1" applyProtection="1">
      <alignment horizontal="left" vertical="center"/>
      <protection hidden="1"/>
    </xf>
    <xf numFmtId="165" fontId="3" fillId="4" borderId="33" xfId="0" applyNumberFormat="1" applyFont="1" applyFill="1" applyBorder="1" applyAlignment="1" applyProtection="1">
      <alignment horizontal="center"/>
      <protection hidden="1"/>
    </xf>
    <xf numFmtId="165" fontId="3" fillId="4" borderId="34" xfId="0" applyNumberFormat="1" applyFont="1" applyFill="1" applyBorder="1" applyAlignment="1" applyProtection="1">
      <alignment horizontal="center"/>
      <protection hidden="1"/>
    </xf>
    <xf numFmtId="165" fontId="3" fillId="4" borderId="35" xfId="0" applyNumberFormat="1" applyFont="1" applyFill="1" applyBorder="1" applyAlignment="1" applyProtection="1">
      <alignment horizontal="center"/>
      <protection hidden="1"/>
    </xf>
    <xf numFmtId="2" fontId="3" fillId="4" borderId="33" xfId="0" applyNumberFormat="1" applyFont="1" applyFill="1" applyBorder="1" applyAlignment="1" applyProtection="1">
      <alignment horizontal="center"/>
      <protection hidden="1"/>
    </xf>
    <xf numFmtId="2" fontId="3" fillId="4" borderId="34" xfId="0" applyNumberFormat="1" applyFont="1" applyFill="1" applyBorder="1" applyAlignment="1" applyProtection="1">
      <alignment horizontal="center"/>
      <protection hidden="1"/>
    </xf>
    <xf numFmtId="2" fontId="3" fillId="4" borderId="35" xfId="0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3" borderId="1" xfId="0" applyFill="1" applyBorder="1" applyProtection="1">
      <protection hidden="1"/>
    </xf>
    <xf numFmtId="0" fontId="3" fillId="3" borderId="1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4" borderId="4" xfId="0" applyFont="1" applyFill="1" applyBorder="1" applyAlignment="1">
      <alignment horizontal="right"/>
    </xf>
    <xf numFmtId="167" fontId="0" fillId="5" borderId="4" xfId="0" applyNumberFormat="1" applyFill="1" applyBorder="1" applyAlignment="1">
      <alignment horizontal="center"/>
    </xf>
    <xf numFmtId="0" fontId="4" fillId="2" borderId="1" xfId="0" applyNumberFormat="1" applyFont="1" applyFill="1" applyBorder="1" applyAlignment="1" applyProtection="1">
      <alignment horizontal="left" vertical="center"/>
      <protection hidden="1"/>
    </xf>
    <xf numFmtId="0" fontId="4" fillId="2" borderId="2" xfId="0" applyNumberFormat="1" applyFont="1" applyFill="1" applyBorder="1" applyAlignment="1" applyProtection="1">
      <alignment horizontal="left" vertical="center"/>
      <protection hidden="1"/>
    </xf>
    <xf numFmtId="0" fontId="4" fillId="2" borderId="3" xfId="0" applyNumberFormat="1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2" xfId="0" applyFont="1" applyFill="1" applyBorder="1" applyAlignment="1" applyProtection="1">
      <alignment horizontal="left" vertical="center"/>
      <protection hidden="1"/>
    </xf>
    <xf numFmtId="0" fontId="11" fillId="2" borderId="3" xfId="0" applyFont="1" applyFill="1" applyBorder="1" applyAlignment="1" applyProtection="1">
      <alignment horizontal="left" vertic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0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18" xfId="0" applyFont="1" applyFill="1" applyBorder="1" applyAlignment="1" applyProtection="1">
      <alignment horizontal="center" vertical="center" wrapText="1"/>
      <protection hidden="1"/>
    </xf>
    <xf numFmtId="0" fontId="3" fillId="4" borderId="19" xfId="0" applyFont="1" applyFill="1" applyBorder="1" applyAlignment="1" applyProtection="1">
      <alignment horizontal="center" vertical="center" wrapText="1"/>
      <protection hidden="1"/>
    </xf>
    <xf numFmtId="0" fontId="3" fillId="4" borderId="12" xfId="0" applyFont="1" applyFill="1" applyBorder="1" applyAlignment="1" applyProtection="1">
      <alignment horizontal="center" vertical="center" wrapText="1"/>
      <protection hidden="1"/>
    </xf>
    <xf numFmtId="0" fontId="3" fillId="4" borderId="11" xfId="0" applyFont="1" applyFill="1" applyBorder="1" applyAlignment="1" applyProtection="1">
      <alignment horizontal="center" vertical="center" wrapText="1"/>
      <protection hidden="1"/>
    </xf>
    <xf numFmtId="0" fontId="3" fillId="4" borderId="5" xfId="0" applyFont="1" applyFill="1" applyBorder="1" applyAlignment="1" applyProtection="1">
      <alignment horizontal="center" vertical="center" wrapText="1"/>
      <protection hidden="1"/>
    </xf>
    <xf numFmtId="0" fontId="3" fillId="3" borderId="1" xfId="0" applyFont="1" applyFill="1" applyBorder="1" applyAlignment="1" applyProtection="1">
      <alignment horizontal="left"/>
      <protection hidden="1"/>
    </xf>
    <xf numFmtId="0" fontId="3" fillId="3" borderId="2" xfId="0" applyFont="1" applyFill="1" applyBorder="1" applyAlignment="1" applyProtection="1">
      <alignment horizontal="left"/>
      <protection hidden="1"/>
    </xf>
    <xf numFmtId="0" fontId="3" fillId="3" borderId="3" xfId="0" applyFont="1" applyFill="1" applyBorder="1" applyAlignment="1" applyProtection="1">
      <alignment horizontal="left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3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left"/>
      <protection hidden="1"/>
    </xf>
    <xf numFmtId="0" fontId="3" fillId="3" borderId="7" xfId="0" applyFont="1" applyFill="1" applyBorder="1" applyAlignment="1" applyProtection="1">
      <alignment horizontal="left"/>
      <protection hidden="1"/>
    </xf>
    <xf numFmtId="0" fontId="3" fillId="4" borderId="6" xfId="0" applyFont="1" applyFill="1" applyBorder="1" applyAlignment="1" applyProtection="1">
      <alignment horizontal="center" vertical="top" wrapText="1"/>
      <protection hidden="1"/>
    </xf>
    <xf numFmtId="0" fontId="3" fillId="4" borderId="7" xfId="0" applyFont="1" applyFill="1" applyBorder="1" applyAlignment="1" applyProtection="1">
      <alignment horizontal="center" vertical="top" wrapText="1"/>
      <protection hidden="1"/>
    </xf>
    <xf numFmtId="0" fontId="3" fillId="4" borderId="8" xfId="0" applyFont="1" applyFill="1" applyBorder="1" applyAlignment="1" applyProtection="1">
      <alignment horizontal="center" vertical="top" wrapText="1"/>
      <protection hidden="1"/>
    </xf>
    <xf numFmtId="0" fontId="3" fillId="4" borderId="9" xfId="0" applyFont="1" applyFill="1" applyBorder="1" applyAlignment="1" applyProtection="1">
      <alignment horizontal="center" vertical="top" wrapText="1"/>
      <protection hidden="1"/>
    </xf>
    <xf numFmtId="0" fontId="3" fillId="4" borderId="0" xfId="0" applyFont="1" applyFill="1" applyBorder="1" applyAlignment="1" applyProtection="1">
      <alignment horizontal="center" vertical="top" wrapText="1"/>
      <protection hidden="1"/>
    </xf>
    <xf numFmtId="0" fontId="3" fillId="4" borderId="10" xfId="0" applyFont="1" applyFill="1" applyBorder="1" applyAlignment="1" applyProtection="1">
      <alignment horizontal="center" vertical="top" wrapText="1"/>
      <protection hidden="1"/>
    </xf>
    <xf numFmtId="0" fontId="3" fillId="4" borderId="17" xfId="0" applyFont="1" applyFill="1" applyBorder="1" applyAlignment="1" applyProtection="1">
      <alignment horizontal="center" vertical="top" wrapText="1"/>
      <protection hidden="1"/>
    </xf>
    <xf numFmtId="0" fontId="3" fillId="4" borderId="18" xfId="0" applyFont="1" applyFill="1" applyBorder="1" applyAlignment="1" applyProtection="1">
      <alignment horizontal="center" vertical="top" wrapText="1"/>
      <protection hidden="1"/>
    </xf>
    <xf numFmtId="0" fontId="3" fillId="4" borderId="19" xfId="0" applyFont="1" applyFill="1" applyBorder="1" applyAlignment="1" applyProtection="1">
      <alignment horizontal="center" vertical="top" wrapText="1"/>
      <protection hidden="1"/>
    </xf>
    <xf numFmtId="0" fontId="3" fillId="4" borderId="6" xfId="0" applyFont="1" applyFill="1" applyBorder="1" applyAlignment="1" applyProtection="1">
      <alignment horizontal="right" wrapText="1"/>
      <protection hidden="1"/>
    </xf>
    <xf numFmtId="0" fontId="3" fillId="4" borderId="7" xfId="0" applyFont="1" applyFill="1" applyBorder="1" applyAlignment="1" applyProtection="1">
      <alignment horizontal="right"/>
      <protection hidden="1"/>
    </xf>
    <xf numFmtId="0" fontId="3" fillId="4" borderId="8" xfId="0" applyFont="1" applyFill="1" applyBorder="1" applyAlignment="1" applyProtection="1">
      <alignment horizontal="right"/>
      <protection hidden="1"/>
    </xf>
    <xf numFmtId="0" fontId="3" fillId="4" borderId="17" xfId="0" applyFont="1" applyFill="1" applyBorder="1" applyAlignment="1" applyProtection="1">
      <alignment horizontal="right"/>
      <protection hidden="1"/>
    </xf>
    <xf numFmtId="0" fontId="3" fillId="4" borderId="18" xfId="0" applyFont="1" applyFill="1" applyBorder="1" applyAlignment="1" applyProtection="1">
      <alignment horizontal="right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right" vertical="center"/>
      <protection hidden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'Generic ECU'!$G$14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'Generic ECU'!$F$15:$F$22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'Generic ECU'!$G$15:$G$22</c:f>
              <c:numCache>
                <c:formatCode>0</c:formatCode>
                <c:ptCount val="8"/>
                <c:pt idx="0">
                  <c:v>592.1327</c:v>
                </c:pt>
                <c:pt idx="1">
                  <c:v>641.52634999999998</c:v>
                </c:pt>
                <c:pt idx="2">
                  <c:v>705.20069999999987</c:v>
                </c:pt>
                <c:pt idx="3">
                  <c:v>743.33010000000002</c:v>
                </c:pt>
                <c:pt idx="4">
                  <c:v>802.36534999999992</c:v>
                </c:pt>
                <c:pt idx="5">
                  <c:v>839.89789999999994</c:v>
                </c:pt>
                <c:pt idx="6">
                  <c:v>881.00579999999991</c:v>
                </c:pt>
                <c:pt idx="7">
                  <c:v>918.84539999999993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B-4F6D-812F-06C62E38F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08032"/>
        <c:axId val="111710592"/>
      </c:scatterChart>
      <c:valAx>
        <c:axId val="111708032"/>
        <c:scaling>
          <c:orientation val="minMax"/>
        </c:scaling>
        <c:delete val="0"/>
        <c:axPos val="b"/>
        <c:majorGridlines/>
        <c:title>
          <c:tx>
            <c:strRef>
              <c:f>'Generic ECU'!$F$14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11710592"/>
        <c:crosses val="autoZero"/>
        <c:crossBetween val="midCat"/>
      </c:valAx>
      <c:valAx>
        <c:axId val="111710592"/>
        <c:scaling>
          <c:orientation val="minMax"/>
        </c:scaling>
        <c:delete val="0"/>
        <c:axPos val="l"/>
        <c:majorGridlines/>
        <c:title>
          <c:tx>
            <c:strRef>
              <c:f>'Generic ECU'!$H$15:$H$22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11708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69459865903997E-2"/>
          <c:y val="0.10729136307003689"/>
          <c:w val="0.77443625998363108"/>
          <c:h val="0.765179451142184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EcuTek'!$G$63:$V$63</c:f>
              <c:numCache>
                <c:formatCode>0</c:formatCode>
                <c:ptCount val="16"/>
                <c:pt idx="0">
                  <c:v>243.16862992896</c:v>
                </c:pt>
                <c:pt idx="1">
                  <c:v>210.18963822648001</c:v>
                </c:pt>
                <c:pt idx="2">
                  <c:v>183.05777002751995</c:v>
                </c:pt>
                <c:pt idx="3">
                  <c:v>161.17875685704001</c:v>
                </c:pt>
                <c:pt idx="4">
                  <c:v>143.95833024000001</c:v>
                </c:pt>
                <c:pt idx="5">
                  <c:v>130.80222170136</c:v>
                </c:pt>
                <c:pt idx="6">
                  <c:v>121.11616276607998</c:v>
                </c:pt>
                <c:pt idx="7">
                  <c:v>114.30588495912002</c:v>
                </c:pt>
                <c:pt idx="8">
                  <c:v>109.77711980544007</c:v>
                </c:pt>
                <c:pt idx="9">
                  <c:v>106.93559882999995</c:v>
                </c:pt>
                <c:pt idx="10">
                  <c:v>105.18705355775995</c:v>
                </c:pt>
                <c:pt idx="11">
                  <c:v>103.93721551368003</c:v>
                </c:pt>
                <c:pt idx="12">
                  <c:v>102.59181622272018</c:v>
                </c:pt>
                <c:pt idx="13">
                  <c:v>100.55658720984007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5E-483E-A5E3-8858CA925423}"/>
            </c:ext>
          </c:extLst>
        </c:ser>
        <c:ser>
          <c:idx val="1"/>
          <c:order val="1"/>
          <c:tx>
            <c:strRef>
              <c:f>'Nissan GTR EcuTek'!$F$64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EcuTek'!$G$64:$V$64</c:f>
              <c:numCache>
                <c:formatCode>0</c:formatCode>
                <c:ptCount val="16"/>
                <c:pt idx="0">
                  <c:v>269.62940818432003</c:v>
                </c:pt>
                <c:pt idx="1">
                  <c:v>233.05377788416001</c:v>
                </c:pt>
                <c:pt idx="2">
                  <c:v>202.71667374784002</c:v>
                </c:pt>
                <c:pt idx="3">
                  <c:v>177.98913650368002</c:v>
                </c:pt>
                <c:pt idx="4">
                  <c:v>158.24220688</c:v>
                </c:pt>
                <c:pt idx="5">
                  <c:v>142.84692560511996</c:v>
                </c:pt>
                <c:pt idx="6">
                  <c:v>131.17433340736005</c:v>
                </c:pt>
                <c:pt idx="7">
                  <c:v>122.59547101504006</c:v>
                </c:pt>
                <c:pt idx="8">
                  <c:v>116.48137915647993</c:v>
                </c:pt>
                <c:pt idx="9">
                  <c:v>112.20309855999994</c:v>
                </c:pt>
                <c:pt idx="10">
                  <c:v>109.13166995391987</c:v>
                </c:pt>
                <c:pt idx="11">
                  <c:v>106.63813406656004</c:v>
                </c:pt>
                <c:pt idx="12">
                  <c:v>104.09353162623995</c:v>
                </c:pt>
                <c:pt idx="13">
                  <c:v>100.86890336127999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5E-483E-A5E3-8858CA925423}"/>
            </c:ext>
          </c:extLst>
        </c:ser>
        <c:ser>
          <c:idx val="2"/>
          <c:order val="2"/>
          <c:tx>
            <c:strRef>
              <c:f>'Nissan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EcuTek'!$G$65:$V$65</c:f>
              <c:numCache>
                <c:formatCode>0</c:formatCode>
                <c:ptCount val="16"/>
                <c:pt idx="0">
                  <c:v>267.60817138495997</c:v>
                </c:pt>
                <c:pt idx="1">
                  <c:v>231.01503434647998</c:v>
                </c:pt>
                <c:pt idx="2">
                  <c:v>200.73583828351997</c:v>
                </c:pt>
                <c:pt idx="3">
                  <c:v>176.12905478503995</c:v>
                </c:pt>
                <c:pt idx="4">
                  <c:v>156.55315543999998</c:v>
                </c:pt>
                <c:pt idx="5">
                  <c:v>141.36661183735998</c:v>
                </c:pt>
                <c:pt idx="6">
                  <c:v>129.92789556607994</c:v>
                </c:pt>
                <c:pt idx="7">
                  <c:v>121.59547821511995</c:v>
                </c:pt>
                <c:pt idx="8">
                  <c:v>115.72783137343993</c:v>
                </c:pt>
                <c:pt idx="9">
                  <c:v>111.68342662999993</c:v>
                </c:pt>
                <c:pt idx="10">
                  <c:v>108.82073557375992</c:v>
                </c:pt>
                <c:pt idx="11">
                  <c:v>106.49822979367997</c:v>
                </c:pt>
                <c:pt idx="12">
                  <c:v>104.07438087871998</c:v>
                </c:pt>
                <c:pt idx="13">
                  <c:v>100.90766041784008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5E-483E-A5E3-8858CA925423}"/>
            </c:ext>
          </c:extLst>
        </c:ser>
        <c:ser>
          <c:idx val="3"/>
          <c:order val="3"/>
          <c:tx>
            <c:strRef>
              <c:f>'Nissan GTR EcuTek'!$F$66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EcuTek'!$G$66:$V$66</c:f>
              <c:numCache>
                <c:formatCode>0</c:formatCode>
                <c:ptCount val="16"/>
                <c:pt idx="0">
                  <c:v>255.90686668671998</c:v>
                </c:pt>
                <c:pt idx="1">
                  <c:v>222.21148863735999</c:v>
                </c:pt>
                <c:pt idx="2">
                  <c:v>194.25091992064</c:v>
                </c:pt>
                <c:pt idx="3">
                  <c:v>171.45012283527996</c:v>
                </c:pt>
                <c:pt idx="4">
                  <c:v>153.23405968000003</c:v>
                </c:pt>
                <c:pt idx="5">
                  <c:v>139.02769275352</c:v>
                </c:pt>
                <c:pt idx="6">
                  <c:v>128.25598435455998</c:v>
                </c:pt>
                <c:pt idx="7">
                  <c:v>120.34389678184004</c:v>
                </c:pt>
                <c:pt idx="8">
                  <c:v>114.71639233407996</c:v>
                </c:pt>
                <c:pt idx="9">
                  <c:v>110.79843331000001</c:v>
                </c:pt>
                <c:pt idx="10">
                  <c:v>108.01498200832003</c:v>
                </c:pt>
                <c:pt idx="11">
                  <c:v>105.79100072776004</c:v>
                </c:pt>
                <c:pt idx="12">
                  <c:v>103.55145176703996</c:v>
                </c:pt>
                <c:pt idx="13">
                  <c:v>100.72129742487999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5E-483E-A5E3-8858CA925423}"/>
            </c:ext>
          </c:extLst>
        </c:ser>
        <c:ser>
          <c:idx val="4"/>
          <c:order val="4"/>
          <c:tx>
            <c:strRef>
              <c:f>'Nissan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EcuTek'!$G$67:$V$67</c:f>
              <c:numCache>
                <c:formatCode>0</c:formatCode>
                <c:ptCount val="16"/>
                <c:pt idx="0">
                  <c:v>247.34902312064003</c:v>
                </c:pt>
                <c:pt idx="1">
                  <c:v>215.11793093432004</c:v>
                </c:pt>
                <c:pt idx="2">
                  <c:v>188.40122139968003</c:v>
                </c:pt>
                <c:pt idx="3">
                  <c:v>166.64723538536003</c:v>
                </c:pt>
                <c:pt idx="4">
                  <c:v>149.30431376000007</c:v>
                </c:pt>
                <c:pt idx="5">
                  <c:v>135.82079739224002</c:v>
                </c:pt>
                <c:pt idx="6">
                  <c:v>125.64502715072004</c:v>
                </c:pt>
                <c:pt idx="7">
                  <c:v>118.22534390408015</c:v>
                </c:pt>
                <c:pt idx="8">
                  <c:v>113.01008852095998</c:v>
                </c:pt>
                <c:pt idx="9">
                  <c:v>109.44760187000009</c:v>
                </c:pt>
                <c:pt idx="10">
                  <c:v>106.98622481984006</c:v>
                </c:pt>
                <c:pt idx="11">
                  <c:v>105.07429823912003</c:v>
                </c:pt>
                <c:pt idx="12">
                  <c:v>103.1601629964801</c:v>
                </c:pt>
                <c:pt idx="13">
                  <c:v>100.6921599605601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5E-483E-A5E3-8858CA925423}"/>
            </c:ext>
          </c:extLst>
        </c:ser>
        <c:ser>
          <c:idx val="5"/>
          <c:order val="5"/>
          <c:tx>
            <c:strRef>
              <c:f>'Nissan GTR EcuTek'!$F$68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EcuTek'!$G$68:$V$68</c:f>
              <c:numCache>
                <c:formatCode>0</c:formatCode>
                <c:ptCount val="16"/>
                <c:pt idx="0">
                  <c:v>256.81699473216003</c:v>
                </c:pt>
                <c:pt idx="1">
                  <c:v>223.22595830208002</c:v>
                </c:pt>
                <c:pt idx="2">
                  <c:v>195.32329723392002</c:v>
                </c:pt>
                <c:pt idx="3">
                  <c:v>172.53875009184003</c:v>
                </c:pt>
                <c:pt idx="4">
                  <c:v>154.30205544000003</c:v>
                </c:pt>
                <c:pt idx="5">
                  <c:v>140.04295184256006</c:v>
                </c:pt>
                <c:pt idx="6">
                  <c:v>129.19117786368002</c:v>
                </c:pt>
                <c:pt idx="7">
                  <c:v>121.17647206752002</c:v>
                </c:pt>
                <c:pt idx="8">
                  <c:v>115.42857301824</c:v>
                </c:pt>
                <c:pt idx="9">
                  <c:v>111.37721928000008</c:v>
                </c:pt>
                <c:pt idx="10">
                  <c:v>108.45214941695991</c:v>
                </c:pt>
                <c:pt idx="11">
                  <c:v>106.08310199328008</c:v>
                </c:pt>
                <c:pt idx="12">
                  <c:v>103.69981557312002</c:v>
                </c:pt>
                <c:pt idx="13">
                  <c:v>100.73202872064002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5E-483E-A5E3-8858CA925423}"/>
            </c:ext>
          </c:extLst>
        </c:ser>
        <c:ser>
          <c:idx val="6"/>
          <c:order val="6"/>
          <c:tx>
            <c:strRef>
              <c:f>'Nissan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EcuTek'!$G$69:$V$69</c:f>
              <c:numCache>
                <c:formatCode>0</c:formatCode>
                <c:ptCount val="16"/>
                <c:pt idx="0">
                  <c:v>274.94183094784</c:v>
                </c:pt>
                <c:pt idx="1">
                  <c:v>237.95303556592003</c:v>
                </c:pt>
                <c:pt idx="2">
                  <c:v>207.21170838208002</c:v>
                </c:pt>
                <c:pt idx="3">
                  <c:v>182.08788458416001</c:v>
                </c:pt>
                <c:pt idx="4">
                  <c:v>161.95159936000002</c:v>
                </c:pt>
                <c:pt idx="5">
                  <c:v>146.17288789744009</c:v>
                </c:pt>
                <c:pt idx="6">
                  <c:v>134.12178538432016</c:v>
                </c:pt>
                <c:pt idx="7">
                  <c:v>125.16832700848011</c:v>
                </c:pt>
                <c:pt idx="8">
                  <c:v>118.68254795776011</c:v>
                </c:pt>
                <c:pt idx="9">
                  <c:v>114.03448342000007</c:v>
                </c:pt>
                <c:pt idx="10">
                  <c:v>110.59416858304007</c:v>
                </c:pt>
                <c:pt idx="11">
                  <c:v>107.73163863471996</c:v>
                </c:pt>
                <c:pt idx="12">
                  <c:v>104.81692876288025</c:v>
                </c:pt>
                <c:pt idx="13">
                  <c:v>101.22007415536018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5E-483E-A5E3-8858CA925423}"/>
            </c:ext>
          </c:extLst>
        </c:ser>
        <c:ser>
          <c:idx val="8"/>
          <c:order val="7"/>
          <c:tx>
            <c:strRef>
              <c:f>'Nissan GTR EcuTek'!$F$70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EcuTek'!$G$70:$V$70</c:f>
              <c:numCache>
                <c:formatCode>0</c:formatCode>
                <c:ptCount val="16"/>
                <c:pt idx="0">
                  <c:v>302.91601012160004</c:v>
                </c:pt>
                <c:pt idx="1">
                  <c:v>259.54976386280003</c:v>
                </c:pt>
                <c:pt idx="2">
                  <c:v>223.62771072320004</c:v>
                </c:pt>
                <c:pt idx="3">
                  <c:v>194.38765865240009</c:v>
                </c:pt>
                <c:pt idx="4">
                  <c:v>171.0674156</c:v>
                </c:pt>
                <c:pt idx="5">
                  <c:v>152.9047895156001</c:v>
                </c:pt>
                <c:pt idx="6">
                  <c:v>139.13758834880008</c:v>
                </c:pt>
                <c:pt idx="7">
                  <c:v>129.00362004920009</c:v>
                </c:pt>
                <c:pt idx="8">
                  <c:v>121.74069256640018</c:v>
                </c:pt>
                <c:pt idx="9">
                  <c:v>116.58661385000016</c:v>
                </c:pt>
                <c:pt idx="10">
                  <c:v>112.77919184960001</c:v>
                </c:pt>
                <c:pt idx="11">
                  <c:v>109.55623451480005</c:v>
                </c:pt>
                <c:pt idx="12">
                  <c:v>106.15554979520016</c:v>
                </c:pt>
                <c:pt idx="13">
                  <c:v>101.8149456404002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5E-483E-A5E3-8858CA925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37216"/>
        <c:axId val="174939136"/>
      </c:scatterChart>
      <c:valAx>
        <c:axId val="174937216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4939136"/>
        <c:crosses val="autoZero"/>
        <c:crossBetween val="midCat"/>
        <c:majorUnit val="0.2"/>
      </c:valAx>
      <c:valAx>
        <c:axId val="174939136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4937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'Nissan GTR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COBB'!$G$15:$G$22</c:f>
              <c:numCache>
                <c:formatCode>0</c:formatCode>
                <c:ptCount val="8"/>
                <c:pt idx="0">
                  <c:v>592.1327</c:v>
                </c:pt>
                <c:pt idx="1">
                  <c:v>641.52634999999998</c:v>
                </c:pt>
                <c:pt idx="2">
                  <c:v>705.20069999999987</c:v>
                </c:pt>
                <c:pt idx="3">
                  <c:v>743.33010000000002</c:v>
                </c:pt>
                <c:pt idx="4">
                  <c:v>802.36534999999992</c:v>
                </c:pt>
                <c:pt idx="5">
                  <c:v>839.89789999999994</c:v>
                </c:pt>
                <c:pt idx="6">
                  <c:v>881.00579999999991</c:v>
                </c:pt>
                <c:pt idx="7">
                  <c:v>918.84539999999993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CB-4CF7-B858-C997CA66A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36672"/>
        <c:axId val="175182208"/>
      </c:scatterChart>
      <c:valAx>
        <c:axId val="175036672"/>
        <c:scaling>
          <c:orientation val="minMax"/>
        </c:scaling>
        <c:delete val="0"/>
        <c:axPos val="b"/>
        <c:majorGridlines/>
        <c:title>
          <c:tx>
            <c:strRef>
              <c:f>'Nissan GTR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75182208"/>
        <c:crosses val="autoZero"/>
        <c:crossBetween val="midCat"/>
      </c:valAx>
      <c:valAx>
        <c:axId val="175182208"/>
        <c:scaling>
          <c:orientation val="minMax"/>
        </c:scaling>
        <c:delete val="0"/>
        <c:axPos val="l"/>
        <c:majorGridlines/>
        <c:title>
          <c:tx>
            <c:strRef>
              <c:f>'Nissan GTR COBB'!$H$15:$H$22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75036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6089E-2"/>
          <c:y val="0.10426697541759174"/>
          <c:w val="0.77062447839182191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EcuTek'!$G$41:$N$41</c:f>
              <c:numCache>
                <c:formatCode>General</c:formatCode>
                <c:ptCount val="8"/>
                <c:pt idx="0">
                  <c:v>2.1419999999999999</c:v>
                </c:pt>
                <c:pt idx="1">
                  <c:v>1.482</c:v>
                </c:pt>
                <c:pt idx="2">
                  <c:v>1.2509999999999999</c:v>
                </c:pt>
                <c:pt idx="3">
                  <c:v>1.071</c:v>
                </c:pt>
                <c:pt idx="4">
                  <c:v>0.93</c:v>
                </c:pt>
                <c:pt idx="5">
                  <c:v>0.81799999999999995</c:v>
                </c:pt>
                <c:pt idx="6">
                  <c:v>0.72199999999999998</c:v>
                </c:pt>
                <c:pt idx="7">
                  <c:v>0.63300000000000001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A3-4825-A265-9127F89DC621}"/>
            </c:ext>
          </c:extLst>
        </c:ser>
        <c:ser>
          <c:idx val="1"/>
          <c:order val="1"/>
          <c:tx>
            <c:strRef>
              <c:f>'[1]Nissan GTR EcuTek'!$F$42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EcuTek'!$G$42:$N$42</c:f>
              <c:numCache>
                <c:formatCode>General</c:formatCode>
                <c:ptCount val="8"/>
                <c:pt idx="0">
                  <c:v>2.2330000000000001</c:v>
                </c:pt>
                <c:pt idx="1">
                  <c:v>1.482</c:v>
                </c:pt>
                <c:pt idx="2">
                  <c:v>1.2470000000000001</c:v>
                </c:pt>
                <c:pt idx="3">
                  <c:v>1.077</c:v>
                </c:pt>
                <c:pt idx="4">
                  <c:v>0.94899999999999995</c:v>
                </c:pt>
                <c:pt idx="5">
                  <c:v>0.84</c:v>
                </c:pt>
                <c:pt idx="6">
                  <c:v>0.73</c:v>
                </c:pt>
                <c:pt idx="7">
                  <c:v>0.59499999999999997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A3-4825-A265-9127F89DC621}"/>
            </c:ext>
          </c:extLst>
        </c:ser>
        <c:ser>
          <c:idx val="2"/>
          <c:order val="2"/>
          <c:tx>
            <c:strRef>
              <c:f>'[1]Nissan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EcuTek'!$G$43:$N$43</c:f>
              <c:numCache>
                <c:formatCode>General</c:formatCode>
                <c:ptCount val="8"/>
                <c:pt idx="0">
                  <c:v>2.319</c:v>
                </c:pt>
                <c:pt idx="1">
                  <c:v>1.5329999999999999</c:v>
                </c:pt>
                <c:pt idx="2">
                  <c:v>1.2649999999999999</c:v>
                </c:pt>
                <c:pt idx="3">
                  <c:v>1.0629999999999999</c:v>
                </c:pt>
                <c:pt idx="4">
                  <c:v>0.91200000000000003</c:v>
                </c:pt>
                <c:pt idx="5">
                  <c:v>0.79700000000000004</c:v>
                </c:pt>
                <c:pt idx="6">
                  <c:v>0.70399999999999996</c:v>
                </c:pt>
                <c:pt idx="7">
                  <c:v>0.61799999999999999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A3-4825-A265-9127F89DC621}"/>
            </c:ext>
          </c:extLst>
        </c:ser>
        <c:ser>
          <c:idx val="3"/>
          <c:order val="3"/>
          <c:tx>
            <c:strRef>
              <c:f>'[1]Nissan GTR EcuTek'!$F$44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EcuTek'!$G$44:$N$44</c:f>
              <c:numCache>
                <c:formatCode>General</c:formatCode>
                <c:ptCount val="8"/>
                <c:pt idx="0">
                  <c:v>2.4980000000000002</c:v>
                </c:pt>
                <c:pt idx="1">
                  <c:v>1.597</c:v>
                </c:pt>
                <c:pt idx="2">
                  <c:v>1.3029999999999999</c:v>
                </c:pt>
                <c:pt idx="3">
                  <c:v>1.085</c:v>
                </c:pt>
                <c:pt idx="4">
                  <c:v>0.92300000000000004</c:v>
                </c:pt>
                <c:pt idx="5">
                  <c:v>0.79800000000000004</c:v>
                </c:pt>
                <c:pt idx="6">
                  <c:v>0.68700000000000006</c:v>
                </c:pt>
                <c:pt idx="7">
                  <c:v>0.57099999999999995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A3-4825-A265-9127F89DC621}"/>
            </c:ext>
          </c:extLst>
        </c:ser>
        <c:ser>
          <c:idx val="4"/>
          <c:order val="4"/>
          <c:tx>
            <c:strRef>
              <c:f>'[1]Nissan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EcuTek'!$G$45:$N$45</c:f>
              <c:numCache>
                <c:formatCode>General</c:formatCode>
                <c:ptCount val="8"/>
                <c:pt idx="0">
                  <c:v>2.7210000000000001</c:v>
                </c:pt>
                <c:pt idx="1">
                  <c:v>1.6919999999999999</c:v>
                </c:pt>
                <c:pt idx="2">
                  <c:v>1.3580000000000001</c:v>
                </c:pt>
                <c:pt idx="3">
                  <c:v>1.115</c:v>
                </c:pt>
                <c:pt idx="4">
                  <c:v>0.94199999999999995</c:v>
                </c:pt>
                <c:pt idx="5">
                  <c:v>0.81699999999999995</c:v>
                </c:pt>
                <c:pt idx="6">
                  <c:v>0.71899999999999997</c:v>
                </c:pt>
                <c:pt idx="7">
                  <c:v>0.626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A3-4825-A265-9127F89DC621}"/>
            </c:ext>
          </c:extLst>
        </c:ser>
        <c:ser>
          <c:idx val="5"/>
          <c:order val="5"/>
          <c:tx>
            <c:strRef>
              <c:f>'[1]Nissan GTR EcuTek'!$F$46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EcuTek'!$G$46:$N$46</c:f>
              <c:numCache>
                <c:formatCode>General</c:formatCode>
                <c:ptCount val="8"/>
                <c:pt idx="0">
                  <c:v>3.032</c:v>
                </c:pt>
                <c:pt idx="1">
                  <c:v>1.7350000000000001</c:v>
                </c:pt>
                <c:pt idx="2">
                  <c:v>1.37</c:v>
                </c:pt>
                <c:pt idx="3">
                  <c:v>1.137</c:v>
                </c:pt>
                <c:pt idx="4">
                  <c:v>0.99</c:v>
                </c:pt>
                <c:pt idx="5">
                  <c:v>0.88700000000000001</c:v>
                </c:pt>
                <c:pt idx="6">
                  <c:v>0.78400000000000003</c:v>
                </c:pt>
                <c:pt idx="7">
                  <c:v>0.63600000000000001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A3-4825-A265-9127F89DC621}"/>
            </c:ext>
          </c:extLst>
        </c:ser>
        <c:ser>
          <c:idx val="6"/>
          <c:order val="6"/>
          <c:tx>
            <c:strRef>
              <c:f>'[1]Nissan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EcuTek'!$G$47:$N$47</c:f>
              <c:numCache>
                <c:formatCode>General</c:formatCode>
                <c:ptCount val="8"/>
                <c:pt idx="0">
                  <c:v>3.5990000000000002</c:v>
                </c:pt>
                <c:pt idx="1">
                  <c:v>1.919</c:v>
                </c:pt>
                <c:pt idx="2">
                  <c:v>1.4650000000000001</c:v>
                </c:pt>
                <c:pt idx="3">
                  <c:v>1.1879999999999999</c:v>
                </c:pt>
                <c:pt idx="4">
                  <c:v>1.0269999999999999</c:v>
                </c:pt>
                <c:pt idx="5">
                  <c:v>0.92200000000000004</c:v>
                </c:pt>
                <c:pt idx="6">
                  <c:v>0.81299999999999994</c:v>
                </c:pt>
                <c:pt idx="7">
                  <c:v>0.63800000000000001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A3-4825-A265-9127F89DC621}"/>
            </c:ext>
          </c:extLst>
        </c:ser>
        <c:ser>
          <c:idx val="7"/>
          <c:order val="7"/>
          <c:tx>
            <c:strRef>
              <c:f>'[1]Nissan GTR EcuTek'!$F$48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EcuTek'!$G$48:$N$48</c:f>
              <c:numCache>
                <c:formatCode>General</c:formatCode>
                <c:ptCount val="8"/>
                <c:pt idx="0">
                  <c:v>4.1849999999999996</c:v>
                </c:pt>
                <c:pt idx="1">
                  <c:v>2.0289999999999999</c:v>
                </c:pt>
                <c:pt idx="2">
                  <c:v>1.494</c:v>
                </c:pt>
                <c:pt idx="3">
                  <c:v>1.2</c:v>
                </c:pt>
                <c:pt idx="4">
                  <c:v>1.0580000000000001</c:v>
                </c:pt>
                <c:pt idx="5">
                  <c:v>0.97799999999999998</c:v>
                </c:pt>
                <c:pt idx="6">
                  <c:v>0.86899999999999999</c:v>
                </c:pt>
                <c:pt idx="7">
                  <c:v>0.64100000000000001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A3-4825-A265-9127F89DC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23552"/>
        <c:axId val="175225472"/>
      </c:scatterChart>
      <c:valAx>
        <c:axId val="175223552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225472"/>
        <c:crosses val="autoZero"/>
        <c:crossBetween val="midCat"/>
        <c:majorUnit val="1"/>
      </c:valAx>
      <c:valAx>
        <c:axId val="175225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223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694598659040067E-2"/>
          <c:y val="0.10729136307003694"/>
          <c:w val="0.77443625998363108"/>
          <c:h val="0.765179451142185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EcuTek'!$G$63:$V$63</c:f>
              <c:numCache>
                <c:formatCode>General</c:formatCode>
                <c:ptCount val="16"/>
                <c:pt idx="0">
                  <c:v>243</c:v>
                </c:pt>
                <c:pt idx="1">
                  <c:v>210</c:v>
                </c:pt>
                <c:pt idx="2">
                  <c:v>183</c:v>
                </c:pt>
                <c:pt idx="3">
                  <c:v>161</c:v>
                </c:pt>
                <c:pt idx="4">
                  <c:v>144</c:v>
                </c:pt>
                <c:pt idx="5">
                  <c:v>131</c:v>
                </c:pt>
                <c:pt idx="6">
                  <c:v>121</c:v>
                </c:pt>
                <c:pt idx="7">
                  <c:v>114</c:v>
                </c:pt>
                <c:pt idx="8">
                  <c:v>110</c:v>
                </c:pt>
                <c:pt idx="9">
                  <c:v>107</c:v>
                </c:pt>
                <c:pt idx="10">
                  <c:v>105</c:v>
                </c:pt>
                <c:pt idx="11">
                  <c:v>104</c:v>
                </c:pt>
                <c:pt idx="12">
                  <c:v>103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4-4C2F-92A3-924199B7AB18}"/>
            </c:ext>
          </c:extLst>
        </c:ser>
        <c:ser>
          <c:idx val="1"/>
          <c:order val="1"/>
          <c:tx>
            <c:strRef>
              <c:f>'[1]Nissan GTR EcuTek'!$F$64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EcuTek'!$G$64:$V$64</c:f>
              <c:numCache>
                <c:formatCode>General</c:formatCode>
                <c:ptCount val="16"/>
                <c:pt idx="0">
                  <c:v>270</c:v>
                </c:pt>
                <c:pt idx="1">
                  <c:v>233</c:v>
                </c:pt>
                <c:pt idx="2">
                  <c:v>203</c:v>
                </c:pt>
                <c:pt idx="3">
                  <c:v>178</c:v>
                </c:pt>
                <c:pt idx="4">
                  <c:v>158</c:v>
                </c:pt>
                <c:pt idx="5">
                  <c:v>143</c:v>
                </c:pt>
                <c:pt idx="6">
                  <c:v>131</c:v>
                </c:pt>
                <c:pt idx="7">
                  <c:v>123</c:v>
                </c:pt>
                <c:pt idx="8">
                  <c:v>116</c:v>
                </c:pt>
                <c:pt idx="9">
                  <c:v>112</c:v>
                </c:pt>
                <c:pt idx="10">
                  <c:v>109</c:v>
                </c:pt>
                <c:pt idx="11">
                  <c:v>107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14-4C2F-92A3-924199B7AB18}"/>
            </c:ext>
          </c:extLst>
        </c:ser>
        <c:ser>
          <c:idx val="2"/>
          <c:order val="2"/>
          <c:tx>
            <c:strRef>
              <c:f>'[1]Nissan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EcuTek'!$G$65:$V$65</c:f>
              <c:numCache>
                <c:formatCode>General</c:formatCode>
                <c:ptCount val="16"/>
                <c:pt idx="0">
                  <c:v>268</c:v>
                </c:pt>
                <c:pt idx="1">
                  <c:v>231</c:v>
                </c:pt>
                <c:pt idx="2">
                  <c:v>201</c:v>
                </c:pt>
                <c:pt idx="3">
                  <c:v>176</c:v>
                </c:pt>
                <c:pt idx="4">
                  <c:v>157</c:v>
                </c:pt>
                <c:pt idx="5">
                  <c:v>141</c:v>
                </c:pt>
                <c:pt idx="6">
                  <c:v>130</c:v>
                </c:pt>
                <c:pt idx="7">
                  <c:v>122</c:v>
                </c:pt>
                <c:pt idx="8">
                  <c:v>116</c:v>
                </c:pt>
                <c:pt idx="9">
                  <c:v>112</c:v>
                </c:pt>
                <c:pt idx="10">
                  <c:v>109</c:v>
                </c:pt>
                <c:pt idx="11">
                  <c:v>106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14-4C2F-92A3-924199B7AB18}"/>
            </c:ext>
          </c:extLst>
        </c:ser>
        <c:ser>
          <c:idx val="3"/>
          <c:order val="3"/>
          <c:tx>
            <c:strRef>
              <c:f>'[1]Nissan GTR EcuTek'!$F$66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EcuTek'!$G$66:$V$66</c:f>
              <c:numCache>
                <c:formatCode>General</c:formatCode>
                <c:ptCount val="16"/>
                <c:pt idx="0">
                  <c:v>256</c:v>
                </c:pt>
                <c:pt idx="1">
                  <c:v>222</c:v>
                </c:pt>
                <c:pt idx="2">
                  <c:v>194</c:v>
                </c:pt>
                <c:pt idx="3">
                  <c:v>171</c:v>
                </c:pt>
                <c:pt idx="4">
                  <c:v>153</c:v>
                </c:pt>
                <c:pt idx="5">
                  <c:v>139</c:v>
                </c:pt>
                <c:pt idx="6">
                  <c:v>128</c:v>
                </c:pt>
                <c:pt idx="7">
                  <c:v>120</c:v>
                </c:pt>
                <c:pt idx="8">
                  <c:v>115</c:v>
                </c:pt>
                <c:pt idx="9">
                  <c:v>111</c:v>
                </c:pt>
                <c:pt idx="10">
                  <c:v>108</c:v>
                </c:pt>
                <c:pt idx="11">
                  <c:v>106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14-4C2F-92A3-924199B7AB18}"/>
            </c:ext>
          </c:extLst>
        </c:ser>
        <c:ser>
          <c:idx val="4"/>
          <c:order val="4"/>
          <c:tx>
            <c:strRef>
              <c:f>'[1]Nissan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EcuTek'!$G$67:$V$67</c:f>
              <c:numCache>
                <c:formatCode>General</c:formatCode>
                <c:ptCount val="16"/>
                <c:pt idx="0">
                  <c:v>247</c:v>
                </c:pt>
                <c:pt idx="1">
                  <c:v>215</c:v>
                </c:pt>
                <c:pt idx="2">
                  <c:v>188</c:v>
                </c:pt>
                <c:pt idx="3">
                  <c:v>167</c:v>
                </c:pt>
                <c:pt idx="4">
                  <c:v>149</c:v>
                </c:pt>
                <c:pt idx="5">
                  <c:v>136</c:v>
                </c:pt>
                <c:pt idx="6">
                  <c:v>126</c:v>
                </c:pt>
                <c:pt idx="7">
                  <c:v>118</c:v>
                </c:pt>
                <c:pt idx="8">
                  <c:v>113</c:v>
                </c:pt>
                <c:pt idx="9">
                  <c:v>109</c:v>
                </c:pt>
                <c:pt idx="10">
                  <c:v>107</c:v>
                </c:pt>
                <c:pt idx="11">
                  <c:v>105</c:v>
                </c:pt>
                <c:pt idx="12">
                  <c:v>103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14-4C2F-92A3-924199B7AB18}"/>
            </c:ext>
          </c:extLst>
        </c:ser>
        <c:ser>
          <c:idx val="5"/>
          <c:order val="5"/>
          <c:tx>
            <c:strRef>
              <c:f>'[1]Nissan GTR EcuTek'!$F$68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EcuTek'!$G$68:$V$68</c:f>
              <c:numCache>
                <c:formatCode>General</c:formatCode>
                <c:ptCount val="16"/>
                <c:pt idx="0">
                  <c:v>257</c:v>
                </c:pt>
                <c:pt idx="1">
                  <c:v>223</c:v>
                </c:pt>
                <c:pt idx="2">
                  <c:v>195</c:v>
                </c:pt>
                <c:pt idx="3">
                  <c:v>173</c:v>
                </c:pt>
                <c:pt idx="4">
                  <c:v>154</c:v>
                </c:pt>
                <c:pt idx="5">
                  <c:v>140</c:v>
                </c:pt>
                <c:pt idx="6">
                  <c:v>129</c:v>
                </c:pt>
                <c:pt idx="7">
                  <c:v>121</c:v>
                </c:pt>
                <c:pt idx="8">
                  <c:v>115</c:v>
                </c:pt>
                <c:pt idx="9">
                  <c:v>111</c:v>
                </c:pt>
                <c:pt idx="10">
                  <c:v>108</c:v>
                </c:pt>
                <c:pt idx="11">
                  <c:v>106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14-4C2F-92A3-924199B7AB18}"/>
            </c:ext>
          </c:extLst>
        </c:ser>
        <c:ser>
          <c:idx val="6"/>
          <c:order val="6"/>
          <c:tx>
            <c:strRef>
              <c:f>'[1]Nissan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EcuTek'!$G$69:$V$69</c:f>
              <c:numCache>
                <c:formatCode>General</c:formatCode>
                <c:ptCount val="16"/>
                <c:pt idx="0">
                  <c:v>275</c:v>
                </c:pt>
                <c:pt idx="1">
                  <c:v>238</c:v>
                </c:pt>
                <c:pt idx="2">
                  <c:v>207</c:v>
                </c:pt>
                <c:pt idx="3">
                  <c:v>182</c:v>
                </c:pt>
                <c:pt idx="4">
                  <c:v>162</c:v>
                </c:pt>
                <c:pt idx="5">
                  <c:v>146</c:v>
                </c:pt>
                <c:pt idx="6">
                  <c:v>134</c:v>
                </c:pt>
                <c:pt idx="7">
                  <c:v>125</c:v>
                </c:pt>
                <c:pt idx="8">
                  <c:v>119</c:v>
                </c:pt>
                <c:pt idx="9">
                  <c:v>114</c:v>
                </c:pt>
                <c:pt idx="10">
                  <c:v>111</c:v>
                </c:pt>
                <c:pt idx="11">
                  <c:v>108</c:v>
                </c:pt>
                <c:pt idx="12">
                  <c:v>105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14-4C2F-92A3-924199B7AB18}"/>
            </c:ext>
          </c:extLst>
        </c:ser>
        <c:ser>
          <c:idx val="8"/>
          <c:order val="7"/>
          <c:tx>
            <c:strRef>
              <c:f>'[1]Nissan GTR EcuTek'!$F$70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EcuTek'!$G$70:$V$70</c:f>
              <c:numCache>
                <c:formatCode>General</c:formatCode>
                <c:ptCount val="16"/>
                <c:pt idx="0">
                  <c:v>303</c:v>
                </c:pt>
                <c:pt idx="1">
                  <c:v>260</c:v>
                </c:pt>
                <c:pt idx="2">
                  <c:v>224</c:v>
                </c:pt>
                <c:pt idx="3">
                  <c:v>194</c:v>
                </c:pt>
                <c:pt idx="4">
                  <c:v>171</c:v>
                </c:pt>
                <c:pt idx="5">
                  <c:v>153</c:v>
                </c:pt>
                <c:pt idx="6">
                  <c:v>139</c:v>
                </c:pt>
                <c:pt idx="7">
                  <c:v>129</c:v>
                </c:pt>
                <c:pt idx="8">
                  <c:v>122</c:v>
                </c:pt>
                <c:pt idx="9">
                  <c:v>117</c:v>
                </c:pt>
                <c:pt idx="10">
                  <c:v>113</c:v>
                </c:pt>
                <c:pt idx="11">
                  <c:v>110</c:v>
                </c:pt>
                <c:pt idx="12">
                  <c:v>106</c:v>
                </c:pt>
                <c:pt idx="13">
                  <c:v>102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614-4C2F-92A3-924199B7A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7648"/>
        <c:axId val="176269568"/>
      </c:scatterChart>
      <c:valAx>
        <c:axId val="176267648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6269568"/>
        <c:crosses val="autoZero"/>
        <c:crossBetween val="midCat"/>
        <c:majorUnit val="0.2"/>
      </c:valAx>
      <c:valAx>
        <c:axId val="176269568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267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'Subaru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'Subaru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'Subaru COBB'!$G$15:$G$22</c:f>
              <c:numCache>
                <c:formatCode>0</c:formatCode>
                <c:ptCount val="8"/>
                <c:pt idx="0">
                  <c:v>5100.8974225968368</c:v>
                </c:pt>
                <c:pt idx="1">
                  <c:v>4708.1591633224525</c:v>
                </c:pt>
                <c:pt idx="2">
                  <c:v>4283.047596613711</c:v>
                </c:pt>
                <c:pt idx="3">
                  <c:v>4063.347042270058</c:v>
                </c:pt>
                <c:pt idx="4">
                  <c:v>3764.3801084696729</c:v>
                </c:pt>
                <c:pt idx="5">
                  <c:v>3596.1611087077445</c:v>
                </c:pt>
                <c:pt idx="6">
                  <c:v>3428.3635400190396</c:v>
                </c:pt>
                <c:pt idx="7">
                  <c:v>3287.1777594634605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94-440F-991B-4C0E20F45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66112"/>
        <c:axId val="176668032"/>
      </c:scatterChart>
      <c:valAx>
        <c:axId val="176666112"/>
        <c:scaling>
          <c:orientation val="minMax"/>
        </c:scaling>
        <c:delete val="0"/>
        <c:axPos val="b"/>
        <c:majorGridlines/>
        <c:title>
          <c:tx>
            <c:strRef>
              <c:f>'Subaru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76668032"/>
        <c:crosses val="autoZero"/>
        <c:crossBetween val="midCat"/>
      </c:valAx>
      <c:valAx>
        <c:axId val="176668032"/>
        <c:scaling>
          <c:orientation val="minMax"/>
        </c:scaling>
        <c:delete val="0"/>
        <c:axPos val="l"/>
        <c:majorGridlines/>
        <c:title>
          <c:tx>
            <c:strRef>
              <c:f>'Subaru COBB'!$H$15:$H$22</c:f>
              <c:strCache>
                <c:ptCount val="8"/>
                <c:pt idx="0">
                  <c:v>Injector Pulse Width for 1 g of fuel (uS)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76666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Latency- 32 bit ECU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602E-2"/>
          <c:y val="0.10426697541759174"/>
          <c:w val="0.76835263661149655"/>
          <c:h val="0.771102362204724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COBB'!$G$41:$K$41</c:f>
              <c:numCache>
                <c:formatCode>0.000</c:formatCode>
                <c:ptCount val="5"/>
                <c:pt idx="0">
                  <c:v>2.1424000000000003</c:v>
                </c:pt>
                <c:pt idx="1">
                  <c:v>1.4822800000000003</c:v>
                </c:pt>
                <c:pt idx="2">
                  <c:v>1.070800000000002</c:v>
                </c:pt>
                <c:pt idx="3">
                  <c:v>0.81772000000000311</c:v>
                </c:pt>
                <c:pt idx="4">
                  <c:v>0.63280000000000136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70-401A-B5B3-CB3B2F5FDE52}"/>
            </c:ext>
          </c:extLst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COBB'!$G$42:$K$42</c:f>
              <c:numCache>
                <c:formatCode>0.000</c:formatCode>
                <c:ptCount val="5"/>
                <c:pt idx="0">
                  <c:v>2.2325199999999992</c:v>
                </c:pt>
                <c:pt idx="1">
                  <c:v>1.4817600000000031</c:v>
                </c:pt>
                <c:pt idx="2">
                  <c:v>1.0769199999999994</c:v>
                </c:pt>
                <c:pt idx="3">
                  <c:v>0.8403999999999936</c:v>
                </c:pt>
                <c:pt idx="4">
                  <c:v>0.59459999999999802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70-401A-B5B3-CB3B2F5FDE52}"/>
            </c:ext>
          </c:extLst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COBB'!$G$43:$K$43</c:f>
              <c:numCache>
                <c:formatCode>0.000</c:formatCode>
                <c:ptCount val="5"/>
                <c:pt idx="0">
                  <c:v>2.3192899999999987</c:v>
                </c:pt>
                <c:pt idx="1">
                  <c:v>1.5325100000000003</c:v>
                </c:pt>
                <c:pt idx="2">
                  <c:v>1.0632499999999983</c:v>
                </c:pt>
                <c:pt idx="3">
                  <c:v>0.79679000000000144</c:v>
                </c:pt>
                <c:pt idx="4">
                  <c:v>0.61840999999999724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70-401A-B5B3-CB3B2F5FDE52}"/>
            </c:ext>
          </c:extLst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COBB'!$G$44:$K$44</c:f>
              <c:numCache>
                <c:formatCode>0.000</c:formatCode>
                <c:ptCount val="5"/>
                <c:pt idx="0">
                  <c:v>2.497539999999999</c:v>
                </c:pt>
                <c:pt idx="1">
                  <c:v>1.5969799999999985</c:v>
                </c:pt>
                <c:pt idx="2">
                  <c:v>1.0848999999999975</c:v>
                </c:pt>
                <c:pt idx="3">
                  <c:v>0.79761999999999844</c:v>
                </c:pt>
                <c:pt idx="4">
                  <c:v>0.5714599999999983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70-401A-B5B3-CB3B2F5FDE52}"/>
            </c:ext>
          </c:extLst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COBB'!$G$45:$K$45</c:f>
              <c:numCache>
                <c:formatCode>0.000</c:formatCode>
                <c:ptCount val="5"/>
                <c:pt idx="0">
                  <c:v>2.7207899999999992</c:v>
                </c:pt>
                <c:pt idx="1">
                  <c:v>1.6923099999999991</c:v>
                </c:pt>
                <c:pt idx="2">
                  <c:v>1.1152699999999989</c:v>
                </c:pt>
                <c:pt idx="3">
                  <c:v>0.81734999999999758</c:v>
                </c:pt>
                <c:pt idx="4">
                  <c:v>0.62622999999999962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70-401A-B5B3-CB3B2F5FDE52}"/>
            </c:ext>
          </c:extLst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COBB'!$G$46:$K$46</c:f>
              <c:numCache>
                <c:formatCode>0.000</c:formatCode>
                <c:ptCount val="5"/>
                <c:pt idx="0">
                  <c:v>3.0324900000000028</c:v>
                </c:pt>
                <c:pt idx="1">
                  <c:v>1.7349899999999998</c:v>
                </c:pt>
                <c:pt idx="2">
                  <c:v>1.1366900000000051</c:v>
                </c:pt>
                <c:pt idx="3">
                  <c:v>0.88719000000001103</c:v>
                </c:pt>
                <c:pt idx="4">
                  <c:v>0.63609000000000293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70-401A-B5B3-CB3B2F5FDE52}"/>
            </c:ext>
          </c:extLst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COBB'!$G$47:$K$47</c:f>
              <c:numCache>
                <c:formatCode>0.000</c:formatCode>
                <c:ptCount val="5"/>
                <c:pt idx="0">
                  <c:v>3.5986899999999977</c:v>
                </c:pt>
                <c:pt idx="1">
                  <c:v>1.9185300000000005</c:v>
                </c:pt>
                <c:pt idx="2">
                  <c:v>1.1876499999999943</c:v>
                </c:pt>
                <c:pt idx="3">
                  <c:v>0.9222099999999962</c:v>
                </c:pt>
                <c:pt idx="4">
                  <c:v>0.63836999999999833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70-401A-B5B3-CB3B2F5FDE52}"/>
            </c:ext>
          </c:extLst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COBB'!$G$48:$K$48</c:f>
              <c:numCache>
                <c:formatCode>0.000</c:formatCode>
                <c:ptCount val="5"/>
                <c:pt idx="0">
                  <c:v>4.1850800000000064</c:v>
                </c:pt>
                <c:pt idx="1">
                  <c:v>2.0291000000000068</c:v>
                </c:pt>
                <c:pt idx="2">
                  <c:v>1.2003999999999948</c:v>
                </c:pt>
                <c:pt idx="3">
                  <c:v>0.97802000000000788</c:v>
                </c:pt>
                <c:pt idx="4">
                  <c:v>0.64100000000001245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970-401A-B5B3-CB3B2F5FD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76576"/>
        <c:axId val="177178496"/>
      </c:scatterChart>
      <c:valAx>
        <c:axId val="177176576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7178496"/>
        <c:crosses val="autoZero"/>
        <c:crossBetween val="midCat"/>
        <c:majorUnit val="1"/>
      </c:valAx>
      <c:valAx>
        <c:axId val="177178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7176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368870817824836"/>
          <c:y val="0.10729136307003694"/>
          <c:w val="0.76835259867087979"/>
          <c:h val="0.768078002528366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COBB'!$G$63:$N$63</c:f>
              <c:numCache>
                <c:formatCode>0</c:formatCode>
                <c:ptCount val="8"/>
                <c:pt idx="0">
                  <c:v>110.18963822648001</c:v>
                </c:pt>
                <c:pt idx="1">
                  <c:v>61.178756857040014</c:v>
                </c:pt>
                <c:pt idx="2">
                  <c:v>30.802221701359997</c:v>
                </c:pt>
                <c:pt idx="3">
                  <c:v>14.305884959120021</c:v>
                </c:pt>
                <c:pt idx="4">
                  <c:v>6.9355988299999467</c:v>
                </c:pt>
                <c:pt idx="5">
                  <c:v>3.9372155136800302</c:v>
                </c:pt>
                <c:pt idx="6">
                  <c:v>0.55658720984007459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2-428D-9B0C-1636EDC53DA3}"/>
            </c:ext>
          </c:extLst>
        </c:ser>
        <c:ser>
          <c:idx val="1"/>
          <c:order val="1"/>
          <c:tx>
            <c:strRef>
              <c:f>'Subaru COBB'!$F$64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COBB'!$G$64:$N$64</c:f>
              <c:numCache>
                <c:formatCode>0</c:formatCode>
                <c:ptCount val="8"/>
                <c:pt idx="0">
                  <c:v>133.05377788416001</c:v>
                </c:pt>
                <c:pt idx="1">
                  <c:v>77.989136503680015</c:v>
                </c:pt>
                <c:pt idx="2">
                  <c:v>42.846925605119964</c:v>
                </c:pt>
                <c:pt idx="3">
                  <c:v>22.595471015040062</c:v>
                </c:pt>
                <c:pt idx="4">
                  <c:v>12.203098559999944</c:v>
                </c:pt>
                <c:pt idx="5">
                  <c:v>6.6381340665600419</c:v>
                </c:pt>
                <c:pt idx="6">
                  <c:v>0.86890336127999035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F2-428D-9B0C-1636EDC53DA3}"/>
            </c:ext>
          </c:extLst>
        </c:ser>
        <c:ser>
          <c:idx val="2"/>
          <c:order val="2"/>
          <c:tx>
            <c:strRef>
              <c:f>'Subaru COBB'!$F$65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COBB'!$G$65:$N$65</c:f>
              <c:numCache>
                <c:formatCode>0</c:formatCode>
                <c:ptCount val="8"/>
                <c:pt idx="0">
                  <c:v>131.01503434647998</c:v>
                </c:pt>
                <c:pt idx="1">
                  <c:v>76.129054785039955</c:v>
                </c:pt>
                <c:pt idx="2">
                  <c:v>41.366611837359983</c:v>
                </c:pt>
                <c:pt idx="3">
                  <c:v>21.595478215119954</c:v>
                </c:pt>
                <c:pt idx="4">
                  <c:v>11.683426629999929</c:v>
                </c:pt>
                <c:pt idx="5">
                  <c:v>6.4982297936799682</c:v>
                </c:pt>
                <c:pt idx="6">
                  <c:v>0.90766041784007712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F2-428D-9B0C-1636EDC53DA3}"/>
            </c:ext>
          </c:extLst>
        </c:ser>
        <c:ser>
          <c:idx val="3"/>
          <c:order val="3"/>
          <c:tx>
            <c:strRef>
              <c:f>'Subaru COBB'!$F$66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COBB'!$G$66:$N$66</c:f>
              <c:numCache>
                <c:formatCode>0</c:formatCode>
                <c:ptCount val="8"/>
                <c:pt idx="0">
                  <c:v>122.21148863735999</c:v>
                </c:pt>
                <c:pt idx="1">
                  <c:v>71.450122835279956</c:v>
                </c:pt>
                <c:pt idx="2">
                  <c:v>39.02769275352</c:v>
                </c:pt>
                <c:pt idx="3">
                  <c:v>20.343896781840044</c:v>
                </c:pt>
                <c:pt idx="4">
                  <c:v>10.798433310000007</c:v>
                </c:pt>
                <c:pt idx="5">
                  <c:v>5.7910007277600357</c:v>
                </c:pt>
                <c:pt idx="6">
                  <c:v>0.72129742487999238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F2-428D-9B0C-1636EDC53DA3}"/>
            </c:ext>
          </c:extLst>
        </c:ser>
        <c:ser>
          <c:idx val="4"/>
          <c:order val="4"/>
          <c:tx>
            <c:strRef>
              <c:f>'Subaru COBB'!$F$67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COBB'!$G$67:$N$67</c:f>
              <c:numCache>
                <c:formatCode>0</c:formatCode>
                <c:ptCount val="8"/>
                <c:pt idx="0">
                  <c:v>115.11793093432004</c:v>
                </c:pt>
                <c:pt idx="1">
                  <c:v>66.647235385360034</c:v>
                </c:pt>
                <c:pt idx="2">
                  <c:v>35.820797392240024</c:v>
                </c:pt>
                <c:pt idx="3">
                  <c:v>18.225343904080148</c:v>
                </c:pt>
                <c:pt idx="4">
                  <c:v>9.447601870000085</c:v>
                </c:pt>
                <c:pt idx="5">
                  <c:v>5.0742982391200258</c:v>
                </c:pt>
                <c:pt idx="6">
                  <c:v>0.69215996056010454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F2-428D-9B0C-1636EDC53DA3}"/>
            </c:ext>
          </c:extLst>
        </c:ser>
        <c:ser>
          <c:idx val="5"/>
          <c:order val="5"/>
          <c:tx>
            <c:strRef>
              <c:f>'Subaru COBB'!$F$68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COBB'!$G$68:$N$68</c:f>
              <c:numCache>
                <c:formatCode>0</c:formatCode>
                <c:ptCount val="8"/>
                <c:pt idx="0">
                  <c:v>123.22595830208002</c:v>
                </c:pt>
                <c:pt idx="1">
                  <c:v>72.538750091840029</c:v>
                </c:pt>
                <c:pt idx="2">
                  <c:v>40.042951842560058</c:v>
                </c:pt>
                <c:pt idx="3">
                  <c:v>21.176472067520024</c:v>
                </c:pt>
                <c:pt idx="4">
                  <c:v>11.377219280000077</c:v>
                </c:pt>
                <c:pt idx="5">
                  <c:v>6.0831019932800814</c:v>
                </c:pt>
                <c:pt idx="6">
                  <c:v>0.73202872064001667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F2-428D-9B0C-1636EDC53DA3}"/>
            </c:ext>
          </c:extLst>
        </c:ser>
        <c:ser>
          <c:idx val="6"/>
          <c:order val="6"/>
          <c:tx>
            <c:strRef>
              <c:f>'Subaru COBB'!$F$69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COBB'!$G$69:$N$69</c:f>
              <c:numCache>
                <c:formatCode>0</c:formatCode>
                <c:ptCount val="8"/>
                <c:pt idx="0">
                  <c:v>137.95303556592003</c:v>
                </c:pt>
                <c:pt idx="1">
                  <c:v>82.087884584160008</c:v>
                </c:pt>
                <c:pt idx="2">
                  <c:v>46.172887897440091</c:v>
                </c:pt>
                <c:pt idx="3">
                  <c:v>25.168327008480105</c:v>
                </c:pt>
                <c:pt idx="4">
                  <c:v>14.034483420000072</c:v>
                </c:pt>
                <c:pt idx="5">
                  <c:v>7.7316386347199568</c:v>
                </c:pt>
                <c:pt idx="6">
                  <c:v>1.2200741553601802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F2-428D-9B0C-1636EDC53DA3}"/>
            </c:ext>
          </c:extLst>
        </c:ser>
        <c:ser>
          <c:idx val="8"/>
          <c:order val="7"/>
          <c:tx>
            <c:strRef>
              <c:f>'Subaru COBB'!$F$70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COBB'!$G$70:$N$70</c:f>
              <c:numCache>
                <c:formatCode>0</c:formatCode>
                <c:ptCount val="8"/>
                <c:pt idx="0">
                  <c:v>159.54976386280003</c:v>
                </c:pt>
                <c:pt idx="1">
                  <c:v>94.387658652400091</c:v>
                </c:pt>
                <c:pt idx="2">
                  <c:v>52.9047895156001</c:v>
                </c:pt>
                <c:pt idx="3">
                  <c:v>29.003620049200094</c:v>
                </c:pt>
                <c:pt idx="4">
                  <c:v>16.586613850000163</c:v>
                </c:pt>
                <c:pt idx="5">
                  <c:v>9.5562345148000531</c:v>
                </c:pt>
                <c:pt idx="6">
                  <c:v>1.8149456404001967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2F2-428D-9B0C-1636EDC5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54240"/>
        <c:axId val="184972800"/>
      </c:scatterChart>
      <c:valAx>
        <c:axId val="184954240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84972800"/>
        <c:crosses val="autoZero"/>
        <c:crossBetween val="midCat"/>
        <c:majorUnit val="0.2"/>
      </c:valAx>
      <c:valAx>
        <c:axId val="1849728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4954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Latency- 16 bit ECU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78"/>
          <c:w val="0.76211238802357073"/>
          <c:h val="0.774000912929365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COBB'!$S$41:$W$41</c:f>
              <c:numCache>
                <c:formatCode>0.000</c:formatCode>
                <c:ptCount val="5"/>
                <c:pt idx="0">
                  <c:v>2.8549449999999998</c:v>
                </c:pt>
                <c:pt idx="1">
                  <c:v>1.77562</c:v>
                </c:pt>
                <c:pt idx="2">
                  <c:v>1.1552950000000024</c:v>
                </c:pt>
                <c:pt idx="3">
                  <c:v>0.81772000000000311</c:v>
                </c:pt>
                <c:pt idx="4">
                  <c:v>0.58664500000000075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1-43DC-ADF0-5E0C9721CDAC}"/>
            </c:ext>
          </c:extLst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COBB'!$S$42:$W$42</c:f>
              <c:numCache>
                <c:formatCode>0.000</c:formatCode>
                <c:ptCount val="5"/>
                <c:pt idx="0">
                  <c:v>3.1294374999999999</c:v>
                </c:pt>
                <c:pt idx="1">
                  <c:v>1.8028000000000013</c:v>
                </c:pt>
                <c:pt idx="2">
                  <c:v>1.1554124999999988</c:v>
                </c:pt>
                <c:pt idx="3">
                  <c:v>0.8403999999999936</c:v>
                </c:pt>
                <c:pt idx="4">
                  <c:v>0.51088749999999372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F1-43DC-ADF0-5E0C9721CDAC}"/>
            </c:ext>
          </c:extLst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COBB'!$S$43:$W$43</c:f>
              <c:numCache>
                <c:formatCode>0.000</c:formatCode>
                <c:ptCount val="5"/>
                <c:pt idx="0">
                  <c:v>3.1867587499999992</c:v>
                </c:pt>
                <c:pt idx="1">
                  <c:v>1.8790399999999998</c:v>
                </c:pt>
                <c:pt idx="2">
                  <c:v>1.1570712499999978</c:v>
                </c:pt>
                <c:pt idx="3">
                  <c:v>0.79679000000000144</c:v>
                </c:pt>
                <c:pt idx="4">
                  <c:v>0.57413375000000144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F1-43DC-ADF0-5E0C9721CDAC}"/>
            </c:ext>
          </c:extLst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COBB'!$S$44:$W$44</c:f>
              <c:numCache>
                <c:formatCode>0.000</c:formatCode>
                <c:ptCount val="5"/>
                <c:pt idx="0">
                  <c:v>3.526363749999998</c:v>
                </c:pt>
                <c:pt idx="1">
                  <c:v>1.9884699999999995</c:v>
                </c:pt>
                <c:pt idx="2">
                  <c:v>1.1854512500000016</c:v>
                </c:pt>
                <c:pt idx="3">
                  <c:v>0.79761999999999844</c:v>
                </c:pt>
                <c:pt idx="4">
                  <c:v>0.50528875000000184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F1-43DC-ADF0-5E0C9721CDAC}"/>
            </c:ext>
          </c:extLst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COBB'!$S$45:$W$45</c:f>
              <c:numCache>
                <c:formatCode>0.000</c:formatCode>
                <c:ptCount val="5"/>
                <c:pt idx="0">
                  <c:v>3.89206875</c:v>
                </c:pt>
                <c:pt idx="1">
                  <c:v>2.1393499999999985</c:v>
                </c:pt>
                <c:pt idx="2">
                  <c:v>1.226631249999997</c:v>
                </c:pt>
                <c:pt idx="3">
                  <c:v>0.81734999999999758</c:v>
                </c:pt>
                <c:pt idx="4">
                  <c:v>0.57494375000000275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F1-43DC-ADF0-5E0C9721CDAC}"/>
            </c:ext>
          </c:extLst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COBB'!$S$46:$W$46</c:f>
              <c:numCache>
                <c:formatCode>0.000</c:formatCode>
                <c:ptCount val="5"/>
                <c:pt idx="0">
                  <c:v>4.6752524999999991</c:v>
                </c:pt>
                <c:pt idx="1">
                  <c:v>2.274440000000002</c:v>
                </c:pt>
                <c:pt idx="2">
                  <c:v>1.2398775000000057</c:v>
                </c:pt>
                <c:pt idx="3">
                  <c:v>0.88719000000001103</c:v>
                </c:pt>
                <c:pt idx="4">
                  <c:v>0.53200250000001148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F1-43DC-ADF0-5E0C9721CDAC}"/>
            </c:ext>
          </c:extLst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COBB'!$S$47:$W$47</c:f>
              <c:numCache>
                <c:formatCode>0.000</c:formatCode>
                <c:ptCount val="5"/>
                <c:pt idx="0">
                  <c:v>5.7728349999999935</c:v>
                </c:pt>
                <c:pt idx="1">
                  <c:v>2.6097099999999962</c:v>
                </c:pt>
                <c:pt idx="2">
                  <c:v>1.3078350000000007</c:v>
                </c:pt>
                <c:pt idx="3">
                  <c:v>0.9222099999999962</c:v>
                </c:pt>
                <c:pt idx="4">
                  <c:v>0.50783499999998938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F1-43DC-ADF0-5E0C9721CDAC}"/>
            </c:ext>
          </c:extLst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COBB'!$S$48:$W$48</c:f>
              <c:numCache>
                <c:formatCode>0.000</c:formatCode>
                <c:ptCount val="5"/>
                <c:pt idx="0">
                  <c:v>7.1067949999999982</c:v>
                </c:pt>
                <c:pt idx="1">
                  <c:v>2.8961200000000034</c:v>
                </c:pt>
                <c:pt idx="2">
                  <c:v>1.322570000000006</c:v>
                </c:pt>
                <c:pt idx="3">
                  <c:v>0.97802000000000788</c:v>
                </c:pt>
                <c:pt idx="4">
                  <c:v>0.45434500000002487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F1-43DC-ADF0-5E0C9721C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29408"/>
        <c:axId val="186143872"/>
      </c:scatterChart>
      <c:valAx>
        <c:axId val="186129408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6143872"/>
        <c:crosses val="autoZero"/>
        <c:crossBetween val="midCat"/>
        <c:majorUnit val="1"/>
      </c:valAx>
      <c:valAx>
        <c:axId val="186143872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6129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165E-2"/>
          <c:y val="0.10729136307003684"/>
          <c:w val="0.7827637638109558"/>
          <c:h val="0.768078002528366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'Subaru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COBB'!$G$52:$V$52</c:f>
              <c:numCache>
                <c:formatCode>0.000</c:formatCode>
                <c:ptCount val="16"/>
                <c:pt idx="0">
                  <c:v>0.24776907847999999</c:v>
                </c:pt>
                <c:pt idx="1">
                  <c:v>0.19865514103999998</c:v>
                </c:pt>
                <c:pt idx="2">
                  <c:v>0.14635420135999999</c:v>
                </c:pt>
                <c:pt idx="3">
                  <c:v>9.5531963120000007E-2</c:v>
                </c:pt>
                <c:pt idx="4">
                  <c:v>5.0854129999999997E-2</c:v>
                </c:pt>
                <c:pt idx="5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DE-462B-8803-DFABE3C6EB1D}"/>
            </c:ext>
          </c:extLst>
        </c:ser>
        <c:ser>
          <c:idx val="1"/>
          <c:order val="1"/>
          <c:tx>
            <c:strRef>
              <c:f>'Subaru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COBB'!$G$53:$V$53</c:f>
              <c:numCache>
                <c:formatCode>0.000</c:formatCode>
                <c:ptCount val="16"/>
                <c:pt idx="0">
                  <c:v>0.29866528343999998</c:v>
                </c:pt>
                <c:pt idx="1">
                  <c:v>0.25714640711999998</c:v>
                </c:pt>
                <c:pt idx="2">
                  <c:v>0.20410870007999998</c:v>
                </c:pt>
                <c:pt idx="3">
                  <c:v>0.14580956136000003</c:v>
                </c:pt>
                <c:pt idx="4">
                  <c:v>8.850638999999999E-2</c:v>
                </c:pt>
                <c:pt idx="6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DE-462B-8803-DFABE3C6EB1D}"/>
            </c:ext>
          </c:extLst>
        </c:ser>
        <c:ser>
          <c:idx val="2"/>
          <c:order val="2"/>
          <c:tx>
            <c:strRef>
              <c:f>'Subaru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COBB'!$G$54:$V$54</c:f>
              <c:numCache>
                <c:formatCode>0.000</c:formatCode>
                <c:ptCount val="16"/>
                <c:pt idx="0">
                  <c:v>0.29356547576000003</c:v>
                </c:pt>
                <c:pt idx="1">
                  <c:v>0.25029469447999997</c:v>
                </c:pt>
                <c:pt idx="2">
                  <c:v>0.19634249432000001</c:v>
                </c:pt>
                <c:pt idx="3">
                  <c:v>0.13805274343999996</c:v>
                </c:pt>
                <c:pt idx="4">
                  <c:v>8.1769310000000039E-2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DE-462B-8803-DFABE3C6EB1D}"/>
            </c:ext>
          </c:extLst>
        </c:ser>
        <c:ser>
          <c:idx val="3"/>
          <c:order val="3"/>
          <c:tx>
            <c:strRef>
              <c:f>'Subaru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COBB'!$G$55:$V$55</c:f>
              <c:numCache>
                <c:formatCode>0.000</c:formatCode>
                <c:ptCount val="16"/>
                <c:pt idx="0">
                  <c:v>0.27344329872000001</c:v>
                </c:pt>
                <c:pt idx="1">
                  <c:v>0.23443629455999998</c:v>
                </c:pt>
                <c:pt idx="2">
                  <c:v>0.18420485903999997</c:v>
                </c:pt>
                <c:pt idx="3">
                  <c:v>0.12920452367999999</c:v>
                </c:pt>
                <c:pt idx="4">
                  <c:v>7.5890820000000081E-2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DE-462B-8803-DFABE3C6EB1D}"/>
            </c:ext>
          </c:extLst>
        </c:ser>
        <c:ser>
          <c:idx val="4"/>
          <c:order val="4"/>
          <c:tx>
            <c:strRef>
              <c:f>'Subaru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COBB'!$G$56:$V$56</c:f>
              <c:numCache>
                <c:formatCode>0.000</c:formatCode>
                <c:ptCount val="16"/>
                <c:pt idx="0">
                  <c:v>0.25923311527999998</c:v>
                </c:pt>
                <c:pt idx="1">
                  <c:v>0.21928368343999996</c:v>
                </c:pt>
                <c:pt idx="2">
                  <c:v>0.17043137095999997</c:v>
                </c:pt>
                <c:pt idx="3">
                  <c:v>0.11837453431999997</c:v>
                </c:pt>
                <c:pt idx="4">
                  <c:v>6.8811530000000037E-2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DE-462B-8803-DFABE3C6EB1D}"/>
            </c:ext>
          </c:extLst>
        </c:ser>
        <c:ser>
          <c:idx val="5"/>
          <c:order val="5"/>
          <c:tx>
            <c:strRef>
              <c:f>'Subaru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COBB'!$G$57:$V$57</c:f>
              <c:numCache>
                <c:formatCode>0.000</c:formatCode>
                <c:ptCount val="16"/>
                <c:pt idx="0">
                  <c:v>0.27780408959999997</c:v>
                </c:pt>
                <c:pt idx="1">
                  <c:v>0.24001982879999995</c:v>
                </c:pt>
                <c:pt idx="2">
                  <c:v>0.19006192319999995</c:v>
                </c:pt>
                <c:pt idx="3">
                  <c:v>0.13453167839999997</c:v>
                </c:pt>
                <c:pt idx="4">
                  <c:v>8.0030399999999974E-2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DE-462B-8803-DFABE3C6EB1D}"/>
            </c:ext>
          </c:extLst>
        </c:ser>
        <c:ser>
          <c:idx val="6"/>
          <c:order val="6"/>
          <c:tx>
            <c:strRef>
              <c:f>'Subaru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COBB'!$G$58:$V$58</c:f>
              <c:numCache>
                <c:formatCode>0.000</c:formatCode>
                <c:ptCount val="16"/>
                <c:pt idx="0">
                  <c:v>0.30977115855999998</c:v>
                </c:pt>
                <c:pt idx="1">
                  <c:v>0.27030401488</c:v>
                </c:pt>
                <c:pt idx="2">
                  <c:v>0.21751872591999999</c:v>
                </c:pt>
                <c:pt idx="3">
                  <c:v>0.15794422864000002</c:v>
                </c:pt>
                <c:pt idx="4">
                  <c:v>9.8109460000000037E-2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DE-462B-8803-DFABE3C6EB1D}"/>
            </c:ext>
          </c:extLst>
        </c:ser>
        <c:ser>
          <c:idx val="8"/>
          <c:order val="7"/>
          <c:tx>
            <c:strRef>
              <c:f>'Subaru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COBB'!$G$51:$K$51</c:f>
              <c:numCache>
                <c:formatCode>0.000</c:formatCode>
                <c:ptCount val="5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COBB'!$G$59:$K$59</c:f>
              <c:numCache>
                <c:formatCode>0.000</c:formatCode>
                <c:ptCount val="5"/>
                <c:pt idx="0">
                  <c:v>0.35848250824</c:v>
                </c:pt>
                <c:pt idx="1">
                  <c:v>0.30985781751999997</c:v>
                </c:pt>
                <c:pt idx="2">
                  <c:v>0.24990155368</c:v>
                </c:pt>
                <c:pt idx="3">
                  <c:v>0.18417231256000005</c:v>
                </c:pt>
                <c:pt idx="4">
                  <c:v>0.11822869000000003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DE-462B-8803-DFABE3C6E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99744"/>
        <c:axId val="186406016"/>
      </c:scatterChart>
      <c:valAx>
        <c:axId val="186399744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86406016"/>
        <c:crosses val="autoZero"/>
        <c:crossBetween val="midCat"/>
        <c:majorUnit val="0.2"/>
      </c:valAx>
      <c:valAx>
        <c:axId val="18640601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6399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'Mitsubishi EVO X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'Mitsubishi EVO X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'Mitsubishi EVO X COBB'!$G$15:$G$22</c:f>
              <c:numCache>
                <c:formatCode>0</c:formatCode>
                <c:ptCount val="8"/>
                <c:pt idx="0">
                  <c:v>592.1327</c:v>
                </c:pt>
                <c:pt idx="1">
                  <c:v>641.52634999999998</c:v>
                </c:pt>
                <c:pt idx="2">
                  <c:v>705.20069999999987</c:v>
                </c:pt>
                <c:pt idx="3">
                  <c:v>743.33010000000002</c:v>
                </c:pt>
                <c:pt idx="4">
                  <c:v>802.36534999999992</c:v>
                </c:pt>
                <c:pt idx="5">
                  <c:v>839.89789999999994</c:v>
                </c:pt>
                <c:pt idx="6">
                  <c:v>881.00579999999991</c:v>
                </c:pt>
                <c:pt idx="7">
                  <c:v>918.84539999999993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5D-4FB6-8D6C-DC7FD682B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68192"/>
        <c:axId val="187790848"/>
      </c:scatterChart>
      <c:valAx>
        <c:axId val="187768192"/>
        <c:scaling>
          <c:orientation val="minMax"/>
        </c:scaling>
        <c:delete val="0"/>
        <c:axPos val="b"/>
        <c:majorGridlines/>
        <c:title>
          <c:tx>
            <c:strRef>
              <c:f>'Mitsubishi EVO X COBB'!$F$14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87790848"/>
        <c:crosses val="autoZero"/>
        <c:crossBetween val="midCat"/>
      </c:valAx>
      <c:valAx>
        <c:axId val="187790848"/>
        <c:scaling>
          <c:orientation val="minMax"/>
        </c:scaling>
        <c:delete val="0"/>
        <c:axPos val="l"/>
        <c:majorGridlines/>
        <c:title>
          <c:tx>
            <c:strRef>
              <c:f>'Mitsubishi EVO X COBB'!$H$15:$H$22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87768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602E-2"/>
          <c:y val="0.10426697541759163"/>
          <c:w val="0.76835263661149655"/>
          <c:h val="0.771102186214267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'Generic ECU'!$F$41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ECU'!$G$41:$N$41</c:f>
              <c:numCache>
                <c:formatCode>0.000</c:formatCode>
                <c:ptCount val="8"/>
                <c:pt idx="0">
                  <c:v>2.1424000000000003</c:v>
                </c:pt>
                <c:pt idx="1">
                  <c:v>1.4822800000000003</c:v>
                </c:pt>
                <c:pt idx="2">
                  <c:v>1.2510999999999992</c:v>
                </c:pt>
                <c:pt idx="3">
                  <c:v>1.070800000000002</c:v>
                </c:pt>
                <c:pt idx="4">
                  <c:v>0.93009999999999948</c:v>
                </c:pt>
                <c:pt idx="5">
                  <c:v>0.81772000000000311</c:v>
                </c:pt>
                <c:pt idx="6">
                  <c:v>0.72237999999999936</c:v>
                </c:pt>
                <c:pt idx="7">
                  <c:v>0.63280000000000136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2B-4B99-8D99-005F2F6E3079}"/>
            </c:ext>
          </c:extLst>
        </c:ser>
        <c:ser>
          <c:idx val="1"/>
          <c:order val="1"/>
          <c:tx>
            <c:strRef>
              <c:f>'Generic ECU'!$F$42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ECU'!$G$42:$N$42</c:f>
              <c:numCache>
                <c:formatCode>0.000</c:formatCode>
                <c:ptCount val="8"/>
                <c:pt idx="0">
                  <c:v>2.2325199999999992</c:v>
                </c:pt>
                <c:pt idx="1">
                  <c:v>1.4817600000000031</c:v>
                </c:pt>
                <c:pt idx="2">
                  <c:v>1.2471999999999976</c:v>
                </c:pt>
                <c:pt idx="3">
                  <c:v>1.0769199999999994</c:v>
                </c:pt>
                <c:pt idx="4">
                  <c:v>0.94872000000000334</c:v>
                </c:pt>
                <c:pt idx="5">
                  <c:v>0.8403999999999936</c:v>
                </c:pt>
                <c:pt idx="6">
                  <c:v>0.72976000000000063</c:v>
                </c:pt>
                <c:pt idx="7">
                  <c:v>0.59459999999999802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2B-4B99-8D99-005F2F6E3079}"/>
            </c:ext>
          </c:extLst>
        </c:ser>
        <c:ser>
          <c:idx val="2"/>
          <c:order val="2"/>
          <c:tx>
            <c:strRef>
              <c:f>'Generic ECU'!$F$43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ECU'!$G$43:$N$43</c:f>
              <c:numCache>
                <c:formatCode>0.000</c:formatCode>
                <c:ptCount val="8"/>
                <c:pt idx="0">
                  <c:v>2.3192899999999987</c:v>
                </c:pt>
                <c:pt idx="1">
                  <c:v>1.5325100000000003</c:v>
                </c:pt>
                <c:pt idx="2">
                  <c:v>1.2653600000000012</c:v>
                </c:pt>
                <c:pt idx="3">
                  <c:v>1.0632499999999983</c:v>
                </c:pt>
                <c:pt idx="4">
                  <c:v>0.91183999999999799</c:v>
                </c:pt>
                <c:pt idx="5">
                  <c:v>0.79679000000000144</c:v>
                </c:pt>
                <c:pt idx="6">
                  <c:v>0.70375999999999905</c:v>
                </c:pt>
                <c:pt idx="7">
                  <c:v>0.61840999999999724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2B-4B99-8D99-005F2F6E3079}"/>
            </c:ext>
          </c:extLst>
        </c:ser>
        <c:ser>
          <c:idx val="3"/>
          <c:order val="3"/>
          <c:tx>
            <c:strRef>
              <c:f>'Generic ECU'!$F$44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ECU'!$G$44:$N$44</c:f>
              <c:numCache>
                <c:formatCode>0.000</c:formatCode>
                <c:ptCount val="8"/>
                <c:pt idx="0">
                  <c:v>2.497539999999999</c:v>
                </c:pt>
                <c:pt idx="1">
                  <c:v>1.5969799999999985</c:v>
                </c:pt>
                <c:pt idx="2">
                  <c:v>1.3026099999999996</c:v>
                </c:pt>
                <c:pt idx="3">
                  <c:v>1.0848999999999975</c:v>
                </c:pt>
                <c:pt idx="4">
                  <c:v>0.92338999999999771</c:v>
                </c:pt>
                <c:pt idx="5">
                  <c:v>0.79761999999999844</c:v>
                </c:pt>
                <c:pt idx="6">
                  <c:v>0.6871299999999998</c:v>
                </c:pt>
                <c:pt idx="7">
                  <c:v>0.5714599999999983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2B-4B99-8D99-005F2F6E3079}"/>
            </c:ext>
          </c:extLst>
        </c:ser>
        <c:ser>
          <c:idx val="4"/>
          <c:order val="4"/>
          <c:tx>
            <c:strRef>
              <c:f>'Generic ECU'!$F$45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ECU'!$G$45:$N$45</c:f>
              <c:numCache>
                <c:formatCode>0.000</c:formatCode>
                <c:ptCount val="8"/>
                <c:pt idx="0">
                  <c:v>2.7207899999999992</c:v>
                </c:pt>
                <c:pt idx="1">
                  <c:v>1.6923099999999991</c:v>
                </c:pt>
                <c:pt idx="2">
                  <c:v>1.3581299999999974</c:v>
                </c:pt>
                <c:pt idx="3">
                  <c:v>1.1152699999999989</c:v>
                </c:pt>
                <c:pt idx="4">
                  <c:v>0.94219000000000364</c:v>
                </c:pt>
                <c:pt idx="5">
                  <c:v>0.81734999999999758</c:v>
                </c:pt>
                <c:pt idx="6">
                  <c:v>0.71920999999998969</c:v>
                </c:pt>
                <c:pt idx="7">
                  <c:v>0.62622999999999962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2B-4B99-8D99-005F2F6E3079}"/>
            </c:ext>
          </c:extLst>
        </c:ser>
        <c:ser>
          <c:idx val="5"/>
          <c:order val="5"/>
          <c:tx>
            <c:strRef>
              <c:f>'Generic ECU'!$F$46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ECU'!$G$46:$N$46</c:f>
              <c:numCache>
                <c:formatCode>0.000</c:formatCode>
                <c:ptCount val="8"/>
                <c:pt idx="0">
                  <c:v>3.0324900000000028</c:v>
                </c:pt>
                <c:pt idx="1">
                  <c:v>1.7349899999999998</c:v>
                </c:pt>
                <c:pt idx="2">
                  <c:v>1.3703400000000023</c:v>
                </c:pt>
                <c:pt idx="3">
                  <c:v>1.1366900000000051</c:v>
                </c:pt>
                <c:pt idx="4">
                  <c:v>0.99024000000000001</c:v>
                </c:pt>
                <c:pt idx="5">
                  <c:v>0.88719000000001103</c:v>
                </c:pt>
                <c:pt idx="6">
                  <c:v>0.78374000000000166</c:v>
                </c:pt>
                <c:pt idx="7">
                  <c:v>0.63609000000000293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2B-4B99-8D99-005F2F6E3079}"/>
            </c:ext>
          </c:extLst>
        </c:ser>
        <c:ser>
          <c:idx val="6"/>
          <c:order val="6"/>
          <c:tx>
            <c:strRef>
              <c:f>'Generic ECU'!$F$47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ECU'!$G$47:$N$47</c:f>
              <c:numCache>
                <c:formatCode>0.000</c:formatCode>
                <c:ptCount val="8"/>
                <c:pt idx="0">
                  <c:v>3.5986899999999977</c:v>
                </c:pt>
                <c:pt idx="1">
                  <c:v>1.9185300000000005</c:v>
                </c:pt>
                <c:pt idx="2">
                  <c:v>1.4646700000000017</c:v>
                </c:pt>
                <c:pt idx="3">
                  <c:v>1.1876499999999943</c:v>
                </c:pt>
                <c:pt idx="4">
                  <c:v>1.0269899999999872</c:v>
                </c:pt>
                <c:pt idx="5">
                  <c:v>0.9222099999999962</c:v>
                </c:pt>
                <c:pt idx="6">
                  <c:v>0.81283000000000172</c:v>
                </c:pt>
                <c:pt idx="7">
                  <c:v>0.63836999999999833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2B-4B99-8D99-005F2F6E3079}"/>
            </c:ext>
          </c:extLst>
        </c:ser>
        <c:ser>
          <c:idx val="7"/>
          <c:order val="7"/>
          <c:tx>
            <c:strRef>
              <c:f>'Generic ECU'!$F$48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ECU'!$G$48:$N$48</c:f>
              <c:numCache>
                <c:formatCode>0.000</c:formatCode>
                <c:ptCount val="8"/>
                <c:pt idx="0">
                  <c:v>4.1850800000000064</c:v>
                </c:pt>
                <c:pt idx="1">
                  <c:v>2.0291000000000068</c:v>
                </c:pt>
                <c:pt idx="2">
                  <c:v>1.4939000000000178</c:v>
                </c:pt>
                <c:pt idx="3">
                  <c:v>1.2003999999999948</c:v>
                </c:pt>
                <c:pt idx="4">
                  <c:v>1.0584799999999959</c:v>
                </c:pt>
                <c:pt idx="5">
                  <c:v>0.97802000000000788</c:v>
                </c:pt>
                <c:pt idx="6">
                  <c:v>0.86890000000001777</c:v>
                </c:pt>
                <c:pt idx="7">
                  <c:v>0.64100000000001245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2B-4B99-8D99-005F2F6E3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12928"/>
        <c:axId val="191165184"/>
      </c:scatterChart>
      <c:valAx>
        <c:axId val="190812928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1165184"/>
        <c:crosses val="autoZero"/>
        <c:crossBetween val="midCat"/>
        <c:majorUnit val="1"/>
      </c:valAx>
      <c:valAx>
        <c:axId val="191165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0812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68"/>
          <c:w val="0.76003230516093057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'Mitsubishi EVO X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COBB'!$G$41:$N$41</c:f>
              <c:numCache>
                <c:formatCode>0.000</c:formatCode>
                <c:ptCount val="8"/>
                <c:pt idx="0">
                  <c:v>3.2348986000000002</c:v>
                </c:pt>
                <c:pt idx="1">
                  <c:v>2.4625582000000001</c:v>
                </c:pt>
                <c:pt idx="2">
                  <c:v>1.6869171999999999</c:v>
                </c:pt>
                <c:pt idx="3">
                  <c:v>1.1212840000000011</c:v>
                </c:pt>
                <c:pt idx="4">
                  <c:v>0.81199960000000293</c:v>
                </c:pt>
                <c:pt idx="5">
                  <c:v>0.59607220000000227</c:v>
                </c:pt>
                <c:pt idx="6">
                  <c:v>0.39272560000000678</c:v>
                </c:pt>
                <c:pt idx="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14-4737-890E-AC72217F9D6D}"/>
            </c:ext>
          </c:extLst>
        </c:ser>
        <c:ser>
          <c:idx val="1"/>
          <c:order val="1"/>
          <c:tx>
            <c:strRef>
              <c:f>'Mitsubishi EVO X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COBB'!$G$42:$N$42</c:f>
              <c:numCache>
                <c:formatCode>0.000</c:formatCode>
                <c:ptCount val="8"/>
                <c:pt idx="0">
                  <c:v>3.4750277999999923</c:v>
                </c:pt>
                <c:pt idx="1">
                  <c:v>2.5966385999999972</c:v>
                </c:pt>
                <c:pt idx="2">
                  <c:v>1.7144956000000016</c:v>
                </c:pt>
                <c:pt idx="3">
                  <c:v>1.1245983999999989</c:v>
                </c:pt>
                <c:pt idx="4">
                  <c:v>0.83376159999999389</c:v>
                </c:pt>
                <c:pt idx="5">
                  <c:v>0.53918439999999679</c:v>
                </c:pt>
                <c:pt idx="6">
                  <c:v>0.2323711999999909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14-4737-890E-AC72217F9D6D}"/>
            </c:ext>
          </c:extLst>
        </c:ser>
        <c:ser>
          <c:idx val="2"/>
          <c:order val="2"/>
          <c:tx>
            <c:strRef>
              <c:f>'Mitsubishi EVO X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COBB'!$G$43:$N$43</c:f>
              <c:numCache>
                <c:formatCode>0.000</c:formatCode>
                <c:ptCount val="8"/>
                <c:pt idx="0">
                  <c:v>3.6214108999999963</c:v>
                </c:pt>
                <c:pt idx="1">
                  <c:v>2.7008782999999981</c:v>
                </c:pt>
                <c:pt idx="2">
                  <c:v>1.7764117999999995</c:v>
                </c:pt>
                <c:pt idx="3">
                  <c:v>1.1198407999999991</c:v>
                </c:pt>
                <c:pt idx="4">
                  <c:v>0.79120820000000136</c:v>
                </c:pt>
                <c:pt idx="5">
                  <c:v>0.58341649999999645</c:v>
                </c:pt>
                <c:pt idx="6">
                  <c:v>0.38967199999999247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14-4737-890E-AC72217F9D6D}"/>
            </c:ext>
          </c:extLst>
        </c:ser>
        <c:ser>
          <c:idx val="3"/>
          <c:order val="3"/>
          <c:tx>
            <c:strRef>
              <c:f>'Mitsubishi EVO X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COBB'!$G$44:$N$44</c:f>
              <c:numCache>
                <c:formatCode>0.000</c:formatCode>
                <c:ptCount val="8"/>
                <c:pt idx="0">
                  <c:v>3.9879667999999997</c:v>
                </c:pt>
                <c:pt idx="1">
                  <c:v>2.9343115999999991</c:v>
                </c:pt>
                <c:pt idx="2">
                  <c:v>1.8761535999999985</c:v>
                </c:pt>
                <c:pt idx="3">
                  <c:v>1.1458587999999978</c:v>
                </c:pt>
                <c:pt idx="4">
                  <c:v>0.79099059999999843</c:v>
                </c:pt>
                <c:pt idx="5">
                  <c:v>0.52403529999999776</c:v>
                </c:pt>
                <c:pt idx="6">
                  <c:v>0.26146439999999416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14-4737-890E-AC72217F9D6D}"/>
            </c:ext>
          </c:extLst>
        </c:ser>
        <c:ser>
          <c:idx val="4"/>
          <c:order val="4"/>
          <c:tx>
            <c:strRef>
              <c:f>'Mitsubishi EVO X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COBB'!$G$45:$N$45</c:f>
              <c:numCache>
                <c:formatCode>0.000</c:formatCode>
                <c:ptCount val="8"/>
                <c:pt idx="0">
                  <c:v>4.4229243999999994</c:v>
                </c:pt>
                <c:pt idx="1">
                  <c:v>3.2196027999999992</c:v>
                </c:pt>
                <c:pt idx="2">
                  <c:v>2.0111387999999986</c:v>
                </c:pt>
                <c:pt idx="3">
                  <c:v>1.1832707999999985</c:v>
                </c:pt>
                <c:pt idx="4">
                  <c:v>0.81146159999999701</c:v>
                </c:pt>
                <c:pt idx="5">
                  <c:v>0.58810820000000374</c:v>
                </c:pt>
                <c:pt idx="6">
                  <c:v>0.37704360000002635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14-4737-890E-AC72217F9D6D}"/>
            </c:ext>
          </c:extLst>
        </c:ser>
        <c:ser>
          <c:idx val="5"/>
          <c:order val="5"/>
          <c:tx>
            <c:strRef>
              <c:f>'Mitsubishi EVO X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COBB'!$G$46:$N$46</c:f>
              <c:numCache>
                <c:formatCode>0.000</c:formatCode>
                <c:ptCount val="8"/>
                <c:pt idx="0">
                  <c:v>5.179852500000008</c:v>
                </c:pt>
                <c:pt idx="1">
                  <c:v>3.6617775000000039</c:v>
                </c:pt>
                <c:pt idx="2">
                  <c:v>2.1372150000000003</c:v>
                </c:pt>
                <c:pt idx="3">
                  <c:v>1.2021120000000041</c:v>
                </c:pt>
                <c:pt idx="4">
                  <c:v>0.88098300000001051</c:v>
                </c:pt>
                <c:pt idx="5">
                  <c:v>0.57555350000000338</c:v>
                </c:pt>
                <c:pt idx="6">
                  <c:v>0.24038800000000649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14-4737-890E-AC72217F9D6D}"/>
            </c:ext>
          </c:extLst>
        </c:ser>
        <c:ser>
          <c:idx val="6"/>
          <c:order val="6"/>
          <c:tx>
            <c:strRef>
              <c:f>'Mitsubishi EVO X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COBB'!$G$47:$N$47</c:f>
              <c:numCache>
                <c:formatCode>0.000</c:formatCode>
                <c:ptCount val="8"/>
                <c:pt idx="0">
                  <c:v>6.3793547999999927</c:v>
                </c:pt>
                <c:pt idx="1">
                  <c:v>4.4135675999999959</c:v>
                </c:pt>
                <c:pt idx="2">
                  <c:v>2.4393795999999988</c:v>
                </c:pt>
                <c:pt idx="3">
                  <c:v>1.2652155999999963</c:v>
                </c:pt>
                <c:pt idx="4">
                  <c:v>0.91564719999999644</c:v>
                </c:pt>
                <c:pt idx="5">
                  <c:v>0.56684139999999683</c:v>
                </c:pt>
                <c:pt idx="6">
                  <c:v>0.17081719999998946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314-4737-890E-AC72217F9D6D}"/>
            </c:ext>
          </c:extLst>
        </c:ser>
        <c:ser>
          <c:idx val="7"/>
          <c:order val="7"/>
          <c:tx>
            <c:strRef>
              <c:f>'Mitsubishi EVO X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COBB'!$G$48:$N$48</c:f>
              <c:numCache>
                <c:formatCode>0.000</c:formatCode>
                <c:ptCount val="8"/>
                <c:pt idx="0">
                  <c:v>7.7532269000000049</c:v>
                </c:pt>
                <c:pt idx="1">
                  <c:v>5.2307303000000056</c:v>
                </c:pt>
                <c:pt idx="2">
                  <c:v>2.6974538000000052</c:v>
                </c:pt>
                <c:pt idx="3">
                  <c:v>1.2825800000000012</c:v>
                </c:pt>
                <c:pt idx="4">
                  <c:v>0.97147280000000835</c:v>
                </c:pt>
                <c:pt idx="5">
                  <c:v>0.54756100000001018</c:v>
                </c:pt>
                <c:pt idx="6">
                  <c:v>3.0227999999998367E-2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14-4737-890E-AC72217F9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61568"/>
        <c:axId val="188076032"/>
      </c:scatterChart>
      <c:valAx>
        <c:axId val="188061568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8076032"/>
        <c:crosses val="autoZero"/>
        <c:crossBetween val="midCat"/>
        <c:majorUnit val="1"/>
      </c:valAx>
      <c:valAx>
        <c:axId val="188076032"/>
        <c:scaling>
          <c:orientation val="minMax"/>
          <c:max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8061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165E-2"/>
          <c:y val="0.10729136307003684"/>
          <c:w val="0.7827637638109558"/>
          <c:h val="0.768078002528366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'Mitsubishi EVO X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COBB'!$G$52:$BT$52</c:f>
              <c:numCache>
                <c:formatCode>0.000</c:formatCode>
                <c:ptCount val="66"/>
                <c:pt idx="0">
                  <c:v>0.31405</c:v>
                </c:pt>
                <c:pt idx="1">
                  <c:v>0.30715404384767997</c:v>
                </c:pt>
                <c:pt idx="2">
                  <c:v>0.29917987910144</c:v>
                </c:pt>
                <c:pt idx="3">
                  <c:v>0.29021598132735998</c:v>
                </c:pt>
                <c:pt idx="4">
                  <c:v>0.28035082609152001</c:v>
                </c:pt>
                <c:pt idx="5">
                  <c:v>0.26967288895999997</c:v>
                </c:pt>
                <c:pt idx="6">
                  <c:v>0.25827064549888001</c:v>
                </c:pt>
                <c:pt idx="7">
                  <c:v>0.24623257127423998</c:v>
                </c:pt>
                <c:pt idx="8">
                  <c:v>0.23364714185216001</c:v>
                </c:pt>
                <c:pt idx="9">
                  <c:v>0.22060283279871998</c:v>
                </c:pt>
                <c:pt idx="10">
                  <c:v>0.20718811967999995</c:v>
                </c:pt>
                <c:pt idx="11">
                  <c:v>0.19349147806207995</c:v>
                </c:pt>
                <c:pt idx="12">
                  <c:v>0.17960138351103994</c:v>
                </c:pt>
                <c:pt idx="13">
                  <c:v>0.16560631159295994</c:v>
                </c:pt>
                <c:pt idx="14">
                  <c:v>0.15159473787391992</c:v>
                </c:pt>
                <c:pt idx="15">
                  <c:v>0.13765513791999992</c:v>
                </c:pt>
                <c:pt idx="16">
                  <c:v>0.12387598729727989</c:v>
                </c:pt>
                <c:pt idx="17">
                  <c:v>0.1103457615718399</c:v>
                </c:pt>
                <c:pt idx="18">
                  <c:v>9.715293630975988E-2</c:v>
                </c:pt>
                <c:pt idx="19">
                  <c:v>8.4385987077119889E-2</c:v>
                </c:pt>
                <c:pt idx="20">
                  <c:v>7.2133389439999862E-2</c:v>
                </c:pt>
                <c:pt idx="21">
                  <c:v>6.0483618964479902E-2</c:v>
                </c:pt>
                <c:pt idx="22">
                  <c:v>4.9525151216639862E-2</c:v>
                </c:pt>
                <c:pt idx="23">
                  <c:v>3.9346461762559903E-2</c:v>
                </c:pt>
                <c:pt idx="24">
                  <c:v>3.0036026168319907E-2</c:v>
                </c:pt>
                <c:pt idx="25">
                  <c:v>2.1682319999999866E-2</c:v>
                </c:pt>
                <c:pt idx="26">
                  <c:v>1.4373818823679885E-2</c:v>
                </c:pt>
                <c:pt idx="27">
                  <c:v>8.1989982054399557E-3</c:v>
                </c:pt>
                <c:pt idx="28">
                  <c:v>3.2463337113599611E-3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F0-4A3C-B592-C43FEA0D5F50}"/>
            </c:ext>
          </c:extLst>
        </c:ser>
        <c:ser>
          <c:idx val="1"/>
          <c:order val="1"/>
          <c:tx>
            <c:strRef>
              <c:f>'Mitsubishi EVO X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COBB'!$G$53:$BT$53</c:f>
              <c:numCache>
                <c:formatCode>0.000</c:formatCode>
                <c:ptCount val="66"/>
                <c:pt idx="0">
                  <c:v>0.32559504303103998</c:v>
                </c:pt>
                <c:pt idx="1">
                  <c:v>0.32559504303103998</c:v>
                </c:pt>
                <c:pt idx="2">
                  <c:v>0.32512887800832002</c:v>
                </c:pt>
                <c:pt idx="3">
                  <c:v>0.32282016375807998</c:v>
                </c:pt>
                <c:pt idx="4">
                  <c:v>0.31878755910655998</c:v>
                </c:pt>
                <c:pt idx="5">
                  <c:v>0.31314972287999998</c:v>
                </c:pt>
                <c:pt idx="6">
                  <c:v>0.30602531390464</c:v>
                </c:pt>
                <c:pt idx="7">
                  <c:v>0.29753299100671998</c:v>
                </c:pt>
                <c:pt idx="8">
                  <c:v>0.28779141301248001</c:v>
                </c:pt>
                <c:pt idx="9">
                  <c:v>0.27691923874815999</c:v>
                </c:pt>
                <c:pt idx="10">
                  <c:v>0.26503512703999998</c:v>
                </c:pt>
                <c:pt idx="11">
                  <c:v>0.25225773671423996</c:v>
                </c:pt>
                <c:pt idx="12">
                  <c:v>0.23870572659711997</c:v>
                </c:pt>
                <c:pt idx="13">
                  <c:v>0.22449775551487994</c:v>
                </c:pt>
                <c:pt idx="14">
                  <c:v>0.20975248229375992</c:v>
                </c:pt>
                <c:pt idx="15">
                  <c:v>0.19458856575999989</c:v>
                </c:pt>
                <c:pt idx="16">
                  <c:v>0.17912466473983985</c:v>
                </c:pt>
                <c:pt idx="17">
                  <c:v>0.16347943805951987</c:v>
                </c:pt>
                <c:pt idx="18">
                  <c:v>0.14777154454527985</c:v>
                </c:pt>
                <c:pt idx="19">
                  <c:v>0.13211964302335982</c:v>
                </c:pt>
                <c:pt idx="20">
                  <c:v>0.11664239231999979</c:v>
                </c:pt>
                <c:pt idx="21">
                  <c:v>0.10145845126143985</c:v>
                </c:pt>
                <c:pt idx="22">
                  <c:v>8.6686478673919848E-2</c:v>
                </c:pt>
                <c:pt idx="23">
                  <c:v>7.2445133383679805E-2</c:v>
                </c:pt>
                <c:pt idx="24">
                  <c:v>5.8853074216959844E-2</c:v>
                </c:pt>
                <c:pt idx="25">
                  <c:v>4.6028959999999786E-2</c:v>
                </c:pt>
                <c:pt idx="26">
                  <c:v>3.4091449559039866E-2</c:v>
                </c:pt>
                <c:pt idx="27">
                  <c:v>2.3159201720319822E-2</c:v>
                </c:pt>
                <c:pt idx="28">
                  <c:v>1.3350875310079835E-2</c:v>
                </c:pt>
                <c:pt idx="29">
                  <c:v>4.7851291545599195E-3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F0-4A3C-B592-C43FEA0D5F50}"/>
            </c:ext>
          </c:extLst>
        </c:ser>
        <c:ser>
          <c:idx val="2"/>
          <c:order val="2"/>
          <c:tx>
            <c:strRef>
              <c:f>'Mitsubishi EVO X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COBB'!$G$54:$BT$54</c:f>
              <c:numCache>
                <c:formatCode>0.000</c:formatCode>
                <c:ptCount val="66"/>
                <c:pt idx="0">
                  <c:v>0.32471685999616001</c:v>
                </c:pt>
                <c:pt idx="1">
                  <c:v>0.32471685999616001</c:v>
                </c:pt>
                <c:pt idx="2">
                  <c:v>0.32341627900927999</c:v>
                </c:pt>
                <c:pt idx="3">
                  <c:v>0.32031855557632</c:v>
                </c:pt>
                <c:pt idx="4">
                  <c:v>0.31554398823424001</c:v>
                </c:pt>
                <c:pt idx="5">
                  <c:v>0.30921287551999999</c:v>
                </c:pt>
                <c:pt idx="6">
                  <c:v>0.30144551597056002</c:v>
                </c:pt>
                <c:pt idx="7">
                  <c:v>0.29236220812288</c:v>
                </c:pt>
                <c:pt idx="8">
                  <c:v>0.28208325051392003</c:v>
                </c:pt>
                <c:pt idx="9">
                  <c:v>0.27072894168063999</c:v>
                </c:pt>
                <c:pt idx="10">
                  <c:v>0.25841958016</c:v>
                </c:pt>
                <c:pt idx="11">
                  <c:v>0.24527546448895995</c:v>
                </c:pt>
                <c:pt idx="12">
                  <c:v>0.23141689320447995</c:v>
                </c:pt>
                <c:pt idx="13">
                  <c:v>0.21696416484351994</c:v>
                </c:pt>
                <c:pt idx="14">
                  <c:v>0.20203757794303989</c:v>
                </c:pt>
                <c:pt idx="15">
                  <c:v>0.18675743103999992</c:v>
                </c:pt>
                <c:pt idx="16">
                  <c:v>0.17124402267135988</c:v>
                </c:pt>
                <c:pt idx="17">
                  <c:v>0.15561765137407985</c:v>
                </c:pt>
                <c:pt idx="18">
                  <c:v>0.13999861568511981</c:v>
                </c:pt>
                <c:pt idx="19">
                  <c:v>0.12450721414143986</c:v>
                </c:pt>
                <c:pt idx="20">
                  <c:v>0.10926374527999982</c:v>
                </c:pt>
                <c:pt idx="21">
                  <c:v>9.43885076377598E-2</c:v>
                </c:pt>
                <c:pt idx="22">
                  <c:v>8.0001799751679814E-2</c:v>
                </c:pt>
                <c:pt idx="23">
                  <c:v>6.6223920158719807E-2</c:v>
                </c:pt>
                <c:pt idx="24">
                  <c:v>5.3175167395839829E-2</c:v>
                </c:pt>
                <c:pt idx="25">
                  <c:v>4.0975839999999764E-2</c:v>
                </c:pt>
                <c:pt idx="26">
                  <c:v>2.9746236508159829E-2</c:v>
                </c:pt>
                <c:pt idx="27">
                  <c:v>1.9606655457279853E-2</c:v>
                </c:pt>
                <c:pt idx="28">
                  <c:v>1.0677395384319777E-2</c:v>
                </c:pt>
                <c:pt idx="29">
                  <c:v>3.0787548262398712E-3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F0-4A3C-B592-C43FEA0D5F50}"/>
            </c:ext>
          </c:extLst>
        </c:ser>
        <c:ser>
          <c:idx val="3"/>
          <c:order val="3"/>
          <c:tx>
            <c:strRef>
              <c:f>'Mitsubishi EVO X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COBB'!$G$55:$BT$55</c:f>
              <c:numCache>
                <c:formatCode>0.000</c:formatCode>
                <c:ptCount val="66"/>
                <c:pt idx="0">
                  <c:v>0.29675575766015999</c:v>
                </c:pt>
                <c:pt idx="1">
                  <c:v>0.29675575766015999</c:v>
                </c:pt>
                <c:pt idx="2">
                  <c:v>0.29675575766015999</c:v>
                </c:pt>
                <c:pt idx="3">
                  <c:v>0.29510139874303998</c:v>
                </c:pt>
                <c:pt idx="4">
                  <c:v>0.29171543600127997</c:v>
                </c:pt>
                <c:pt idx="5">
                  <c:v>0.28672028544</c:v>
                </c:pt>
                <c:pt idx="6">
                  <c:v>0.28023836306431998</c:v>
                </c:pt>
                <c:pt idx="7">
                  <c:v>0.27239208487935995</c:v>
                </c:pt>
                <c:pt idx="8">
                  <c:v>0.26330386689023999</c:v>
                </c:pt>
                <c:pt idx="9">
                  <c:v>0.25309612510207996</c:v>
                </c:pt>
                <c:pt idx="10">
                  <c:v>0.24189127551999995</c:v>
                </c:pt>
                <c:pt idx="11">
                  <c:v>0.22981173414911993</c:v>
                </c:pt>
                <c:pt idx="12">
                  <c:v>0.21697991699455993</c:v>
                </c:pt>
                <c:pt idx="13">
                  <c:v>0.20351824006143993</c:v>
                </c:pt>
                <c:pt idx="14">
                  <c:v>0.18954911935487992</c:v>
                </c:pt>
                <c:pt idx="15">
                  <c:v>0.17519497087999991</c:v>
                </c:pt>
                <c:pt idx="16">
                  <c:v>0.16057821064191985</c:v>
                </c:pt>
                <c:pt idx="17">
                  <c:v>0.14582125464575985</c:v>
                </c:pt>
                <c:pt idx="18">
                  <c:v>0.13104651889663985</c:v>
                </c:pt>
                <c:pt idx="19">
                  <c:v>0.11637641939967985</c:v>
                </c:pt>
                <c:pt idx="20">
                  <c:v>0.10193337215999979</c:v>
                </c:pt>
                <c:pt idx="21">
                  <c:v>8.7839793182719866E-2</c:v>
                </c:pt>
                <c:pt idx="22">
                  <c:v>7.421809847295982E-2</c:v>
                </c:pt>
                <c:pt idx="23">
                  <c:v>6.1190704035839788E-2</c:v>
                </c:pt>
                <c:pt idx="24">
                  <c:v>4.8880025876479771E-2</c:v>
                </c:pt>
                <c:pt idx="25">
                  <c:v>3.7408479999999744E-2</c:v>
                </c:pt>
                <c:pt idx="26">
                  <c:v>2.6898482411519875E-2</c:v>
                </c:pt>
                <c:pt idx="27">
                  <c:v>1.7472449116159972E-2</c:v>
                </c:pt>
                <c:pt idx="28">
                  <c:v>9.2527961190398966E-3</c:v>
                </c:pt>
                <c:pt idx="29">
                  <c:v>2.361939425279902E-3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F0-4A3C-B592-C43FEA0D5F50}"/>
            </c:ext>
          </c:extLst>
        </c:ser>
        <c:ser>
          <c:idx val="4"/>
          <c:order val="4"/>
          <c:tx>
            <c:strRef>
              <c:f>'Mitsubishi EVO X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COBB'!$G$56:$BT$56</c:f>
              <c:numCache>
                <c:formatCode>0.000</c:formatCode>
                <c:ptCount val="66"/>
                <c:pt idx="0">
                  <c:v>0.29043999999999998</c:v>
                </c:pt>
                <c:pt idx="1">
                  <c:v>0.29029988610047996</c:v>
                </c:pt>
                <c:pt idx="2">
                  <c:v>0.28848662288383997</c:v>
                </c:pt>
                <c:pt idx="3">
                  <c:v>0.28510826807295997</c:v>
                </c:pt>
                <c:pt idx="4">
                  <c:v>0.28027287939071999</c:v>
                </c:pt>
                <c:pt idx="5">
                  <c:v>0.27408851456</c:v>
                </c:pt>
                <c:pt idx="6">
                  <c:v>0.26666323130367997</c:v>
                </c:pt>
                <c:pt idx="7">
                  <c:v>0.25810508734463999</c:v>
                </c:pt>
                <c:pt idx="8">
                  <c:v>0.24852214040575998</c:v>
                </c:pt>
                <c:pt idx="9">
                  <c:v>0.23802244820991997</c:v>
                </c:pt>
                <c:pt idx="10">
                  <c:v>0.22671406847999998</c:v>
                </c:pt>
                <c:pt idx="11">
                  <c:v>0.21470505893887992</c:v>
                </c:pt>
                <c:pt idx="12">
                  <c:v>0.20210347730943995</c:v>
                </c:pt>
                <c:pt idx="13">
                  <c:v>0.18901738131455992</c:v>
                </c:pt>
                <c:pt idx="14">
                  <c:v>0.17555482867711991</c:v>
                </c:pt>
                <c:pt idx="15">
                  <c:v>0.16182387711999988</c:v>
                </c:pt>
                <c:pt idx="16">
                  <c:v>0.14793258436607987</c:v>
                </c:pt>
                <c:pt idx="17">
                  <c:v>0.13398900813823986</c:v>
                </c:pt>
                <c:pt idx="18">
                  <c:v>0.12010120615935982</c:v>
                </c:pt>
                <c:pt idx="19">
                  <c:v>0.10637723615231987</c:v>
                </c:pt>
                <c:pt idx="20">
                  <c:v>9.2925155839999801E-2</c:v>
                </c:pt>
                <c:pt idx="21">
                  <c:v>7.985302294527985E-2</c:v>
                </c:pt>
                <c:pt idx="22">
                  <c:v>6.7268895191039846E-2</c:v>
                </c:pt>
                <c:pt idx="23">
                  <c:v>5.5280830300159817E-2</c:v>
                </c:pt>
                <c:pt idx="24">
                  <c:v>4.3996885995519874E-2</c:v>
                </c:pt>
                <c:pt idx="25">
                  <c:v>3.3525119999999853E-2</c:v>
                </c:pt>
                <c:pt idx="26">
                  <c:v>2.3973590036479864E-2</c:v>
                </c:pt>
                <c:pt idx="27">
                  <c:v>1.545035382783988E-2</c:v>
                </c:pt>
                <c:pt idx="28">
                  <c:v>8.0634690969598188E-3</c:v>
                </c:pt>
                <c:pt idx="29">
                  <c:v>1.9209935667199862E-3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F0-4A3C-B592-C43FEA0D5F50}"/>
            </c:ext>
          </c:extLst>
        </c:ser>
        <c:ser>
          <c:idx val="5"/>
          <c:order val="5"/>
          <c:tx>
            <c:strRef>
              <c:f>'Mitsubishi EVO X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COBB'!$G$57:$BT$57</c:f>
              <c:numCache>
                <c:formatCode>0.000</c:formatCode>
                <c:ptCount val="66"/>
                <c:pt idx="0">
                  <c:v>0.29786818260479997</c:v>
                </c:pt>
                <c:pt idx="1">
                  <c:v>0.29786818260479997</c:v>
                </c:pt>
                <c:pt idx="2">
                  <c:v>0.29786818260479997</c:v>
                </c:pt>
                <c:pt idx="3">
                  <c:v>0.29704664133119996</c:v>
                </c:pt>
                <c:pt idx="4">
                  <c:v>0.29440491875839997</c:v>
                </c:pt>
                <c:pt idx="5">
                  <c:v>0.29006819519999999</c:v>
                </c:pt>
                <c:pt idx="6">
                  <c:v>0.2841616509696</c:v>
                </c:pt>
                <c:pt idx="7">
                  <c:v>0.27681046638079998</c:v>
                </c:pt>
                <c:pt idx="8">
                  <c:v>0.26813982174719997</c:v>
                </c:pt>
                <c:pt idx="9">
                  <c:v>0.25827489738239995</c:v>
                </c:pt>
                <c:pt idx="10">
                  <c:v>0.24734087359999996</c:v>
                </c:pt>
                <c:pt idx="11">
                  <c:v>0.23546293071359994</c:v>
                </c:pt>
                <c:pt idx="12">
                  <c:v>0.22276624903679992</c:v>
                </c:pt>
                <c:pt idx="13">
                  <c:v>0.2093760088831999</c:v>
                </c:pt>
                <c:pt idx="14">
                  <c:v>0.1954173905663999</c:v>
                </c:pt>
                <c:pt idx="15">
                  <c:v>0.18101557439999988</c:v>
                </c:pt>
                <c:pt idx="16">
                  <c:v>0.16629574069759984</c:v>
                </c:pt>
                <c:pt idx="17">
                  <c:v>0.15138306977279986</c:v>
                </c:pt>
                <c:pt idx="18">
                  <c:v>0.1364027419391998</c:v>
                </c:pt>
                <c:pt idx="19">
                  <c:v>0.12147993751039982</c:v>
                </c:pt>
                <c:pt idx="20">
                  <c:v>0.10673983679999977</c:v>
                </c:pt>
                <c:pt idx="21">
                  <c:v>9.230762012159982E-2</c:v>
                </c:pt>
                <c:pt idx="22">
                  <c:v>7.8308467788799796E-2</c:v>
                </c:pt>
                <c:pt idx="23">
                  <c:v>6.4867560115199785E-2</c:v>
                </c:pt>
                <c:pt idx="24">
                  <c:v>5.2110077414399714E-2</c:v>
                </c:pt>
                <c:pt idx="25">
                  <c:v>4.016119999999973E-2</c:v>
                </c:pt>
                <c:pt idx="26">
                  <c:v>2.9146108185599817E-2</c:v>
                </c:pt>
                <c:pt idx="27">
                  <c:v>1.9189982284799845E-2</c:v>
                </c:pt>
                <c:pt idx="28">
                  <c:v>1.041800261119985E-2</c:v>
                </c:pt>
                <c:pt idx="29">
                  <c:v>2.9553494783997603E-3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F0-4A3C-B592-C43FEA0D5F50}"/>
            </c:ext>
          </c:extLst>
        </c:ser>
        <c:ser>
          <c:idx val="6"/>
          <c:order val="6"/>
          <c:tx>
            <c:strRef>
              <c:f>'Mitsubishi EVO X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COBB'!$G$58:$BT$58</c:f>
              <c:numCache>
                <c:formatCode>0.000</c:formatCode>
                <c:ptCount val="66"/>
                <c:pt idx="0">
                  <c:v>0.33043098131968002</c:v>
                </c:pt>
                <c:pt idx="1">
                  <c:v>0.33043098131968002</c:v>
                </c:pt>
                <c:pt idx="2">
                  <c:v>0.33043098131968002</c:v>
                </c:pt>
                <c:pt idx="3">
                  <c:v>0.32962719995391998</c:v>
                </c:pt>
                <c:pt idx="4">
                  <c:v>0.32693231455743998</c:v>
                </c:pt>
                <c:pt idx="5">
                  <c:v>0.32247013312</c:v>
                </c:pt>
                <c:pt idx="6">
                  <c:v>0.31636446363136</c:v>
                </c:pt>
                <c:pt idx="7">
                  <c:v>0.30873911408127996</c:v>
                </c:pt>
                <c:pt idx="8">
                  <c:v>0.29971789245951996</c:v>
                </c:pt>
                <c:pt idx="9">
                  <c:v>0.28942460675583997</c:v>
                </c:pt>
                <c:pt idx="10">
                  <c:v>0.27798306495999997</c:v>
                </c:pt>
                <c:pt idx="11">
                  <c:v>0.26551707506175998</c:v>
                </c:pt>
                <c:pt idx="12">
                  <c:v>0.25215044505087991</c:v>
                </c:pt>
                <c:pt idx="13">
                  <c:v>0.23800698291711994</c:v>
                </c:pt>
                <c:pt idx="14">
                  <c:v>0.22321049665023993</c:v>
                </c:pt>
                <c:pt idx="15">
                  <c:v>0.20788479423999992</c:v>
                </c:pt>
                <c:pt idx="16">
                  <c:v>0.19215368367615993</c:v>
                </c:pt>
                <c:pt idx="17">
                  <c:v>0.17614097294847986</c:v>
                </c:pt>
                <c:pt idx="18">
                  <c:v>0.15997047004671983</c:v>
                </c:pt>
                <c:pt idx="19">
                  <c:v>0.14376598296063989</c:v>
                </c:pt>
                <c:pt idx="20">
                  <c:v>0.12765131967999982</c:v>
                </c:pt>
                <c:pt idx="21">
                  <c:v>0.11175028819455984</c:v>
                </c:pt>
                <c:pt idx="22">
                  <c:v>9.6186696494079793E-2</c:v>
                </c:pt>
                <c:pt idx="23">
                  <c:v>8.1084352568319779E-2</c:v>
                </c:pt>
                <c:pt idx="24">
                  <c:v>6.65670644070398E-2</c:v>
                </c:pt>
                <c:pt idx="25">
                  <c:v>5.2758639999999801E-2</c:v>
                </c:pt>
                <c:pt idx="26">
                  <c:v>3.9782887336959782E-2</c:v>
                </c:pt>
                <c:pt idx="27">
                  <c:v>2.7763614407679826E-2</c:v>
                </c:pt>
                <c:pt idx="28">
                  <c:v>1.682462920191985E-2</c:v>
                </c:pt>
                <c:pt idx="29">
                  <c:v>7.0897397094397685E-3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F0-4A3C-B592-C43FEA0D5F50}"/>
            </c:ext>
          </c:extLst>
        </c:ser>
        <c:ser>
          <c:idx val="8"/>
          <c:order val="7"/>
          <c:tx>
            <c:strRef>
              <c:f>'Mitsubishi EVO X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COBB'!$G$59:$BT$59</c:f>
              <c:numCache>
                <c:formatCode>0.000</c:formatCode>
                <c:ptCount val="66"/>
                <c:pt idx="0">
                  <c:v>0.39974999999999999</c:v>
                </c:pt>
                <c:pt idx="1">
                  <c:v>0.39859157046784</c:v>
                </c:pt>
                <c:pt idx="2">
                  <c:v>0.39561279350271999</c:v>
                </c:pt>
                <c:pt idx="3">
                  <c:v>0.39091907655168001</c:v>
                </c:pt>
                <c:pt idx="4">
                  <c:v>0.38461582706176001</c:v>
                </c:pt>
                <c:pt idx="5">
                  <c:v>0.37680845248</c:v>
                </c:pt>
                <c:pt idx="6">
                  <c:v>0.36760236025344001</c:v>
                </c:pt>
                <c:pt idx="7">
                  <c:v>0.35710295782911999</c:v>
                </c:pt>
                <c:pt idx="8">
                  <c:v>0.34541565265407997</c:v>
                </c:pt>
                <c:pt idx="9">
                  <c:v>0.33264585217535997</c:v>
                </c:pt>
                <c:pt idx="10">
                  <c:v>0.31889896383999994</c:v>
                </c:pt>
                <c:pt idx="11">
                  <c:v>0.30428039509503996</c:v>
                </c:pt>
                <c:pt idx="12">
                  <c:v>0.28889555338751993</c:v>
                </c:pt>
                <c:pt idx="13">
                  <c:v>0.27284984616447994</c:v>
                </c:pt>
                <c:pt idx="14">
                  <c:v>0.25624868087295993</c:v>
                </c:pt>
                <c:pt idx="15">
                  <c:v>0.23919746495999988</c:v>
                </c:pt>
                <c:pt idx="16">
                  <c:v>0.22180160587263986</c:v>
                </c:pt>
                <c:pt idx="17">
                  <c:v>0.20416651105791983</c:v>
                </c:pt>
                <c:pt idx="18">
                  <c:v>0.18639758796287983</c:v>
                </c:pt>
                <c:pt idx="19">
                  <c:v>0.16860024403455987</c:v>
                </c:pt>
                <c:pt idx="20">
                  <c:v>0.1508798867199998</c:v>
                </c:pt>
                <c:pt idx="21">
                  <c:v>0.13334192346623985</c:v>
                </c:pt>
                <c:pt idx="22">
                  <c:v>0.11609176172031976</c:v>
                </c:pt>
                <c:pt idx="23">
                  <c:v>9.9234808929279772E-2</c:v>
                </c:pt>
                <c:pt idx="24">
                  <c:v>8.287647254015984E-2</c:v>
                </c:pt>
                <c:pt idx="25">
                  <c:v>6.7122159999999764E-2</c:v>
                </c:pt>
                <c:pt idx="26">
                  <c:v>5.2077278755839784E-2</c:v>
                </c:pt>
                <c:pt idx="27">
                  <c:v>3.7847236254719807E-2</c:v>
                </c:pt>
                <c:pt idx="28">
                  <c:v>2.4537439943679795E-2</c:v>
                </c:pt>
                <c:pt idx="29">
                  <c:v>1.2253297269759766E-2</c:v>
                </c:pt>
                <c:pt idx="30">
                  <c:v>1.1002156799997942E-3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9F0-4A3C-B592-C43FEA0D5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08608"/>
        <c:axId val="191110528"/>
      </c:scatterChart>
      <c:valAx>
        <c:axId val="191108608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91110528"/>
        <c:crosses val="autoZero"/>
        <c:crossBetween val="midCat"/>
        <c:majorUnit val="0.2"/>
      </c:valAx>
      <c:valAx>
        <c:axId val="1911105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1108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165E-2"/>
          <c:y val="0.1072913630700368"/>
          <c:w val="0.7827637638109558"/>
          <c:h val="0.765179451142184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'Generic ECU'!$F$52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ECU'!$G$52:$V$52</c:f>
              <c:numCache>
                <c:formatCode>0.000</c:formatCode>
                <c:ptCount val="16"/>
                <c:pt idx="0">
                  <c:v>0.26967288895999997</c:v>
                </c:pt>
                <c:pt idx="1">
                  <c:v>0.24776907847999999</c:v>
                </c:pt>
                <c:pt idx="2">
                  <c:v>0.22390209151999999</c:v>
                </c:pt>
                <c:pt idx="3">
                  <c:v>0.19865514103999998</c:v>
                </c:pt>
                <c:pt idx="4">
                  <c:v>0.17261143999999998</c:v>
                </c:pt>
                <c:pt idx="5">
                  <c:v>0.14635420135999999</c:v>
                </c:pt>
                <c:pt idx="6">
                  <c:v>0.12046663807999997</c:v>
                </c:pt>
                <c:pt idx="7">
                  <c:v>9.5531963120000007E-2</c:v>
                </c:pt>
                <c:pt idx="8">
                  <c:v>7.2133389440000001E-2</c:v>
                </c:pt>
                <c:pt idx="9">
                  <c:v>5.0854129999999997E-2</c:v>
                </c:pt>
                <c:pt idx="10">
                  <c:v>3.2277397760000048E-2</c:v>
                </c:pt>
                <c:pt idx="11">
                  <c:v>1.6986405680000038E-2</c:v>
                </c:pt>
                <c:pt idx="12">
                  <c:v>5.5643667199999913E-3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8-4580-B83A-39FE828EF348}"/>
            </c:ext>
          </c:extLst>
        </c:ser>
        <c:ser>
          <c:idx val="1"/>
          <c:order val="1"/>
          <c:tx>
            <c:strRef>
              <c:f>'Generic ECU'!$F$53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ECU'!$G$53:$V$53</c:f>
              <c:numCache>
                <c:formatCode>0.000</c:formatCode>
                <c:ptCount val="16"/>
                <c:pt idx="0">
                  <c:v>0.31314972287999998</c:v>
                </c:pt>
                <c:pt idx="1">
                  <c:v>0.29866528343999998</c:v>
                </c:pt>
                <c:pt idx="2">
                  <c:v>0.27973678656000001</c:v>
                </c:pt>
                <c:pt idx="3">
                  <c:v>0.25714640711999998</c:v>
                </c:pt>
                <c:pt idx="4">
                  <c:v>0.23167631999999996</c:v>
                </c:pt>
                <c:pt idx="5">
                  <c:v>0.20410870007999998</c:v>
                </c:pt>
                <c:pt idx="6">
                  <c:v>0.17522572223999999</c:v>
                </c:pt>
                <c:pt idx="7">
                  <c:v>0.14580956136000003</c:v>
                </c:pt>
                <c:pt idx="8">
                  <c:v>0.11664239232000001</c:v>
                </c:pt>
                <c:pt idx="9">
                  <c:v>8.850638999999999E-2</c:v>
                </c:pt>
                <c:pt idx="10">
                  <c:v>6.2183729279999989E-2</c:v>
                </c:pt>
                <c:pt idx="11">
                  <c:v>3.8456585040000046E-2</c:v>
                </c:pt>
                <c:pt idx="12">
                  <c:v>1.8107132160000039E-2</c:v>
                </c:pt>
                <c:pt idx="13">
                  <c:v>1.917545520000008E-3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8-4580-B83A-39FE828EF348}"/>
            </c:ext>
          </c:extLst>
        </c:ser>
        <c:ser>
          <c:idx val="2"/>
          <c:order val="2"/>
          <c:tx>
            <c:strRef>
              <c:f>'Generic ECU'!$F$54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ECU'!$G$54:$V$54</c:f>
              <c:numCache>
                <c:formatCode>0.000</c:formatCode>
                <c:ptCount val="16"/>
                <c:pt idx="0">
                  <c:v>0.30921287551999999</c:v>
                </c:pt>
                <c:pt idx="1">
                  <c:v>0.29356547576000003</c:v>
                </c:pt>
                <c:pt idx="2">
                  <c:v>0.27366175424</c:v>
                </c:pt>
                <c:pt idx="3">
                  <c:v>0.25029469447999997</c:v>
                </c:pt>
                <c:pt idx="4">
                  <c:v>0.22425727999999995</c:v>
                </c:pt>
                <c:pt idx="5">
                  <c:v>0.19634249432000001</c:v>
                </c:pt>
                <c:pt idx="6">
                  <c:v>0.16734332095999996</c:v>
                </c:pt>
                <c:pt idx="7">
                  <c:v>0.13805274343999996</c:v>
                </c:pt>
                <c:pt idx="8">
                  <c:v>0.10926374528000002</c:v>
                </c:pt>
                <c:pt idx="9">
                  <c:v>8.1769310000000039E-2</c:v>
                </c:pt>
                <c:pt idx="10">
                  <c:v>5.636242111999995E-2</c:v>
                </c:pt>
                <c:pt idx="11">
                  <c:v>3.3836062160000013E-2</c:v>
                </c:pt>
                <c:pt idx="12">
                  <c:v>1.4983216640000019E-2</c:v>
                </c:pt>
                <c:pt idx="13">
                  <c:v>5.9686807999992375E-4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B8-4580-B83A-39FE828EF348}"/>
            </c:ext>
          </c:extLst>
        </c:ser>
        <c:ser>
          <c:idx val="3"/>
          <c:order val="3"/>
          <c:tx>
            <c:strRef>
              <c:f>'Generic ECU'!$F$55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ECU'!$G$55:$V$55</c:f>
              <c:numCache>
                <c:formatCode>0.000</c:formatCode>
                <c:ptCount val="16"/>
                <c:pt idx="0">
                  <c:v>0.28672028544</c:v>
                </c:pt>
                <c:pt idx="1">
                  <c:v>0.27344329872000001</c:v>
                </c:pt>
                <c:pt idx="2">
                  <c:v>0.25574632127999997</c:v>
                </c:pt>
                <c:pt idx="3">
                  <c:v>0.23443629455999998</c:v>
                </c:pt>
                <c:pt idx="4">
                  <c:v>0.21032015999999998</c:v>
                </c:pt>
                <c:pt idx="5">
                  <c:v>0.18420485903999997</c:v>
                </c:pt>
                <c:pt idx="6">
                  <c:v>0.15689733311999998</c:v>
                </c:pt>
                <c:pt idx="7">
                  <c:v>0.12920452367999999</c:v>
                </c:pt>
                <c:pt idx="8">
                  <c:v>0.10193337215999998</c:v>
                </c:pt>
                <c:pt idx="9">
                  <c:v>7.5890820000000081E-2</c:v>
                </c:pt>
                <c:pt idx="10">
                  <c:v>5.1883808640000029E-2</c:v>
                </c:pt>
                <c:pt idx="11">
                  <c:v>3.0719279519999976E-2</c:v>
                </c:pt>
                <c:pt idx="12">
                  <c:v>1.320417408000002E-2</c:v>
                </c:pt>
                <c:pt idx="13">
                  <c:v>1.4543375999997998E-4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B8-4580-B83A-39FE828EF348}"/>
            </c:ext>
          </c:extLst>
        </c:ser>
        <c:ser>
          <c:idx val="4"/>
          <c:order val="4"/>
          <c:tx>
            <c:strRef>
              <c:f>'Generic ECU'!$F$56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ECU'!$G$56:$V$56</c:f>
              <c:numCache>
                <c:formatCode>0.000</c:formatCode>
                <c:ptCount val="16"/>
                <c:pt idx="0">
                  <c:v>0.27408851456</c:v>
                </c:pt>
                <c:pt idx="1">
                  <c:v>0.25923311527999998</c:v>
                </c:pt>
                <c:pt idx="2">
                  <c:v>0.24072740671999998</c:v>
                </c:pt>
                <c:pt idx="3">
                  <c:v>0.21928368343999996</c:v>
                </c:pt>
                <c:pt idx="4">
                  <c:v>0.19561423999999997</c:v>
                </c:pt>
                <c:pt idx="5">
                  <c:v>0.17043137095999997</c:v>
                </c:pt>
                <c:pt idx="6">
                  <c:v>0.14444737087999995</c:v>
                </c:pt>
                <c:pt idx="7">
                  <c:v>0.11837453431999997</c:v>
                </c:pt>
                <c:pt idx="8">
                  <c:v>9.2925155839999996E-2</c:v>
                </c:pt>
                <c:pt idx="9">
                  <c:v>6.8811530000000037E-2</c:v>
                </c:pt>
                <c:pt idx="10">
                  <c:v>4.674595136000001E-2</c:v>
                </c:pt>
                <c:pt idx="11">
                  <c:v>2.7440714480000017E-2</c:v>
                </c:pt>
                <c:pt idx="12">
                  <c:v>1.1608113919999996E-2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B8-4580-B83A-39FE828EF348}"/>
            </c:ext>
          </c:extLst>
        </c:ser>
        <c:ser>
          <c:idx val="5"/>
          <c:order val="5"/>
          <c:tx>
            <c:strRef>
              <c:f>'Generic ECU'!$F$57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ECU'!$G$57:$V$57</c:f>
              <c:numCache>
                <c:formatCode>0.000</c:formatCode>
                <c:ptCount val="16"/>
                <c:pt idx="0">
                  <c:v>0.29006819519999999</c:v>
                </c:pt>
                <c:pt idx="1">
                  <c:v>0.27780408959999997</c:v>
                </c:pt>
                <c:pt idx="2">
                  <c:v>0.26084624639999998</c:v>
                </c:pt>
                <c:pt idx="3">
                  <c:v>0.24001982879999995</c:v>
                </c:pt>
                <c:pt idx="4">
                  <c:v>0.21614999999999995</c:v>
                </c:pt>
                <c:pt idx="5">
                  <c:v>0.19006192319999995</c:v>
                </c:pt>
                <c:pt idx="6">
                  <c:v>0.16258076159999996</c:v>
                </c:pt>
                <c:pt idx="7">
                  <c:v>0.13453167839999997</c:v>
                </c:pt>
                <c:pt idx="8">
                  <c:v>0.10673983679999999</c:v>
                </c:pt>
                <c:pt idx="9">
                  <c:v>8.0030399999999974E-2</c:v>
                </c:pt>
                <c:pt idx="10">
                  <c:v>5.5228531199999986E-2</c:v>
                </c:pt>
                <c:pt idx="11">
                  <c:v>3.3159393600000031E-2</c:v>
                </c:pt>
                <c:pt idx="12">
                  <c:v>1.4648150400000004E-2</c:v>
                </c:pt>
                <c:pt idx="13">
                  <c:v>5.1996479999993905E-4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B8-4580-B83A-39FE828EF348}"/>
            </c:ext>
          </c:extLst>
        </c:ser>
        <c:ser>
          <c:idx val="6"/>
          <c:order val="6"/>
          <c:tx>
            <c:strRef>
              <c:f>'Generic ECU'!$F$58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ECU'!$G$58:$V$58</c:f>
              <c:numCache>
                <c:formatCode>0.000</c:formatCode>
                <c:ptCount val="16"/>
                <c:pt idx="0">
                  <c:v>0.32247013312</c:v>
                </c:pt>
                <c:pt idx="1">
                  <c:v>0.30977115855999998</c:v>
                </c:pt>
                <c:pt idx="2">
                  <c:v>0.29211041343999999</c:v>
                </c:pt>
                <c:pt idx="3">
                  <c:v>0.27030401488</c:v>
                </c:pt>
                <c:pt idx="4">
                  <c:v>0.24516807999999998</c:v>
                </c:pt>
                <c:pt idx="5">
                  <c:v>0.21751872591999999</c:v>
                </c:pt>
                <c:pt idx="6">
                  <c:v>0.18817206976</c:v>
                </c:pt>
                <c:pt idx="7">
                  <c:v>0.15794422864000002</c:v>
                </c:pt>
                <c:pt idx="8">
                  <c:v>0.12765131967999999</c:v>
                </c:pt>
                <c:pt idx="9">
                  <c:v>9.8109460000000037E-2</c:v>
                </c:pt>
                <c:pt idx="10">
                  <c:v>7.0134766719999964E-2</c:v>
                </c:pt>
                <c:pt idx="11">
                  <c:v>4.4543356960000002E-2</c:v>
                </c:pt>
                <c:pt idx="12">
                  <c:v>2.2151347840000002E-2</c:v>
                </c:pt>
                <c:pt idx="13">
                  <c:v>3.7748564799999773E-3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B8-4580-B83A-39FE828EF348}"/>
            </c:ext>
          </c:extLst>
        </c:ser>
        <c:ser>
          <c:idx val="8"/>
          <c:order val="7"/>
          <c:tx>
            <c:strRef>
              <c:f>'Generic ECU'!$F$59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ECU'!$G$59:$V$59</c:f>
              <c:numCache>
                <c:formatCode>0.000</c:formatCode>
                <c:ptCount val="16"/>
                <c:pt idx="0">
                  <c:v>0.37680845248</c:v>
                </c:pt>
                <c:pt idx="1">
                  <c:v>0.35848250824</c:v>
                </c:pt>
                <c:pt idx="2">
                  <c:v>0.33593402175999998</c:v>
                </c:pt>
                <c:pt idx="3">
                  <c:v>0.30985781751999997</c:v>
                </c:pt>
                <c:pt idx="4">
                  <c:v>0.28094871999999999</c:v>
                </c:pt>
                <c:pt idx="5">
                  <c:v>0.24990155368</c:v>
                </c:pt>
                <c:pt idx="6">
                  <c:v>0.21741114303999998</c:v>
                </c:pt>
                <c:pt idx="7">
                  <c:v>0.18417231256000005</c:v>
                </c:pt>
                <c:pt idx="8">
                  <c:v>0.15087988671999999</c:v>
                </c:pt>
                <c:pt idx="9">
                  <c:v>0.11822869000000003</c:v>
                </c:pt>
                <c:pt idx="10">
                  <c:v>8.6913546880000025E-2</c:v>
                </c:pt>
                <c:pt idx="11">
                  <c:v>5.7629281839999991E-2</c:v>
                </c:pt>
                <c:pt idx="12">
                  <c:v>3.1070719359999943E-2</c:v>
                </c:pt>
                <c:pt idx="13">
                  <c:v>7.9326839200000165E-3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B8-4580-B83A-39FE828EF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5456"/>
        <c:axId val="192117760"/>
      </c:scatterChart>
      <c:valAx>
        <c:axId val="192115456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92117760"/>
        <c:crosses val="autoZero"/>
        <c:crossBetween val="midCat"/>
        <c:majorUnit val="0.2"/>
      </c:valAx>
      <c:valAx>
        <c:axId val="19211776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2115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7448458568264007E-2"/>
          <c:y val="0.10729136307003684"/>
          <c:w val="0.77251276507752842"/>
          <c:h val="0.768078002528366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'Generic ECU'!$F$63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ECU'!$G$63:$V$63</c:f>
              <c:numCache>
                <c:formatCode>0</c:formatCode>
                <c:ptCount val="16"/>
                <c:pt idx="0">
                  <c:v>243.16862992896</c:v>
                </c:pt>
                <c:pt idx="1">
                  <c:v>210.18963822648001</c:v>
                </c:pt>
                <c:pt idx="2">
                  <c:v>183.05777002751995</c:v>
                </c:pt>
                <c:pt idx="3">
                  <c:v>161.17875685704001</c:v>
                </c:pt>
                <c:pt idx="4">
                  <c:v>143.95833024000001</c:v>
                </c:pt>
                <c:pt idx="5">
                  <c:v>130.80222170136</c:v>
                </c:pt>
                <c:pt idx="6">
                  <c:v>121.11616276607998</c:v>
                </c:pt>
                <c:pt idx="7">
                  <c:v>114.30588495912002</c:v>
                </c:pt>
                <c:pt idx="8">
                  <c:v>109.77711980544007</c:v>
                </c:pt>
                <c:pt idx="9">
                  <c:v>106.93559882999995</c:v>
                </c:pt>
                <c:pt idx="10">
                  <c:v>105.18705355775995</c:v>
                </c:pt>
                <c:pt idx="11">
                  <c:v>103.93721551368003</c:v>
                </c:pt>
                <c:pt idx="12">
                  <c:v>102.59181622272018</c:v>
                </c:pt>
                <c:pt idx="13">
                  <c:v>100.55658720984007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0-4DF0-B517-1AD2C6BD2E69}"/>
            </c:ext>
          </c:extLst>
        </c:ser>
        <c:ser>
          <c:idx val="1"/>
          <c:order val="1"/>
          <c:tx>
            <c:strRef>
              <c:f>'Generic ECU'!$F$64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ECU'!$G$64:$V$64</c:f>
              <c:numCache>
                <c:formatCode>0</c:formatCode>
                <c:ptCount val="16"/>
                <c:pt idx="0">
                  <c:v>269.62940818432003</c:v>
                </c:pt>
                <c:pt idx="1">
                  <c:v>233.05377788416001</c:v>
                </c:pt>
                <c:pt idx="2">
                  <c:v>202.71667374784002</c:v>
                </c:pt>
                <c:pt idx="3">
                  <c:v>177.98913650368002</c:v>
                </c:pt>
                <c:pt idx="4">
                  <c:v>158.24220688</c:v>
                </c:pt>
                <c:pt idx="5">
                  <c:v>142.84692560511996</c:v>
                </c:pt>
                <c:pt idx="6">
                  <c:v>131.17433340736005</c:v>
                </c:pt>
                <c:pt idx="7">
                  <c:v>122.59547101504006</c:v>
                </c:pt>
                <c:pt idx="8">
                  <c:v>116.48137915647993</c:v>
                </c:pt>
                <c:pt idx="9">
                  <c:v>112.20309855999994</c:v>
                </c:pt>
                <c:pt idx="10">
                  <c:v>109.13166995391987</c:v>
                </c:pt>
                <c:pt idx="11">
                  <c:v>106.63813406656004</c:v>
                </c:pt>
                <c:pt idx="12">
                  <c:v>104.09353162623995</c:v>
                </c:pt>
                <c:pt idx="13">
                  <c:v>100.86890336127999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0-4DF0-B517-1AD2C6BD2E69}"/>
            </c:ext>
          </c:extLst>
        </c:ser>
        <c:ser>
          <c:idx val="2"/>
          <c:order val="2"/>
          <c:tx>
            <c:strRef>
              <c:f>'Generic ECU'!$F$65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ECU'!$G$65:$V$65</c:f>
              <c:numCache>
                <c:formatCode>0</c:formatCode>
                <c:ptCount val="16"/>
                <c:pt idx="0">
                  <c:v>267.60817138495997</c:v>
                </c:pt>
                <c:pt idx="1">
                  <c:v>231.01503434647998</c:v>
                </c:pt>
                <c:pt idx="2">
                  <c:v>200.73583828351997</c:v>
                </c:pt>
                <c:pt idx="3">
                  <c:v>176.12905478503995</c:v>
                </c:pt>
                <c:pt idx="4">
                  <c:v>156.55315543999998</c:v>
                </c:pt>
                <c:pt idx="5">
                  <c:v>141.36661183735998</c:v>
                </c:pt>
                <c:pt idx="6">
                  <c:v>129.92789556607994</c:v>
                </c:pt>
                <c:pt idx="7">
                  <c:v>121.59547821511995</c:v>
                </c:pt>
                <c:pt idx="8">
                  <c:v>115.72783137343993</c:v>
                </c:pt>
                <c:pt idx="9">
                  <c:v>111.68342662999993</c:v>
                </c:pt>
                <c:pt idx="10">
                  <c:v>108.82073557375992</c:v>
                </c:pt>
                <c:pt idx="11">
                  <c:v>106.49822979367997</c:v>
                </c:pt>
                <c:pt idx="12">
                  <c:v>104.07438087871998</c:v>
                </c:pt>
                <c:pt idx="13">
                  <c:v>100.90766041784008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C0-4DF0-B517-1AD2C6BD2E69}"/>
            </c:ext>
          </c:extLst>
        </c:ser>
        <c:ser>
          <c:idx val="3"/>
          <c:order val="3"/>
          <c:tx>
            <c:strRef>
              <c:f>'Generic ECU'!$F$66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ECU'!$G$66:$V$66</c:f>
              <c:numCache>
                <c:formatCode>0</c:formatCode>
                <c:ptCount val="16"/>
                <c:pt idx="0">
                  <c:v>255.90686668671998</c:v>
                </c:pt>
                <c:pt idx="1">
                  <c:v>222.21148863735999</c:v>
                </c:pt>
                <c:pt idx="2">
                  <c:v>194.25091992064</c:v>
                </c:pt>
                <c:pt idx="3">
                  <c:v>171.45012283527996</c:v>
                </c:pt>
                <c:pt idx="4">
                  <c:v>153.23405968000003</c:v>
                </c:pt>
                <c:pt idx="5">
                  <c:v>139.02769275352</c:v>
                </c:pt>
                <c:pt idx="6">
                  <c:v>128.25598435455998</c:v>
                </c:pt>
                <c:pt idx="7">
                  <c:v>120.34389678184004</c:v>
                </c:pt>
                <c:pt idx="8">
                  <c:v>114.71639233407996</c:v>
                </c:pt>
                <c:pt idx="9">
                  <c:v>110.79843331000001</c:v>
                </c:pt>
                <c:pt idx="10">
                  <c:v>108.01498200832003</c:v>
                </c:pt>
                <c:pt idx="11">
                  <c:v>105.79100072776004</c:v>
                </c:pt>
                <c:pt idx="12">
                  <c:v>103.55145176703996</c:v>
                </c:pt>
                <c:pt idx="13">
                  <c:v>100.72129742487999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C0-4DF0-B517-1AD2C6BD2E69}"/>
            </c:ext>
          </c:extLst>
        </c:ser>
        <c:ser>
          <c:idx val="4"/>
          <c:order val="4"/>
          <c:tx>
            <c:strRef>
              <c:f>'Generic ECU'!$F$67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ECU'!$G$67:$V$67</c:f>
              <c:numCache>
                <c:formatCode>0</c:formatCode>
                <c:ptCount val="16"/>
                <c:pt idx="0">
                  <c:v>247.34902312064003</c:v>
                </c:pt>
                <c:pt idx="1">
                  <c:v>215.11793093432004</c:v>
                </c:pt>
                <c:pt idx="2">
                  <c:v>188.40122139968003</c:v>
                </c:pt>
                <c:pt idx="3">
                  <c:v>166.64723538536003</c:v>
                </c:pt>
                <c:pt idx="4">
                  <c:v>149.30431376000007</c:v>
                </c:pt>
                <c:pt idx="5">
                  <c:v>135.82079739224002</c:v>
                </c:pt>
                <c:pt idx="6">
                  <c:v>125.64502715072004</c:v>
                </c:pt>
                <c:pt idx="7">
                  <c:v>118.22534390408015</c:v>
                </c:pt>
                <c:pt idx="8">
                  <c:v>113.01008852095998</c:v>
                </c:pt>
                <c:pt idx="9">
                  <c:v>109.44760187000009</c:v>
                </c:pt>
                <c:pt idx="10">
                  <c:v>106.98622481984006</c:v>
                </c:pt>
                <c:pt idx="11">
                  <c:v>105.07429823912003</c:v>
                </c:pt>
                <c:pt idx="12">
                  <c:v>103.1601629964801</c:v>
                </c:pt>
                <c:pt idx="13">
                  <c:v>100.6921599605601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C0-4DF0-B517-1AD2C6BD2E69}"/>
            </c:ext>
          </c:extLst>
        </c:ser>
        <c:ser>
          <c:idx val="5"/>
          <c:order val="5"/>
          <c:tx>
            <c:strRef>
              <c:f>'Generic ECU'!$F$68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ECU'!$G$68:$V$68</c:f>
              <c:numCache>
                <c:formatCode>0</c:formatCode>
                <c:ptCount val="16"/>
                <c:pt idx="0">
                  <c:v>256.81699473216003</c:v>
                </c:pt>
                <c:pt idx="1">
                  <c:v>223.22595830208002</c:v>
                </c:pt>
                <c:pt idx="2">
                  <c:v>195.32329723392002</c:v>
                </c:pt>
                <c:pt idx="3">
                  <c:v>172.53875009184003</c:v>
                </c:pt>
                <c:pt idx="4">
                  <c:v>154.30205544000003</c:v>
                </c:pt>
                <c:pt idx="5">
                  <c:v>140.04295184256006</c:v>
                </c:pt>
                <c:pt idx="6">
                  <c:v>129.19117786368002</c:v>
                </c:pt>
                <c:pt idx="7">
                  <c:v>121.17647206752002</c:v>
                </c:pt>
                <c:pt idx="8">
                  <c:v>115.42857301824</c:v>
                </c:pt>
                <c:pt idx="9">
                  <c:v>111.37721928000008</c:v>
                </c:pt>
                <c:pt idx="10">
                  <c:v>108.45214941695991</c:v>
                </c:pt>
                <c:pt idx="11">
                  <c:v>106.08310199328008</c:v>
                </c:pt>
                <c:pt idx="12">
                  <c:v>103.69981557312002</c:v>
                </c:pt>
                <c:pt idx="13">
                  <c:v>100.73202872064002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C0-4DF0-B517-1AD2C6BD2E69}"/>
            </c:ext>
          </c:extLst>
        </c:ser>
        <c:ser>
          <c:idx val="6"/>
          <c:order val="6"/>
          <c:tx>
            <c:strRef>
              <c:f>'Generic ECU'!$F$69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ECU'!$G$69:$V$69</c:f>
              <c:numCache>
                <c:formatCode>0</c:formatCode>
                <c:ptCount val="16"/>
                <c:pt idx="0">
                  <c:v>274.94183094784</c:v>
                </c:pt>
                <c:pt idx="1">
                  <c:v>237.95303556592003</c:v>
                </c:pt>
                <c:pt idx="2">
                  <c:v>207.21170838208002</c:v>
                </c:pt>
                <c:pt idx="3">
                  <c:v>182.08788458416001</c:v>
                </c:pt>
                <c:pt idx="4">
                  <c:v>161.95159936000002</c:v>
                </c:pt>
                <c:pt idx="5">
                  <c:v>146.17288789744009</c:v>
                </c:pt>
                <c:pt idx="6">
                  <c:v>134.12178538432016</c:v>
                </c:pt>
                <c:pt idx="7">
                  <c:v>125.16832700848011</c:v>
                </c:pt>
                <c:pt idx="8">
                  <c:v>118.68254795776011</c:v>
                </c:pt>
                <c:pt idx="9">
                  <c:v>114.03448342000007</c:v>
                </c:pt>
                <c:pt idx="10">
                  <c:v>110.59416858304007</c:v>
                </c:pt>
                <c:pt idx="11">
                  <c:v>107.73163863471996</c:v>
                </c:pt>
                <c:pt idx="12">
                  <c:v>104.81692876288025</c:v>
                </c:pt>
                <c:pt idx="13">
                  <c:v>101.22007415536018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C0-4DF0-B517-1AD2C6BD2E69}"/>
            </c:ext>
          </c:extLst>
        </c:ser>
        <c:ser>
          <c:idx val="8"/>
          <c:order val="7"/>
          <c:tx>
            <c:strRef>
              <c:f>'Generic ECU'!$F$70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ECU'!$G$70:$V$70</c:f>
              <c:numCache>
                <c:formatCode>0</c:formatCode>
                <c:ptCount val="16"/>
                <c:pt idx="0">
                  <c:v>302.91601012160004</c:v>
                </c:pt>
                <c:pt idx="1">
                  <c:v>259.54976386280003</c:v>
                </c:pt>
                <c:pt idx="2">
                  <c:v>223.62771072320004</c:v>
                </c:pt>
                <c:pt idx="3">
                  <c:v>194.38765865240009</c:v>
                </c:pt>
                <c:pt idx="4">
                  <c:v>171.0674156</c:v>
                </c:pt>
                <c:pt idx="5">
                  <c:v>152.9047895156001</c:v>
                </c:pt>
                <c:pt idx="6">
                  <c:v>139.13758834880008</c:v>
                </c:pt>
                <c:pt idx="7">
                  <c:v>129.00362004920009</c:v>
                </c:pt>
                <c:pt idx="8">
                  <c:v>121.74069256640018</c:v>
                </c:pt>
                <c:pt idx="9">
                  <c:v>116.58661385000016</c:v>
                </c:pt>
                <c:pt idx="10">
                  <c:v>112.77919184960001</c:v>
                </c:pt>
                <c:pt idx="11">
                  <c:v>109.55623451480005</c:v>
                </c:pt>
                <c:pt idx="12">
                  <c:v>106.15554979520016</c:v>
                </c:pt>
                <c:pt idx="13">
                  <c:v>101.8149456404002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C0-4DF0-B517-1AD2C6BD2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7040"/>
        <c:axId val="195400448"/>
      </c:scatterChart>
      <c:valAx>
        <c:axId val="194967040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95400448"/>
        <c:crosses val="autoZero"/>
        <c:crossBetween val="midCat"/>
        <c:majorUnit val="0.2"/>
      </c:valAx>
      <c:valAx>
        <c:axId val="195400448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967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LINK!$G$14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LINK!$F$15:$F$22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LINK!$G$15:$G$22</c:f>
              <c:numCache>
                <c:formatCode>0</c:formatCode>
                <c:ptCount val="8"/>
                <c:pt idx="0">
                  <c:v>592.1327</c:v>
                </c:pt>
                <c:pt idx="1">
                  <c:v>641.52634999999998</c:v>
                </c:pt>
                <c:pt idx="2">
                  <c:v>705.20069999999987</c:v>
                </c:pt>
                <c:pt idx="3">
                  <c:v>743.33010000000002</c:v>
                </c:pt>
                <c:pt idx="4">
                  <c:v>802.36534999999992</c:v>
                </c:pt>
                <c:pt idx="5">
                  <c:v>839.89789999999994</c:v>
                </c:pt>
                <c:pt idx="6">
                  <c:v>881.00579999999991</c:v>
                </c:pt>
                <c:pt idx="7">
                  <c:v>918.84539999999993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D6-42A8-A5B1-017A0AC56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79008"/>
        <c:axId val="174380928"/>
      </c:scatterChart>
      <c:valAx>
        <c:axId val="174379008"/>
        <c:scaling>
          <c:orientation val="minMax"/>
        </c:scaling>
        <c:delete val="0"/>
        <c:axPos val="b"/>
        <c:majorGridlines/>
        <c:title>
          <c:tx>
            <c:strRef>
              <c:f>LINK!$F$14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74380928"/>
        <c:crosses val="autoZero"/>
        <c:crossBetween val="midCat"/>
      </c:valAx>
      <c:valAx>
        <c:axId val="174380928"/>
        <c:scaling>
          <c:orientation val="minMax"/>
        </c:scaling>
        <c:delete val="0"/>
        <c:axPos val="l"/>
        <c:majorGridlines/>
        <c:title>
          <c:tx>
            <c:strRef>
              <c:f>LINK!$H$15</c:f>
              <c:strCache>
                <c:ptCount val="1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74379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60860833284455"/>
          <c:y val="0.10426697541759168"/>
          <c:w val="0.76627255374884984"/>
          <c:h val="0.774000912929365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LINK!$F$41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LINK!$G$41:$N$41</c:f>
              <c:numCache>
                <c:formatCode>0.000</c:formatCode>
                <c:ptCount val="8"/>
                <c:pt idx="0">
                  <c:v>3.1414000000000009</c:v>
                </c:pt>
                <c:pt idx="1">
                  <c:v>2.5939000000000014</c:v>
                </c:pt>
                <c:pt idx="2">
                  <c:v>2.1424000000000003</c:v>
                </c:pt>
                <c:pt idx="3">
                  <c:v>1.77562</c:v>
                </c:pt>
                <c:pt idx="4">
                  <c:v>1.4822800000000003</c:v>
                </c:pt>
                <c:pt idx="5">
                  <c:v>1.2510999999999992</c:v>
                </c:pt>
                <c:pt idx="6">
                  <c:v>1.070800000000002</c:v>
                </c:pt>
                <c:pt idx="7">
                  <c:v>0.93009999999999948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F0-4B89-B420-6B3D26D24ECD}"/>
            </c:ext>
          </c:extLst>
        </c:ser>
        <c:ser>
          <c:idx val="1"/>
          <c:order val="1"/>
          <c:tx>
            <c:strRef>
              <c:f>LINK!$F$42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LINK!$G$42:$N$42</c:f>
              <c:numCache>
                <c:formatCode>0.000</c:formatCode>
                <c:ptCount val="8"/>
                <c:pt idx="0">
                  <c:v>3.5068000000000001</c:v>
                </c:pt>
                <c:pt idx="1">
                  <c:v>2.79312</c:v>
                </c:pt>
                <c:pt idx="2">
                  <c:v>2.2325199999999992</c:v>
                </c:pt>
                <c:pt idx="3">
                  <c:v>1.8028000000000013</c:v>
                </c:pt>
                <c:pt idx="4">
                  <c:v>1.4817600000000031</c:v>
                </c:pt>
                <c:pt idx="5">
                  <c:v>1.2471999999999976</c:v>
                </c:pt>
                <c:pt idx="6">
                  <c:v>1.0769199999999994</c:v>
                </c:pt>
                <c:pt idx="7">
                  <c:v>0.94872000000000334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F0-4B89-B420-6B3D26D24ECD}"/>
            </c:ext>
          </c:extLst>
        </c:ser>
        <c:ser>
          <c:idx val="2"/>
          <c:order val="2"/>
          <c:tx>
            <c:strRef>
              <c:f>LINK!$F$43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LINK!$G$43:$N$43</c:f>
              <c:numCache>
                <c:formatCode>0.000</c:formatCode>
                <c:ptCount val="8"/>
                <c:pt idx="0">
                  <c:v>3.5383099999999992</c:v>
                </c:pt>
                <c:pt idx="1">
                  <c:v>2.8675999999999995</c:v>
                </c:pt>
                <c:pt idx="2">
                  <c:v>2.3192899999999987</c:v>
                </c:pt>
                <c:pt idx="3">
                  <c:v>1.8790399999999998</c:v>
                </c:pt>
                <c:pt idx="4">
                  <c:v>1.5325100000000003</c:v>
                </c:pt>
                <c:pt idx="5">
                  <c:v>1.2653600000000012</c:v>
                </c:pt>
                <c:pt idx="6">
                  <c:v>1.0632499999999983</c:v>
                </c:pt>
                <c:pt idx="7">
                  <c:v>0.91183999999999799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F0-4B89-B420-6B3D26D24ECD}"/>
            </c:ext>
          </c:extLst>
        </c:ser>
        <c:ser>
          <c:idx val="3"/>
          <c:order val="3"/>
          <c:tx>
            <c:strRef>
              <c:f>LINK!$F$44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LINK!$G$44:$N$44</c:f>
              <c:numCache>
                <c:formatCode>0.000</c:formatCode>
                <c:ptCount val="8"/>
                <c:pt idx="0">
                  <c:v>3.9502599999999983</c:v>
                </c:pt>
                <c:pt idx="1">
                  <c:v>3.1446499999999986</c:v>
                </c:pt>
                <c:pt idx="2">
                  <c:v>2.497539999999999</c:v>
                </c:pt>
                <c:pt idx="3">
                  <c:v>1.9884699999999995</c:v>
                </c:pt>
                <c:pt idx="4">
                  <c:v>1.5969799999999985</c:v>
                </c:pt>
                <c:pt idx="5">
                  <c:v>1.3026099999999996</c:v>
                </c:pt>
                <c:pt idx="6">
                  <c:v>1.0848999999999975</c:v>
                </c:pt>
                <c:pt idx="7">
                  <c:v>0.92338999999999771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F0-4B89-B420-6B3D26D24ECD}"/>
            </c:ext>
          </c:extLst>
        </c:ser>
        <c:ser>
          <c:idx val="4"/>
          <c:order val="4"/>
          <c:tx>
            <c:strRef>
              <c:f>LINK!$F$45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LINK!$G$45:$N$45</c:f>
              <c:numCache>
                <c:formatCode>0.000</c:formatCode>
                <c:ptCount val="8"/>
                <c:pt idx="0">
                  <c:v>4.37303</c:v>
                </c:pt>
                <c:pt idx="1">
                  <c:v>3.4581699999999991</c:v>
                </c:pt>
                <c:pt idx="2">
                  <c:v>2.7207899999999992</c:v>
                </c:pt>
                <c:pt idx="3">
                  <c:v>2.1393499999999985</c:v>
                </c:pt>
                <c:pt idx="4">
                  <c:v>1.6923099999999991</c:v>
                </c:pt>
                <c:pt idx="5">
                  <c:v>1.3581299999999974</c:v>
                </c:pt>
                <c:pt idx="6">
                  <c:v>1.1152699999999989</c:v>
                </c:pt>
                <c:pt idx="7">
                  <c:v>0.94219000000000364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F0-4B89-B420-6B3D26D24ECD}"/>
            </c:ext>
          </c:extLst>
        </c:ser>
        <c:ser>
          <c:idx val="5"/>
          <c:order val="5"/>
          <c:tx>
            <c:strRef>
              <c:f>LINK!$F$46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LINK!$G$46:$N$46</c:f>
              <c:numCache>
                <c:formatCode>0.000</c:formatCode>
                <c:ptCount val="8"/>
                <c:pt idx="0">
                  <c:v>5.3795900000000003</c:v>
                </c:pt>
                <c:pt idx="1">
                  <c:v>4.0529400000000066</c:v>
                </c:pt>
                <c:pt idx="2">
                  <c:v>3.0324900000000028</c:v>
                </c:pt>
                <c:pt idx="3">
                  <c:v>2.274440000000002</c:v>
                </c:pt>
                <c:pt idx="4">
                  <c:v>1.7349899999999998</c:v>
                </c:pt>
                <c:pt idx="5">
                  <c:v>1.3703400000000023</c:v>
                </c:pt>
                <c:pt idx="6">
                  <c:v>1.1366900000000051</c:v>
                </c:pt>
                <c:pt idx="7">
                  <c:v>0.99024000000000001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F0-4B89-B420-6B3D26D24ECD}"/>
            </c:ext>
          </c:extLst>
        </c:ser>
        <c:ser>
          <c:idx val="6"/>
          <c:order val="6"/>
          <c:tx>
            <c:strRef>
              <c:f>LINK!$F$47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LINK!$G$47:$N$47</c:f>
              <c:numCache>
                <c:formatCode>0.000</c:formatCode>
                <c:ptCount val="8"/>
                <c:pt idx="0">
                  <c:v>6.7119699999999973</c:v>
                </c:pt>
                <c:pt idx="1">
                  <c:v>4.9459499999999998</c:v>
                </c:pt>
                <c:pt idx="2">
                  <c:v>3.5986899999999977</c:v>
                </c:pt>
                <c:pt idx="3">
                  <c:v>2.6097099999999962</c:v>
                </c:pt>
                <c:pt idx="4">
                  <c:v>1.9185300000000005</c:v>
                </c:pt>
                <c:pt idx="5">
                  <c:v>1.4646700000000017</c:v>
                </c:pt>
                <c:pt idx="6">
                  <c:v>1.1876499999999943</c:v>
                </c:pt>
                <c:pt idx="7">
                  <c:v>1.0269899999999872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F0-4B89-B420-6B3D26D24ECD}"/>
            </c:ext>
          </c:extLst>
        </c:ser>
        <c:ser>
          <c:idx val="7"/>
          <c:order val="7"/>
          <c:tx>
            <c:strRef>
              <c:f>LINK!$F$48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LINK!$G$48:$N$48</c:f>
              <c:numCache>
                <c:formatCode>0.000</c:formatCode>
                <c:ptCount val="8"/>
                <c:pt idx="0">
                  <c:v>8.3892999999999986</c:v>
                </c:pt>
                <c:pt idx="1">
                  <c:v>5.9861000000000004</c:v>
                </c:pt>
                <c:pt idx="2">
                  <c:v>4.1850800000000064</c:v>
                </c:pt>
                <c:pt idx="3">
                  <c:v>2.8961200000000034</c:v>
                </c:pt>
                <c:pt idx="4">
                  <c:v>2.0291000000000068</c:v>
                </c:pt>
                <c:pt idx="5">
                  <c:v>1.4939000000000178</c:v>
                </c:pt>
                <c:pt idx="6">
                  <c:v>1.2003999999999948</c:v>
                </c:pt>
                <c:pt idx="7">
                  <c:v>1.0584799999999959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F0-4B89-B420-6B3D26D24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49248"/>
        <c:axId val="174555520"/>
      </c:scatterChart>
      <c:valAx>
        <c:axId val="174549248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4555520"/>
        <c:crosses val="autoZero"/>
        <c:crossBetween val="midCat"/>
        <c:majorUnit val="1"/>
      </c:valAx>
      <c:valAx>
        <c:axId val="174555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4549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6735348201236165E-2"/>
          <c:y val="0.10729136307003684"/>
          <c:w val="0.7827637638109558"/>
          <c:h val="0.773875105300724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LINK!$F$52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LINK!$G$52:$AL$52</c:f>
              <c:numCache>
                <c:formatCode>0.000</c:formatCode>
                <c:ptCount val="32"/>
                <c:pt idx="0">
                  <c:v>0.31405</c:v>
                </c:pt>
                <c:pt idx="1">
                  <c:v>0.28131158203125001</c:v>
                </c:pt>
                <c:pt idx="2">
                  <c:v>0.23604453124999999</c:v>
                </c:pt>
                <c:pt idx="3">
                  <c:v>0.18352240234375</c:v>
                </c:pt>
                <c:pt idx="4">
                  <c:v>0.12901875000000002</c:v>
                </c:pt>
                <c:pt idx="5">
                  <c:v>7.7807128906250023E-2</c:v>
                </c:pt>
                <c:pt idx="6">
                  <c:v>3.5161093749999983E-2</c:v>
                </c:pt>
                <c:pt idx="7">
                  <c:v>6.3541992187499674E-3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59-4CBC-8CF9-9CC3F82228B7}"/>
            </c:ext>
          </c:extLst>
        </c:ser>
        <c:ser>
          <c:idx val="1"/>
          <c:order val="1"/>
          <c:tx>
            <c:strRef>
              <c:f>LINK!$F$53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LINK!$G$53:$AL$53</c:f>
              <c:numCache>
                <c:formatCode>0.000</c:formatCode>
                <c:ptCount val="32"/>
                <c:pt idx="0">
                  <c:v>0.3241</c:v>
                </c:pt>
                <c:pt idx="1">
                  <c:v>0.31923564453124997</c:v>
                </c:pt>
                <c:pt idx="2">
                  <c:v>0.28970765625</c:v>
                </c:pt>
                <c:pt idx="3">
                  <c:v>0.24258865234374999</c:v>
                </c:pt>
                <c:pt idx="4">
                  <c:v>0.18495125000000001</c:v>
                </c:pt>
                <c:pt idx="5">
                  <c:v>0.12386806640625</c:v>
                </c:pt>
                <c:pt idx="6">
                  <c:v>6.6411718749999959E-2</c:v>
                </c:pt>
                <c:pt idx="7">
                  <c:v>1.9654824218750033E-2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59-4CBC-8CF9-9CC3F82228B7}"/>
            </c:ext>
          </c:extLst>
        </c:ser>
        <c:ser>
          <c:idx val="2"/>
          <c:order val="2"/>
          <c:tx>
            <c:strRef>
              <c:f>LINK!$F$54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LINK!$G$54:$AL$54</c:f>
              <c:numCache>
                <c:formatCode>0.000</c:formatCode>
                <c:ptCount val="32"/>
                <c:pt idx="0">
                  <c:v>0.3241</c:v>
                </c:pt>
                <c:pt idx="1">
                  <c:v>0.31605958984374999</c:v>
                </c:pt>
                <c:pt idx="2">
                  <c:v>0.28409609375</c:v>
                </c:pt>
                <c:pt idx="3">
                  <c:v>0.23537986328124999</c:v>
                </c:pt>
                <c:pt idx="4">
                  <c:v>0.17708125</c:v>
                </c:pt>
                <c:pt idx="5">
                  <c:v>0.11637060546874997</c:v>
                </c:pt>
                <c:pt idx="6">
                  <c:v>6.0418281250000039E-2</c:v>
                </c:pt>
                <c:pt idx="7">
                  <c:v>1.6394628906249931E-2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59-4CBC-8CF9-9CC3F82228B7}"/>
            </c:ext>
          </c:extLst>
        </c:ser>
        <c:ser>
          <c:idx val="3"/>
          <c:order val="3"/>
          <c:tx>
            <c:strRef>
              <c:f>LINK!$F$55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LINK!$G$55:$AL$55</c:f>
              <c:numCache>
                <c:formatCode>0.000</c:formatCode>
                <c:ptCount val="32"/>
                <c:pt idx="0">
                  <c:v>0.29437999999999998</c:v>
                </c:pt>
                <c:pt idx="1">
                  <c:v>0.29210312499999996</c:v>
                </c:pt>
                <c:pt idx="2">
                  <c:v>0.26509687500000001</c:v>
                </c:pt>
                <c:pt idx="3">
                  <c:v>0.22065781249999999</c:v>
                </c:pt>
                <c:pt idx="4">
                  <c:v>0.16608250000000002</c:v>
                </c:pt>
                <c:pt idx="5">
                  <c:v>0.10866750000000003</c:v>
                </c:pt>
                <c:pt idx="6">
                  <c:v>5.5709375000000033E-2</c:v>
                </c:pt>
                <c:pt idx="7">
                  <c:v>1.4504687500000057E-2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59-4CBC-8CF9-9CC3F82228B7}"/>
            </c:ext>
          </c:extLst>
        </c:ser>
        <c:ser>
          <c:idx val="4"/>
          <c:order val="4"/>
          <c:tx>
            <c:strRef>
              <c:f>LINK!$F$56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LINK!$G$56:$AL$56</c:f>
              <c:numCache>
                <c:formatCode>0.000</c:formatCode>
                <c:ptCount val="32"/>
                <c:pt idx="0">
                  <c:v>0.29043999999999998</c:v>
                </c:pt>
                <c:pt idx="1">
                  <c:v>0.28078517578124995</c:v>
                </c:pt>
                <c:pt idx="2">
                  <c:v>0.25039203124999998</c:v>
                </c:pt>
                <c:pt idx="3">
                  <c:v>0.20570130859374997</c:v>
                </c:pt>
                <c:pt idx="4">
                  <c:v>0.15315375000000001</c:v>
                </c:pt>
                <c:pt idx="5">
                  <c:v>9.9190097656249976E-2</c:v>
                </c:pt>
                <c:pt idx="6">
                  <c:v>5.0251093749999975E-2</c:v>
                </c:pt>
                <c:pt idx="7">
                  <c:v>1.2777480468749935E-2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59-4CBC-8CF9-9CC3F82228B7}"/>
            </c:ext>
          </c:extLst>
        </c:ser>
        <c:ser>
          <c:idx val="5"/>
          <c:order val="5"/>
          <c:tx>
            <c:strRef>
              <c:f>LINK!$F$57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LINK!$G$57:$AL$57</c:f>
              <c:numCache>
                <c:formatCode>0.000</c:formatCode>
                <c:ptCount val="32"/>
                <c:pt idx="0">
                  <c:v>0.2947265234375</c:v>
                </c:pt>
                <c:pt idx="1">
                  <c:v>0.2947265234375</c:v>
                </c:pt>
                <c:pt idx="2">
                  <c:v>0.26986031249999998</c:v>
                </c:pt>
                <c:pt idx="3">
                  <c:v>0.22641269531249997</c:v>
                </c:pt>
                <c:pt idx="4">
                  <c:v>0.17184499999999997</c:v>
                </c:pt>
                <c:pt idx="5">
                  <c:v>0.11361855468749996</c:v>
                </c:pt>
                <c:pt idx="6">
                  <c:v>5.9194687500000009E-2</c:v>
                </c:pt>
                <c:pt idx="7">
                  <c:v>1.6034726562499935E-2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59-4CBC-8CF9-9CC3F82228B7}"/>
            </c:ext>
          </c:extLst>
        </c:ser>
        <c:ser>
          <c:idx val="6"/>
          <c:order val="6"/>
          <c:tx>
            <c:strRef>
              <c:f>LINK!$F$58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LINK!$G$58:$AL$58</c:f>
              <c:numCache>
                <c:formatCode>0.000</c:formatCode>
                <c:ptCount val="32"/>
                <c:pt idx="0">
                  <c:v>0.327261953125</c:v>
                </c:pt>
                <c:pt idx="1">
                  <c:v>0.327261953125</c:v>
                </c:pt>
                <c:pt idx="2">
                  <c:v>0.30151</c:v>
                </c:pt>
                <c:pt idx="3">
                  <c:v>0.255993671875</c:v>
                </c:pt>
                <c:pt idx="4">
                  <c:v>0.1980925</c:v>
                </c:pt>
                <c:pt idx="5">
                  <c:v>0.13518601562499996</c:v>
                </c:pt>
                <c:pt idx="6">
                  <c:v>7.4653750000000074E-2</c:v>
                </c:pt>
                <c:pt idx="7">
                  <c:v>2.3875234375000054E-2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59-4CBC-8CF9-9CC3F82228B7}"/>
            </c:ext>
          </c:extLst>
        </c:ser>
        <c:ser>
          <c:idx val="8"/>
          <c:order val="7"/>
          <c:tx>
            <c:strRef>
              <c:f>LINK!$F$59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LINK!$G$59:$AL$59</c:f>
              <c:numCache>
                <c:formatCode>0.000</c:formatCode>
                <c:ptCount val="32"/>
                <c:pt idx="0">
                  <c:v>0.39974999999999999</c:v>
                </c:pt>
                <c:pt idx="1">
                  <c:v>0.38527228515625001</c:v>
                </c:pt>
                <c:pt idx="2">
                  <c:v>0.34769265625000001</c:v>
                </c:pt>
                <c:pt idx="3">
                  <c:v>0.29329388671875001</c:v>
                </c:pt>
                <c:pt idx="4">
                  <c:v>0.22835875</c:v>
                </c:pt>
                <c:pt idx="5">
                  <c:v>0.15917001953125001</c:v>
                </c:pt>
                <c:pt idx="6">
                  <c:v>9.2010468749999963E-2</c:v>
                </c:pt>
                <c:pt idx="7">
                  <c:v>3.316287109374999E-2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D59-4CBC-8CF9-9CC3F8222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63552"/>
        <c:axId val="174669824"/>
      </c:scatterChart>
      <c:valAx>
        <c:axId val="174663552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4669824"/>
        <c:crosses val="autoZero"/>
        <c:crossBetween val="midCat"/>
        <c:majorUnit val="0.2"/>
      </c:valAx>
      <c:valAx>
        <c:axId val="1746698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4663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'Nissan GTR EcuTek'!$G$14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EcuTek'!$F$15:$F$22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EcuTek'!$G$15:$G$22</c:f>
              <c:numCache>
                <c:formatCode>0</c:formatCode>
                <c:ptCount val="8"/>
                <c:pt idx="0">
                  <c:v>515.15544899999998</c:v>
                </c:pt>
                <c:pt idx="1">
                  <c:v>558.12792449999995</c:v>
                </c:pt>
                <c:pt idx="2">
                  <c:v>613.52460899999983</c:v>
                </c:pt>
                <c:pt idx="3">
                  <c:v>646.69718699999999</c:v>
                </c:pt>
                <c:pt idx="4">
                  <c:v>698.05785449999996</c:v>
                </c:pt>
                <c:pt idx="5">
                  <c:v>730.71117299999992</c:v>
                </c:pt>
                <c:pt idx="6">
                  <c:v>766.47504599999991</c:v>
                </c:pt>
                <c:pt idx="7">
                  <c:v>799.39549799999998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4-4B60-B129-47E17206B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61312"/>
        <c:axId val="174863488"/>
      </c:scatterChart>
      <c:valAx>
        <c:axId val="174861312"/>
        <c:scaling>
          <c:orientation val="minMax"/>
        </c:scaling>
        <c:delete val="0"/>
        <c:axPos val="b"/>
        <c:majorGridlines/>
        <c:title>
          <c:tx>
            <c:strRef>
              <c:f>'Nissan GTR EcuTek'!$F$14</c:f>
              <c:strCache>
                <c:ptCount val="1"/>
                <c:pt idx="0">
                  <c:v>bar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74863488"/>
        <c:crosses val="autoZero"/>
        <c:crossBetween val="midCat"/>
      </c:valAx>
      <c:valAx>
        <c:axId val="174863488"/>
        <c:scaling>
          <c:orientation val="minMax"/>
        </c:scaling>
        <c:delete val="0"/>
        <c:axPos val="l"/>
        <c:majorGridlines/>
        <c:title>
          <c:tx>
            <c:strRef>
              <c:f>'Nissan GTR EcuTek'!$H$15:$H$22</c:f>
              <c:strCache>
                <c:ptCount val="8"/>
                <c:pt idx="0">
                  <c:v>cc/min  at 25°C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174861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952852547020602E-2"/>
          <c:y val="0.10426697541759168"/>
          <c:w val="0.77062447839182135"/>
          <c:h val="0.77400073627736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EcuTek'!$G$41:$N$41</c:f>
              <c:numCache>
                <c:formatCode>0.000</c:formatCode>
                <c:ptCount val="8"/>
                <c:pt idx="0">
                  <c:v>2.1424000000000003</c:v>
                </c:pt>
                <c:pt idx="1">
                  <c:v>1.4822800000000003</c:v>
                </c:pt>
                <c:pt idx="2">
                  <c:v>1.2510999999999992</c:v>
                </c:pt>
                <c:pt idx="3">
                  <c:v>1.070800000000002</c:v>
                </c:pt>
                <c:pt idx="4">
                  <c:v>0.93009999999999948</c:v>
                </c:pt>
                <c:pt idx="5">
                  <c:v>0.81772000000000311</c:v>
                </c:pt>
                <c:pt idx="6">
                  <c:v>0.72237999999999936</c:v>
                </c:pt>
                <c:pt idx="7">
                  <c:v>0.63280000000000136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AB-47BA-B380-6B250DAB81B3}"/>
            </c:ext>
          </c:extLst>
        </c:ser>
        <c:ser>
          <c:idx val="1"/>
          <c:order val="1"/>
          <c:tx>
            <c:strRef>
              <c:f>'Nissan GTR EcuTek'!$F$42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EcuTek'!$G$42:$N$42</c:f>
              <c:numCache>
                <c:formatCode>0.000</c:formatCode>
                <c:ptCount val="8"/>
                <c:pt idx="0">
                  <c:v>2.2325199999999992</c:v>
                </c:pt>
                <c:pt idx="1">
                  <c:v>1.4817600000000031</c:v>
                </c:pt>
                <c:pt idx="2">
                  <c:v>1.2471999999999976</c:v>
                </c:pt>
                <c:pt idx="3">
                  <c:v>1.0769199999999994</c:v>
                </c:pt>
                <c:pt idx="4">
                  <c:v>0.94872000000000334</c:v>
                </c:pt>
                <c:pt idx="5">
                  <c:v>0.8403999999999936</c:v>
                </c:pt>
                <c:pt idx="6">
                  <c:v>0.72976000000000063</c:v>
                </c:pt>
                <c:pt idx="7">
                  <c:v>0.59459999999999802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AB-47BA-B380-6B250DAB81B3}"/>
            </c:ext>
          </c:extLst>
        </c:ser>
        <c:ser>
          <c:idx val="2"/>
          <c:order val="2"/>
          <c:tx>
            <c:strRef>
              <c:f>'Nissan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EcuTek'!$G$43:$N$43</c:f>
              <c:numCache>
                <c:formatCode>0.000</c:formatCode>
                <c:ptCount val="8"/>
                <c:pt idx="0">
                  <c:v>2.3192899999999987</c:v>
                </c:pt>
                <c:pt idx="1">
                  <c:v>1.5325100000000003</c:v>
                </c:pt>
                <c:pt idx="2">
                  <c:v>1.2653600000000012</c:v>
                </c:pt>
                <c:pt idx="3">
                  <c:v>1.0632499999999983</c:v>
                </c:pt>
                <c:pt idx="4">
                  <c:v>0.91183999999999799</c:v>
                </c:pt>
                <c:pt idx="5">
                  <c:v>0.79679000000000144</c:v>
                </c:pt>
                <c:pt idx="6">
                  <c:v>0.70375999999999905</c:v>
                </c:pt>
                <c:pt idx="7">
                  <c:v>0.61840999999999724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AB-47BA-B380-6B250DAB81B3}"/>
            </c:ext>
          </c:extLst>
        </c:ser>
        <c:ser>
          <c:idx val="3"/>
          <c:order val="3"/>
          <c:tx>
            <c:strRef>
              <c:f>'Nissan GTR EcuTek'!$F$44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EcuTek'!$G$44:$N$44</c:f>
              <c:numCache>
                <c:formatCode>0.000</c:formatCode>
                <c:ptCount val="8"/>
                <c:pt idx="0">
                  <c:v>2.497539999999999</c:v>
                </c:pt>
                <c:pt idx="1">
                  <c:v>1.5969799999999985</c:v>
                </c:pt>
                <c:pt idx="2">
                  <c:v>1.3026099999999996</c:v>
                </c:pt>
                <c:pt idx="3">
                  <c:v>1.0848999999999975</c:v>
                </c:pt>
                <c:pt idx="4">
                  <c:v>0.92338999999999771</c:v>
                </c:pt>
                <c:pt idx="5">
                  <c:v>0.79761999999999844</c:v>
                </c:pt>
                <c:pt idx="6">
                  <c:v>0.6871299999999998</c:v>
                </c:pt>
                <c:pt idx="7">
                  <c:v>0.5714599999999983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AB-47BA-B380-6B250DAB81B3}"/>
            </c:ext>
          </c:extLst>
        </c:ser>
        <c:ser>
          <c:idx val="4"/>
          <c:order val="4"/>
          <c:tx>
            <c:strRef>
              <c:f>'Nissan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EcuTek'!$G$45:$N$45</c:f>
              <c:numCache>
                <c:formatCode>0.000</c:formatCode>
                <c:ptCount val="8"/>
                <c:pt idx="0">
                  <c:v>2.7207899999999992</c:v>
                </c:pt>
                <c:pt idx="1">
                  <c:v>1.6923099999999991</c:v>
                </c:pt>
                <c:pt idx="2">
                  <c:v>1.3581299999999974</c:v>
                </c:pt>
                <c:pt idx="3">
                  <c:v>1.1152699999999989</c:v>
                </c:pt>
                <c:pt idx="4">
                  <c:v>0.94219000000000364</c:v>
                </c:pt>
                <c:pt idx="5">
                  <c:v>0.81734999999999758</c:v>
                </c:pt>
                <c:pt idx="6">
                  <c:v>0.71920999999998969</c:v>
                </c:pt>
                <c:pt idx="7">
                  <c:v>0.62622999999999962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AB-47BA-B380-6B250DAB81B3}"/>
            </c:ext>
          </c:extLst>
        </c:ser>
        <c:ser>
          <c:idx val="5"/>
          <c:order val="5"/>
          <c:tx>
            <c:strRef>
              <c:f>'Nissan GTR EcuTek'!$F$46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EcuTek'!$G$46:$N$46</c:f>
              <c:numCache>
                <c:formatCode>0.000</c:formatCode>
                <c:ptCount val="8"/>
                <c:pt idx="0">
                  <c:v>3.0324900000000028</c:v>
                </c:pt>
                <c:pt idx="1">
                  <c:v>1.7349899999999998</c:v>
                </c:pt>
                <c:pt idx="2">
                  <c:v>1.3703400000000023</c:v>
                </c:pt>
                <c:pt idx="3">
                  <c:v>1.1366900000000051</c:v>
                </c:pt>
                <c:pt idx="4">
                  <c:v>0.99024000000000001</c:v>
                </c:pt>
                <c:pt idx="5">
                  <c:v>0.88719000000001103</c:v>
                </c:pt>
                <c:pt idx="6">
                  <c:v>0.78374000000000166</c:v>
                </c:pt>
                <c:pt idx="7">
                  <c:v>0.63609000000000293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AB-47BA-B380-6B250DAB81B3}"/>
            </c:ext>
          </c:extLst>
        </c:ser>
        <c:ser>
          <c:idx val="6"/>
          <c:order val="6"/>
          <c:tx>
            <c:strRef>
              <c:f>'Nissan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EcuTek'!$G$47:$N$47</c:f>
              <c:numCache>
                <c:formatCode>0.000</c:formatCode>
                <c:ptCount val="8"/>
                <c:pt idx="0">
                  <c:v>3.5986899999999977</c:v>
                </c:pt>
                <c:pt idx="1">
                  <c:v>1.9185300000000005</c:v>
                </c:pt>
                <c:pt idx="2">
                  <c:v>1.4646700000000017</c:v>
                </c:pt>
                <c:pt idx="3">
                  <c:v>1.1876499999999943</c:v>
                </c:pt>
                <c:pt idx="4">
                  <c:v>1.0269899999999872</c:v>
                </c:pt>
                <c:pt idx="5">
                  <c:v>0.9222099999999962</c:v>
                </c:pt>
                <c:pt idx="6">
                  <c:v>0.81283000000000172</c:v>
                </c:pt>
                <c:pt idx="7">
                  <c:v>0.63836999999999833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AB-47BA-B380-6B250DAB81B3}"/>
            </c:ext>
          </c:extLst>
        </c:ser>
        <c:ser>
          <c:idx val="7"/>
          <c:order val="7"/>
          <c:tx>
            <c:strRef>
              <c:f>'Nissan GTR EcuTek'!$F$48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EcuTek'!$G$48:$N$48</c:f>
              <c:numCache>
                <c:formatCode>0.000</c:formatCode>
                <c:ptCount val="8"/>
                <c:pt idx="0">
                  <c:v>4.1850800000000064</c:v>
                </c:pt>
                <c:pt idx="1">
                  <c:v>2.0291000000000068</c:v>
                </c:pt>
                <c:pt idx="2">
                  <c:v>1.4939000000000178</c:v>
                </c:pt>
                <c:pt idx="3">
                  <c:v>1.2003999999999948</c:v>
                </c:pt>
                <c:pt idx="4">
                  <c:v>1.0584799999999959</c:v>
                </c:pt>
                <c:pt idx="5">
                  <c:v>0.97802000000000788</c:v>
                </c:pt>
                <c:pt idx="6">
                  <c:v>0.86890000000001777</c:v>
                </c:pt>
                <c:pt idx="7">
                  <c:v>0.64100000000001245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AB-47BA-B380-6B250DAB8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96640"/>
        <c:axId val="174898560"/>
      </c:scatterChart>
      <c:valAx>
        <c:axId val="174896640"/>
        <c:scaling>
          <c:orientation val="minMax"/>
          <c:max val="16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4898560"/>
        <c:crosses val="autoZero"/>
        <c:crossBetween val="midCat"/>
        <c:majorUnit val="1"/>
      </c:valAx>
      <c:valAx>
        <c:axId val="174898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4896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1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16.xml"/><Relationship Id="rId7" Type="http://schemas.openxmlformats.org/officeDocument/2006/relationships/image" Target="../media/image2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image" Target="../media/image1.jpeg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2" name="Picture 1" descr="ASNU Diamond Logo Medium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39875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10</xdr:row>
      <xdr:rowOff>100650</xdr:rowOff>
    </xdr:to>
    <xdr:pic>
      <xdr:nvPicPr>
        <xdr:cNvPr id="3" name="Picture 2" descr="dna logo final without text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8700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32</xdr:col>
      <xdr:colOff>557645</xdr:colOff>
      <xdr:row>15</xdr:row>
      <xdr:rowOff>237675</xdr:rowOff>
    </xdr:to>
    <xdr:pic>
      <xdr:nvPicPr>
        <xdr:cNvPr id="4" name="Picture 3" descr="dna lettering on its own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9699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11</xdr:col>
      <xdr:colOff>0</xdr:colOff>
      <xdr:row>97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73</xdr:row>
      <xdr:rowOff>190499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6" name="Picture 5" descr="ASNU Diamond Logo Medium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7" name="Picture 6" descr="dna logo final without text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8" name="Picture 7" descr="dna lettering on its own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74</xdr:row>
      <xdr:rowOff>0</xdr:rowOff>
    </xdr:from>
    <xdr:to>
      <xdr:col>21</xdr:col>
      <xdr:colOff>609599</xdr:colOff>
      <xdr:row>97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3" name="Picture 2" descr="ASNU Diamond Logo Medium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4" name="Picture 3" descr="dna logo final without text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5" name="Picture 4" descr="dna lettering on its own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0</xdr:colOff>
      <xdr:row>97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98</xdr:row>
      <xdr:rowOff>0</xdr:rowOff>
    </xdr:from>
    <xdr:to>
      <xdr:col>22</xdr:col>
      <xdr:colOff>1</xdr:colOff>
      <xdr:row>120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9526</xdr:colOff>
      <xdr:row>97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7" name="Picture 6" descr="ASNU Diamond Logo Medium.jp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8" name="Picture 7" descr="dna logo final without text.pn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9" name="Picture 8" descr="dna lettering on its own.png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12</xdr:row>
      <xdr:rowOff>14925</xdr:rowOff>
    </xdr:to>
    <xdr:pic>
      <xdr:nvPicPr>
        <xdr:cNvPr id="6" name="Picture 5" descr="dna logo final without text.pn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190050</xdr:rowOff>
    </xdr:to>
    <xdr:pic>
      <xdr:nvPicPr>
        <xdr:cNvPr id="7" name="Picture 6" descr="dna lettering on its own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nu/Design/Injector%20Data/Processed/Asnu%20550%20Injector%20Data%20-%20Proces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s"/>
      <sheetName val="Injectors - ECU's"/>
      <sheetName val="Instructions"/>
      <sheetName val="Test Info"/>
      <sheetName val="Latency (offset) Data"/>
      <sheetName val="Short Pulse Data"/>
      <sheetName val="Latency (offset) Data XL"/>
      <sheetName val="Short Pulse Data XL"/>
      <sheetName val="Summary Data"/>
      <sheetName val="Constants"/>
      <sheetName val="Help"/>
      <sheetName val="Generic ECU"/>
      <sheetName val="LINK"/>
      <sheetName val="Nissan GTR EcuTek"/>
      <sheetName val="Nissan GTR COBB"/>
      <sheetName val="Subaru COBB"/>
      <sheetName val="Mitsubishi EVO X COBB"/>
    </sheetNames>
    <sheetDataSet>
      <sheetData sheetId="0">
        <row r="4">
          <cell r="C4" t="str">
            <v>19.02.28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C9">
            <v>6</v>
          </cell>
        </row>
        <row r="10">
          <cell r="C10">
            <v>5.5</v>
          </cell>
        </row>
        <row r="11">
          <cell r="C11">
            <v>5</v>
          </cell>
        </row>
        <row r="12">
          <cell r="C12">
            <v>4.5</v>
          </cell>
        </row>
        <row r="13">
          <cell r="C13">
            <v>4</v>
          </cell>
        </row>
        <row r="14">
          <cell r="C14">
            <v>3.5</v>
          </cell>
        </row>
        <row r="15">
          <cell r="C15">
            <v>3</v>
          </cell>
        </row>
        <row r="16">
          <cell r="C16">
            <v>2.5</v>
          </cell>
        </row>
        <row r="35">
          <cell r="D35">
            <v>16</v>
          </cell>
          <cell r="F35">
            <v>14</v>
          </cell>
          <cell r="H35">
            <v>12</v>
          </cell>
          <cell r="J35">
            <v>10</v>
          </cell>
          <cell r="K35">
            <v>8</v>
          </cell>
        </row>
        <row r="36">
          <cell r="V36">
            <v>-1.502E-2</v>
          </cell>
          <cell r="W36">
            <v>0.61651</v>
          </cell>
          <cell r="X36">
            <v>-8.5102899999999995</v>
          </cell>
          <cell r="Y36">
            <v>40.500999999999998</v>
          </cell>
        </row>
        <row r="37">
          <cell r="V37">
            <v>-1.008E-2</v>
          </cell>
          <cell r="W37">
            <v>0.42105999999999999</v>
          </cell>
          <cell r="X37">
            <v>-5.9596400000000003</v>
          </cell>
          <cell r="Y37">
            <v>29.48893</v>
          </cell>
        </row>
        <row r="38">
          <cell r="V38">
            <v>-7.3000000000000001E-3</v>
          </cell>
          <cell r="W38">
            <v>0.30640000000000001</v>
          </cell>
          <cell r="X38">
            <v>-4.3827499999999997</v>
          </cell>
          <cell r="Y38">
            <v>22.222490000000001</v>
          </cell>
        </row>
        <row r="39">
          <cell r="V39">
            <v>-3.5899999999999999E-3</v>
          </cell>
          <cell r="W39">
            <v>0.16413</v>
          </cell>
          <cell r="X39">
            <v>-2.5926200000000001</v>
          </cell>
          <cell r="Y39">
            <v>14.79551</v>
          </cell>
        </row>
        <row r="40">
          <cell r="V40">
            <v>-3.4099999999999998E-3</v>
          </cell>
          <cell r="W40">
            <v>0.15085999999999999</v>
          </cell>
          <cell r="X40">
            <v>-2.33372</v>
          </cell>
          <cell r="Y40">
            <v>13.258179999999999</v>
          </cell>
        </row>
        <row r="41">
          <cell r="V41">
            <v>-2.3900000000000002E-3</v>
          </cell>
          <cell r="W41">
            <v>0.11139</v>
          </cell>
          <cell r="X41">
            <v>-1.81525</v>
          </cell>
          <cell r="Y41">
            <v>10.93601</v>
          </cell>
        </row>
        <row r="42">
          <cell r="V42">
            <v>-3.7000000000000002E-3</v>
          </cell>
          <cell r="W42">
            <v>0.15423999999999999</v>
          </cell>
          <cell r="X42">
            <v>-2.2488999999999999</v>
          </cell>
          <cell r="Y42">
            <v>12.24676</v>
          </cell>
        </row>
        <row r="43">
          <cell r="V43">
            <v>-1.8799999999999999E-3</v>
          </cell>
          <cell r="W43">
            <v>8.7480000000000002E-2</v>
          </cell>
          <cell r="X43">
            <v>-1.44598</v>
          </cell>
          <cell r="Y43">
            <v>9.0740800000000004</v>
          </cell>
        </row>
        <row r="63">
          <cell r="D63">
            <v>798.99599999999998</v>
          </cell>
        </row>
        <row r="64">
          <cell r="D64">
            <v>766.09199999999998</v>
          </cell>
        </row>
        <row r="65">
          <cell r="D65">
            <v>730.346</v>
          </cell>
        </row>
        <row r="66">
          <cell r="D66">
            <v>697.70899999999995</v>
          </cell>
        </row>
        <row r="67">
          <cell r="D67">
            <v>646.37400000000002</v>
          </cell>
        </row>
        <row r="68">
          <cell r="D68">
            <v>613.21799999999996</v>
          </cell>
        </row>
        <row r="69">
          <cell r="D69">
            <v>557.84900000000005</v>
          </cell>
        </row>
        <row r="70">
          <cell r="D70">
            <v>514.89800000000002</v>
          </cell>
        </row>
        <row r="112">
          <cell r="V112">
            <v>0.53613</v>
          </cell>
          <cell r="W112">
            <v>-0.94030999999999998</v>
          </cell>
          <cell r="X112">
            <v>-6.6600000000000001E-3</v>
          </cell>
          <cell r="Y112">
            <v>0.39974999999999999</v>
          </cell>
        </row>
        <row r="113">
          <cell r="V113">
            <v>0.62971999999999995</v>
          </cell>
          <cell r="W113">
            <v>-1.1047499999999999</v>
          </cell>
          <cell r="X113">
            <v>0.13938999999999999</v>
          </cell>
          <cell r="Y113">
            <v>0.32586999999999999</v>
          </cell>
        </row>
        <row r="114">
          <cell r="V114">
            <v>0.63670000000000004</v>
          </cell>
          <cell r="W114">
            <v>-1.07213</v>
          </cell>
          <cell r="X114">
            <v>0.13347999999999999</v>
          </cell>
          <cell r="Y114">
            <v>0.29354999999999998</v>
          </cell>
        </row>
        <row r="115">
          <cell r="V115">
            <v>0.54961000000000004</v>
          </cell>
          <cell r="W115">
            <v>-0.86973</v>
          </cell>
          <cell r="X115">
            <v>2.2890000000000001E-2</v>
          </cell>
          <cell r="Y115">
            <v>0.29043999999999998</v>
          </cell>
        </row>
        <row r="116">
          <cell r="V116">
            <v>0.62263999999999997</v>
          </cell>
          <cell r="W116">
            <v>-1.0248299999999999</v>
          </cell>
          <cell r="X116">
            <v>0.10016</v>
          </cell>
          <cell r="Y116">
            <v>0.29437999999999998</v>
          </cell>
        </row>
        <row r="117">
          <cell r="V117">
            <v>0.61187000000000002</v>
          </cell>
          <cell r="W117">
            <v>-0.99499000000000004</v>
          </cell>
          <cell r="X117">
            <v>5.049E-2</v>
          </cell>
          <cell r="Y117">
            <v>0.3241</v>
          </cell>
        </row>
        <row r="118">
          <cell r="V118">
            <v>0.60353000000000001</v>
          </cell>
          <cell r="W118">
            <v>-1.01556</v>
          </cell>
          <cell r="X118">
            <v>7.8600000000000003E-2</v>
          </cell>
          <cell r="Y118">
            <v>0.3241</v>
          </cell>
        </row>
        <row r="119">
          <cell r="V119">
            <v>0.45001000000000002</v>
          </cell>
          <cell r="W119">
            <v>-0.56967000000000001</v>
          </cell>
          <cell r="X119">
            <v>-0.19772999999999999</v>
          </cell>
          <cell r="Y119">
            <v>0.31405</v>
          </cell>
        </row>
        <row r="134">
          <cell r="C134">
            <v>2</v>
          </cell>
        </row>
        <row r="135">
          <cell r="C135">
            <v>1</v>
          </cell>
        </row>
        <row r="136">
          <cell r="C136">
            <v>0.94</v>
          </cell>
        </row>
        <row r="137">
          <cell r="C137">
            <v>0.88</v>
          </cell>
        </row>
        <row r="138">
          <cell r="C138">
            <v>0.82</v>
          </cell>
        </row>
        <row r="139">
          <cell r="C139">
            <v>0.76</v>
          </cell>
        </row>
        <row r="140">
          <cell r="C140">
            <v>0.7</v>
          </cell>
        </row>
        <row r="141">
          <cell r="C141">
            <v>0.64</v>
          </cell>
        </row>
        <row r="142">
          <cell r="C142">
            <v>0.57999999999999996</v>
          </cell>
        </row>
        <row r="143">
          <cell r="C143">
            <v>0.52</v>
          </cell>
        </row>
        <row r="144">
          <cell r="C144">
            <v>0.46</v>
          </cell>
        </row>
        <row r="145">
          <cell r="C145">
            <v>0.4</v>
          </cell>
        </row>
        <row r="146">
          <cell r="C146">
            <v>0.34</v>
          </cell>
        </row>
        <row r="147">
          <cell r="C147">
            <v>0.28000000000000003</v>
          </cell>
        </row>
        <row r="148">
          <cell r="C148">
            <v>0.22</v>
          </cell>
        </row>
        <row r="149">
          <cell r="C149">
            <v>0.16</v>
          </cell>
        </row>
        <row r="156">
          <cell r="V156">
            <v>-588.11114999999995</v>
          </cell>
          <cell r="W156">
            <v>1422.06907</v>
          </cell>
          <cell r="X156">
            <v>-1198.9352799999999</v>
          </cell>
          <cell r="Y156">
            <v>460.74959000000001</v>
          </cell>
        </row>
        <row r="157">
          <cell r="V157">
            <v>-486.08395999999999</v>
          </cell>
          <cell r="W157">
            <v>1188.5193300000001</v>
          </cell>
          <cell r="X157">
            <v>-1015.0368999999999</v>
          </cell>
          <cell r="Y157">
            <v>408.91264000000001</v>
          </cell>
        </row>
        <row r="158">
          <cell r="V158">
            <v>-440.01654000000002</v>
          </cell>
          <cell r="W158">
            <v>1080.4630500000001</v>
          </cell>
          <cell r="X158">
            <v>-922.37675999999999</v>
          </cell>
          <cell r="Y158">
            <v>378.53973000000002</v>
          </cell>
        </row>
        <row r="159">
          <cell r="V159">
            <v>-425.66291000000001</v>
          </cell>
          <cell r="W159">
            <v>1046.8240000000001</v>
          </cell>
          <cell r="X159">
            <v>-888.49559999999997</v>
          </cell>
          <cell r="Y159">
            <v>364.45314000000002</v>
          </cell>
        </row>
        <row r="160">
          <cell r="V160">
            <v>-443.70193</v>
          </cell>
          <cell r="W160">
            <v>1089.34457</v>
          </cell>
          <cell r="X160">
            <v>-927.08831999999995</v>
          </cell>
          <cell r="Y160">
            <v>378.17117999999999</v>
          </cell>
        </row>
        <row r="161">
          <cell r="V161">
            <v>-495.00648999999999</v>
          </cell>
          <cell r="W161">
            <v>1203.6405299999999</v>
          </cell>
          <cell r="X161">
            <v>-1013.21431</v>
          </cell>
          <cell r="Y161">
            <v>400.93680999999998</v>
          </cell>
        </row>
        <row r="162">
          <cell r="V162">
            <v>-485.30808000000002</v>
          </cell>
          <cell r="W162">
            <v>1186.7653</v>
          </cell>
          <cell r="X162">
            <v>-1007.56901</v>
          </cell>
          <cell r="Y162">
            <v>402.44708000000003</v>
          </cell>
        </row>
        <row r="163">
          <cell r="V163">
            <v>-458.54048999999998</v>
          </cell>
          <cell r="W163">
            <v>1114.73721</v>
          </cell>
          <cell r="X163">
            <v>-923.17737999999997</v>
          </cell>
          <cell r="Y163">
            <v>364.21791999999999</v>
          </cell>
        </row>
      </sheetData>
      <sheetData sheetId="9">
        <row r="6">
          <cell r="B6" t="str">
            <v>bar</v>
          </cell>
        </row>
      </sheetData>
      <sheetData sheetId="10"/>
      <sheetData sheetId="11"/>
      <sheetData sheetId="12"/>
      <sheetData sheetId="13">
        <row r="40">
          <cell r="G40">
            <v>8</v>
          </cell>
          <cell r="H40">
            <v>10</v>
          </cell>
          <cell r="I40">
            <v>11</v>
          </cell>
          <cell r="J40">
            <v>12</v>
          </cell>
          <cell r="K40">
            <v>13</v>
          </cell>
          <cell r="L40">
            <v>14</v>
          </cell>
          <cell r="M40">
            <v>15</v>
          </cell>
          <cell r="N40">
            <v>16</v>
          </cell>
        </row>
        <row r="41">
          <cell r="F41">
            <v>2.5</v>
          </cell>
          <cell r="G41">
            <v>2.1419999999999999</v>
          </cell>
          <cell r="H41">
            <v>1.482</v>
          </cell>
          <cell r="I41">
            <v>1.2509999999999999</v>
          </cell>
          <cell r="J41">
            <v>1.071</v>
          </cell>
          <cell r="K41">
            <v>0.93</v>
          </cell>
          <cell r="L41">
            <v>0.81799999999999995</v>
          </cell>
          <cell r="M41">
            <v>0.72199999999999998</v>
          </cell>
          <cell r="N41">
            <v>0.63300000000000001</v>
          </cell>
        </row>
        <row r="42">
          <cell r="F42">
            <v>3</v>
          </cell>
          <cell r="G42">
            <v>2.2330000000000001</v>
          </cell>
          <cell r="H42">
            <v>1.482</v>
          </cell>
          <cell r="I42">
            <v>1.2470000000000001</v>
          </cell>
          <cell r="J42">
            <v>1.077</v>
          </cell>
          <cell r="K42">
            <v>0.94899999999999995</v>
          </cell>
          <cell r="L42">
            <v>0.84</v>
          </cell>
          <cell r="M42">
            <v>0.73</v>
          </cell>
          <cell r="N42">
            <v>0.59499999999999997</v>
          </cell>
        </row>
        <row r="43">
          <cell r="F43">
            <v>3.5</v>
          </cell>
          <cell r="G43">
            <v>2.319</v>
          </cell>
          <cell r="H43">
            <v>1.5329999999999999</v>
          </cell>
          <cell r="I43">
            <v>1.2649999999999999</v>
          </cell>
          <cell r="J43">
            <v>1.0629999999999999</v>
          </cell>
          <cell r="K43">
            <v>0.91200000000000003</v>
          </cell>
          <cell r="L43">
            <v>0.79700000000000004</v>
          </cell>
          <cell r="M43">
            <v>0.70399999999999996</v>
          </cell>
          <cell r="N43">
            <v>0.61799999999999999</v>
          </cell>
        </row>
        <row r="44">
          <cell r="F44">
            <v>4</v>
          </cell>
          <cell r="G44">
            <v>2.4980000000000002</v>
          </cell>
          <cell r="H44">
            <v>1.597</v>
          </cell>
          <cell r="I44">
            <v>1.3029999999999999</v>
          </cell>
          <cell r="J44">
            <v>1.085</v>
          </cell>
          <cell r="K44">
            <v>0.92300000000000004</v>
          </cell>
          <cell r="L44">
            <v>0.79800000000000004</v>
          </cell>
          <cell r="M44">
            <v>0.68700000000000006</v>
          </cell>
          <cell r="N44">
            <v>0.57099999999999995</v>
          </cell>
        </row>
        <row r="45">
          <cell r="F45">
            <v>4.5</v>
          </cell>
          <cell r="G45">
            <v>2.7210000000000001</v>
          </cell>
          <cell r="H45">
            <v>1.6919999999999999</v>
          </cell>
          <cell r="I45">
            <v>1.3580000000000001</v>
          </cell>
          <cell r="J45">
            <v>1.115</v>
          </cell>
          <cell r="K45">
            <v>0.94199999999999995</v>
          </cell>
          <cell r="L45">
            <v>0.81699999999999995</v>
          </cell>
          <cell r="M45">
            <v>0.71899999999999997</v>
          </cell>
          <cell r="N45">
            <v>0.626</v>
          </cell>
        </row>
        <row r="46">
          <cell r="F46">
            <v>5</v>
          </cell>
          <cell r="G46">
            <v>3.032</v>
          </cell>
          <cell r="H46">
            <v>1.7350000000000001</v>
          </cell>
          <cell r="I46">
            <v>1.37</v>
          </cell>
          <cell r="J46">
            <v>1.137</v>
          </cell>
          <cell r="K46">
            <v>0.99</v>
          </cell>
          <cell r="L46">
            <v>0.88700000000000001</v>
          </cell>
          <cell r="M46">
            <v>0.78400000000000003</v>
          </cell>
          <cell r="N46">
            <v>0.63600000000000001</v>
          </cell>
        </row>
        <row r="47">
          <cell r="F47">
            <v>5.5</v>
          </cell>
          <cell r="G47">
            <v>3.5990000000000002</v>
          </cell>
          <cell r="H47">
            <v>1.919</v>
          </cell>
          <cell r="I47">
            <v>1.4650000000000001</v>
          </cell>
          <cell r="J47">
            <v>1.1879999999999999</v>
          </cell>
          <cell r="K47">
            <v>1.0269999999999999</v>
          </cell>
          <cell r="L47">
            <v>0.92200000000000004</v>
          </cell>
          <cell r="M47">
            <v>0.81299999999999994</v>
          </cell>
          <cell r="N47">
            <v>0.63800000000000001</v>
          </cell>
        </row>
        <row r="48">
          <cell r="F48">
            <v>6</v>
          </cell>
          <cell r="G48">
            <v>4.1849999999999996</v>
          </cell>
          <cell r="H48">
            <v>2.0289999999999999</v>
          </cell>
          <cell r="I48">
            <v>1.494</v>
          </cell>
          <cell r="J48">
            <v>1.2</v>
          </cell>
          <cell r="K48">
            <v>1.0580000000000001</v>
          </cell>
          <cell r="L48">
            <v>0.97799999999999998</v>
          </cell>
          <cell r="M48">
            <v>0.86899999999999999</v>
          </cell>
          <cell r="N48">
            <v>0.64100000000000001</v>
          </cell>
        </row>
        <row r="62">
          <cell r="G62">
            <v>0.16</v>
          </cell>
          <cell r="H62">
            <v>0.22</v>
          </cell>
          <cell r="I62">
            <v>0.28000000000000003</v>
          </cell>
          <cell r="J62">
            <v>0.34</v>
          </cell>
          <cell r="K62">
            <v>0.4</v>
          </cell>
          <cell r="L62">
            <v>0.46</v>
          </cell>
          <cell r="M62">
            <v>0.52</v>
          </cell>
          <cell r="N62">
            <v>0.57999999999999996</v>
          </cell>
          <cell r="O62">
            <v>0.64</v>
          </cell>
          <cell r="P62">
            <v>0.7</v>
          </cell>
          <cell r="Q62">
            <v>0.76</v>
          </cell>
          <cell r="R62">
            <v>0.82</v>
          </cell>
          <cell r="S62">
            <v>0.88</v>
          </cell>
          <cell r="T62">
            <v>0.94</v>
          </cell>
          <cell r="U62">
            <v>1</v>
          </cell>
          <cell r="V62">
            <v>2</v>
          </cell>
        </row>
        <row r="63">
          <cell r="F63">
            <v>2.5</v>
          </cell>
          <cell r="G63">
            <v>243</v>
          </cell>
          <cell r="H63">
            <v>210</v>
          </cell>
          <cell r="I63">
            <v>183</v>
          </cell>
          <cell r="J63">
            <v>161</v>
          </cell>
          <cell r="K63">
            <v>144</v>
          </cell>
          <cell r="L63">
            <v>131</v>
          </cell>
          <cell r="M63">
            <v>121</v>
          </cell>
          <cell r="N63">
            <v>114</v>
          </cell>
          <cell r="O63">
            <v>110</v>
          </cell>
          <cell r="P63">
            <v>107</v>
          </cell>
          <cell r="Q63">
            <v>105</v>
          </cell>
          <cell r="R63">
            <v>104</v>
          </cell>
          <cell r="S63">
            <v>103</v>
          </cell>
          <cell r="T63">
            <v>101</v>
          </cell>
          <cell r="U63">
            <v>100</v>
          </cell>
          <cell r="V63">
            <v>100</v>
          </cell>
        </row>
        <row r="64">
          <cell r="F64">
            <v>3</v>
          </cell>
          <cell r="G64">
            <v>270</v>
          </cell>
          <cell r="H64">
            <v>233</v>
          </cell>
          <cell r="I64">
            <v>203</v>
          </cell>
          <cell r="J64">
            <v>178</v>
          </cell>
          <cell r="K64">
            <v>158</v>
          </cell>
          <cell r="L64">
            <v>143</v>
          </cell>
          <cell r="M64">
            <v>131</v>
          </cell>
          <cell r="N64">
            <v>123</v>
          </cell>
          <cell r="O64">
            <v>116</v>
          </cell>
          <cell r="P64">
            <v>112</v>
          </cell>
          <cell r="Q64">
            <v>109</v>
          </cell>
          <cell r="R64">
            <v>107</v>
          </cell>
          <cell r="S64">
            <v>104</v>
          </cell>
          <cell r="T64">
            <v>101</v>
          </cell>
          <cell r="U64">
            <v>100</v>
          </cell>
          <cell r="V64">
            <v>100</v>
          </cell>
        </row>
        <row r="65">
          <cell r="F65">
            <v>3.5</v>
          </cell>
          <cell r="G65">
            <v>268</v>
          </cell>
          <cell r="H65">
            <v>231</v>
          </cell>
          <cell r="I65">
            <v>201</v>
          </cell>
          <cell r="J65">
            <v>176</v>
          </cell>
          <cell r="K65">
            <v>157</v>
          </cell>
          <cell r="L65">
            <v>141</v>
          </cell>
          <cell r="M65">
            <v>130</v>
          </cell>
          <cell r="N65">
            <v>122</v>
          </cell>
          <cell r="O65">
            <v>116</v>
          </cell>
          <cell r="P65">
            <v>112</v>
          </cell>
          <cell r="Q65">
            <v>109</v>
          </cell>
          <cell r="R65">
            <v>106</v>
          </cell>
          <cell r="S65">
            <v>104</v>
          </cell>
          <cell r="T65">
            <v>101</v>
          </cell>
          <cell r="U65">
            <v>100</v>
          </cell>
          <cell r="V65">
            <v>100</v>
          </cell>
        </row>
        <row r="66">
          <cell r="F66">
            <v>4</v>
          </cell>
          <cell r="G66">
            <v>256</v>
          </cell>
          <cell r="H66">
            <v>222</v>
          </cell>
          <cell r="I66">
            <v>194</v>
          </cell>
          <cell r="J66">
            <v>171</v>
          </cell>
          <cell r="K66">
            <v>153</v>
          </cell>
          <cell r="L66">
            <v>139</v>
          </cell>
          <cell r="M66">
            <v>128</v>
          </cell>
          <cell r="N66">
            <v>120</v>
          </cell>
          <cell r="O66">
            <v>115</v>
          </cell>
          <cell r="P66">
            <v>111</v>
          </cell>
          <cell r="Q66">
            <v>108</v>
          </cell>
          <cell r="R66">
            <v>106</v>
          </cell>
          <cell r="S66">
            <v>104</v>
          </cell>
          <cell r="T66">
            <v>101</v>
          </cell>
          <cell r="U66">
            <v>100</v>
          </cell>
          <cell r="V66">
            <v>100</v>
          </cell>
        </row>
        <row r="67">
          <cell r="F67">
            <v>4.5</v>
          </cell>
          <cell r="G67">
            <v>247</v>
          </cell>
          <cell r="H67">
            <v>215</v>
          </cell>
          <cell r="I67">
            <v>188</v>
          </cell>
          <cell r="J67">
            <v>167</v>
          </cell>
          <cell r="K67">
            <v>149</v>
          </cell>
          <cell r="L67">
            <v>136</v>
          </cell>
          <cell r="M67">
            <v>126</v>
          </cell>
          <cell r="N67">
            <v>118</v>
          </cell>
          <cell r="O67">
            <v>113</v>
          </cell>
          <cell r="P67">
            <v>109</v>
          </cell>
          <cell r="Q67">
            <v>107</v>
          </cell>
          <cell r="R67">
            <v>105</v>
          </cell>
          <cell r="S67">
            <v>103</v>
          </cell>
          <cell r="T67">
            <v>101</v>
          </cell>
          <cell r="U67">
            <v>100</v>
          </cell>
          <cell r="V67">
            <v>100</v>
          </cell>
        </row>
        <row r="68">
          <cell r="F68">
            <v>5</v>
          </cell>
          <cell r="G68">
            <v>257</v>
          </cell>
          <cell r="H68">
            <v>223</v>
          </cell>
          <cell r="I68">
            <v>195</v>
          </cell>
          <cell r="J68">
            <v>173</v>
          </cell>
          <cell r="K68">
            <v>154</v>
          </cell>
          <cell r="L68">
            <v>140</v>
          </cell>
          <cell r="M68">
            <v>129</v>
          </cell>
          <cell r="N68">
            <v>121</v>
          </cell>
          <cell r="O68">
            <v>115</v>
          </cell>
          <cell r="P68">
            <v>111</v>
          </cell>
          <cell r="Q68">
            <v>108</v>
          </cell>
          <cell r="R68">
            <v>106</v>
          </cell>
          <cell r="S68">
            <v>104</v>
          </cell>
          <cell r="T68">
            <v>101</v>
          </cell>
          <cell r="U68">
            <v>100</v>
          </cell>
          <cell r="V68">
            <v>100</v>
          </cell>
        </row>
        <row r="69">
          <cell r="F69">
            <v>5.5</v>
          </cell>
          <cell r="G69">
            <v>275</v>
          </cell>
          <cell r="H69">
            <v>238</v>
          </cell>
          <cell r="I69">
            <v>207</v>
          </cell>
          <cell r="J69">
            <v>182</v>
          </cell>
          <cell r="K69">
            <v>162</v>
          </cell>
          <cell r="L69">
            <v>146</v>
          </cell>
          <cell r="M69">
            <v>134</v>
          </cell>
          <cell r="N69">
            <v>125</v>
          </cell>
          <cell r="O69">
            <v>119</v>
          </cell>
          <cell r="P69">
            <v>114</v>
          </cell>
          <cell r="Q69">
            <v>111</v>
          </cell>
          <cell r="R69">
            <v>108</v>
          </cell>
          <cell r="S69">
            <v>105</v>
          </cell>
          <cell r="T69">
            <v>101</v>
          </cell>
          <cell r="U69">
            <v>100</v>
          </cell>
          <cell r="V69">
            <v>100</v>
          </cell>
        </row>
        <row r="70">
          <cell r="F70">
            <v>6</v>
          </cell>
          <cell r="G70">
            <v>303</v>
          </cell>
          <cell r="H70">
            <v>260</v>
          </cell>
          <cell r="I70">
            <v>224</v>
          </cell>
          <cell r="J70">
            <v>194</v>
          </cell>
          <cell r="K70">
            <v>171</v>
          </cell>
          <cell r="L70">
            <v>153</v>
          </cell>
          <cell r="M70">
            <v>139</v>
          </cell>
          <cell r="N70">
            <v>129</v>
          </cell>
          <cell r="O70">
            <v>122</v>
          </cell>
          <cell r="P70">
            <v>117</v>
          </cell>
          <cell r="Q70">
            <v>113</v>
          </cell>
          <cell r="R70">
            <v>110</v>
          </cell>
          <cell r="S70">
            <v>106</v>
          </cell>
          <cell r="T70">
            <v>102</v>
          </cell>
          <cell r="U70">
            <v>100</v>
          </cell>
          <cell r="V70">
            <v>100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snu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39"/>
  <sheetViews>
    <sheetView showGridLines="0" workbookViewId="0">
      <selection sqref="A1:T1"/>
    </sheetView>
  </sheetViews>
  <sheetFormatPr defaultRowHeight="15" x14ac:dyDescent="0.25"/>
  <cols>
    <col min="1" max="2" width="9.140625" style="7" customWidth="1"/>
    <col min="3" max="3" width="13.140625" style="7" customWidth="1"/>
    <col min="4" max="26" width="9.140625" style="7"/>
    <col min="27" max="29" width="9.140625" hidden="1" customWidth="1"/>
    <col min="30" max="30" width="13.42578125" hidden="1" customWidth="1"/>
    <col min="31" max="31" width="20.85546875" hidden="1" customWidth="1"/>
    <col min="32" max="32" width="9.140625" hidden="1" customWidth="1"/>
    <col min="33" max="34" width="9.140625" customWidth="1"/>
    <col min="35" max="36" width="9.140625" style="7" customWidth="1"/>
    <col min="37" max="16384" width="9.140625" style="7"/>
  </cols>
  <sheetData>
    <row r="1" spans="1:36" s="5" customFormat="1" ht="27" thickBot="1" x14ac:dyDescent="0.3">
      <c r="A1" s="161" t="str">
        <f ca="1">MID(CELL("filename",A1),FIND("]",CELL("filename",A1))+1,255)</f>
        <v>Help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1"/>
      <c r="V1" s="1"/>
      <c r="W1" s="1"/>
      <c r="X1" s="1"/>
      <c r="Y1" s="1"/>
      <c r="Z1" s="1"/>
      <c r="AA1" s="2"/>
      <c r="AB1" s="2"/>
      <c r="AC1" s="3"/>
      <c r="AD1" s="2"/>
      <c r="AE1" s="2"/>
      <c r="AF1" s="2"/>
      <c r="AG1" s="2"/>
      <c r="AH1" s="2"/>
      <c r="AI1" s="1"/>
      <c r="AJ1" s="4"/>
    </row>
    <row r="2" spans="1:36" x14ac:dyDescent="0.25">
      <c r="A2" s="6" t="s">
        <v>0</v>
      </c>
    </row>
    <row r="3" spans="1:36" ht="15.75" thickBot="1" x14ac:dyDescent="0.3">
      <c r="A3" s="8" t="s">
        <v>1</v>
      </c>
      <c r="B3" s="7" t="str">
        <f>[1]Versions!C4</f>
        <v>19.02.28</v>
      </c>
      <c r="AA3" s="9" t="s">
        <v>2</v>
      </c>
    </row>
    <row r="4" spans="1:36" ht="15.75" thickBot="1" x14ac:dyDescent="0.3">
      <c r="AA4" s="10" t="s">
        <v>3</v>
      </c>
      <c r="AB4" s="11"/>
      <c r="AC4" s="12"/>
      <c r="AD4" s="13" t="s">
        <v>4</v>
      </c>
      <c r="AE4" s="13" t="s">
        <v>5</v>
      </c>
      <c r="AF4" s="14"/>
      <c r="AG4" s="7"/>
      <c r="AH4" s="7"/>
    </row>
    <row r="5" spans="1:36" ht="19.5" thickBot="1" x14ac:dyDescent="0.35">
      <c r="B5" s="15" t="s">
        <v>6</v>
      </c>
      <c r="AA5" s="16"/>
      <c r="AB5" s="17"/>
      <c r="AC5" s="18" t="s">
        <v>7</v>
      </c>
      <c r="AD5" s="19">
        <v>1</v>
      </c>
      <c r="AE5" s="19">
        <v>1.1499999999999999</v>
      </c>
      <c r="AG5" s="7"/>
      <c r="AH5" s="7"/>
    </row>
    <row r="6" spans="1:36" ht="19.5" thickBot="1" x14ac:dyDescent="0.35">
      <c r="B6" s="15"/>
      <c r="AA6" s="16"/>
      <c r="AB6" s="17"/>
      <c r="AC6" s="18" t="s">
        <v>8</v>
      </c>
      <c r="AD6" s="20">
        <v>0.78400000000000003</v>
      </c>
      <c r="AE6" s="20">
        <v>0.74</v>
      </c>
      <c r="AG6" s="7"/>
      <c r="AH6" s="7"/>
    </row>
    <row r="7" spans="1:36" ht="19.5" thickBot="1" x14ac:dyDescent="0.35">
      <c r="B7" s="15" t="s">
        <v>9</v>
      </c>
      <c r="AA7" s="16"/>
      <c r="AB7" s="17"/>
      <c r="AC7" s="18" t="s">
        <v>10</v>
      </c>
      <c r="AD7" s="20"/>
      <c r="AE7" s="20">
        <v>14.7</v>
      </c>
      <c r="AG7" s="7"/>
      <c r="AH7" s="7"/>
    </row>
    <row r="8" spans="1:36" ht="19.5" thickBot="1" x14ac:dyDescent="0.35">
      <c r="B8" s="21" t="s">
        <v>11</v>
      </c>
      <c r="AA8" s="16"/>
      <c r="AB8" s="17"/>
      <c r="AC8" s="18" t="s">
        <v>12</v>
      </c>
      <c r="AD8" s="20"/>
      <c r="AE8" s="20">
        <v>1.1000000000000001</v>
      </c>
      <c r="AF8" t="s">
        <v>13</v>
      </c>
    </row>
    <row r="9" spans="1:36" ht="19.5" thickBot="1" x14ac:dyDescent="0.35">
      <c r="B9" s="15"/>
    </row>
    <row r="10" spans="1:36" ht="19.5" thickBot="1" x14ac:dyDescent="0.35">
      <c r="B10" s="15" t="s">
        <v>14</v>
      </c>
      <c r="AA10" s="157" t="s">
        <v>78</v>
      </c>
      <c r="AB10" s="158"/>
    </row>
    <row r="11" spans="1:36" ht="19.5" thickBot="1" x14ac:dyDescent="0.35">
      <c r="B11" s="15"/>
      <c r="AA11" s="159" t="s">
        <v>32</v>
      </c>
      <c r="AB11" s="160">
        <v>1</v>
      </c>
    </row>
    <row r="12" spans="1:36" ht="19.5" thickBot="1" x14ac:dyDescent="0.35">
      <c r="B12" s="15" t="s">
        <v>15</v>
      </c>
      <c r="AA12" s="159" t="s">
        <v>33</v>
      </c>
      <c r="AB12" s="160">
        <v>14.5038</v>
      </c>
    </row>
    <row r="13" spans="1:36" ht="19.5" thickBot="1" x14ac:dyDescent="0.35">
      <c r="B13" s="15"/>
      <c r="C13" s="7" t="s">
        <v>16</v>
      </c>
      <c r="AA13" s="159" t="s">
        <v>34</v>
      </c>
      <c r="AB13" s="160">
        <v>100</v>
      </c>
    </row>
    <row r="14" spans="1:36" ht="18.75" x14ac:dyDescent="0.3">
      <c r="B14" s="15"/>
    </row>
    <row r="15" spans="1:36" ht="18.75" x14ac:dyDescent="0.3">
      <c r="B15" s="15"/>
    </row>
    <row r="16" spans="1:36" ht="18.75" x14ac:dyDescent="0.3">
      <c r="B16" s="15" t="s">
        <v>17</v>
      </c>
    </row>
    <row r="17" spans="1:34" ht="18.75" x14ac:dyDescent="0.3">
      <c r="B17" s="15"/>
    </row>
    <row r="18" spans="1:34" ht="18.75" x14ac:dyDescent="0.3">
      <c r="B18" s="15" t="s">
        <v>18</v>
      </c>
      <c r="N18" s="15" t="s">
        <v>19</v>
      </c>
      <c r="R18" s="22" t="s">
        <v>20</v>
      </c>
    </row>
    <row r="19" spans="1:34" s="23" customFormat="1" x14ac:dyDescent="0.25">
      <c r="B19" s="24"/>
      <c r="C19" s="23" t="s">
        <v>21</v>
      </c>
      <c r="AA19" s="25"/>
      <c r="AB19" s="25"/>
      <c r="AC19" s="25"/>
      <c r="AD19" s="25"/>
      <c r="AE19" s="25"/>
      <c r="AF19" s="25"/>
      <c r="AG19" s="25"/>
      <c r="AH19" s="25"/>
    </row>
    <row r="20" spans="1:34" s="23" customFormat="1" ht="15.75" thickBot="1" x14ac:dyDescent="0.3">
      <c r="B20" s="24"/>
      <c r="AA20" s="25"/>
      <c r="AB20" s="25"/>
      <c r="AC20" s="25"/>
      <c r="AD20" s="25"/>
      <c r="AE20" s="25"/>
      <c r="AF20" s="25"/>
      <c r="AG20" s="25"/>
      <c r="AH20" s="25"/>
    </row>
    <row r="21" spans="1:34" s="26" customFormat="1" ht="15" customHeight="1" thickBot="1" x14ac:dyDescent="0.3">
      <c r="A21" s="164" t="s">
        <v>22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6"/>
      <c r="AA21" s="27"/>
      <c r="AB21" s="27"/>
      <c r="AC21" s="27"/>
      <c r="AD21" s="27"/>
      <c r="AE21" s="27"/>
      <c r="AF21" s="27"/>
      <c r="AG21" s="27"/>
      <c r="AH21" s="27"/>
    </row>
    <row r="22" spans="1:34" ht="18.75" x14ac:dyDescent="0.3">
      <c r="B22" s="15"/>
    </row>
    <row r="23" spans="1:34" ht="18.75" x14ac:dyDescent="0.3">
      <c r="B23" s="15" t="s">
        <v>23</v>
      </c>
    </row>
    <row r="24" spans="1:34" ht="18.75" x14ac:dyDescent="0.3">
      <c r="B24" s="15"/>
    </row>
    <row r="25" spans="1:34" ht="18.75" x14ac:dyDescent="0.3">
      <c r="B25" s="15" t="s">
        <v>24</v>
      </c>
    </row>
    <row r="26" spans="1:34" ht="18.75" x14ac:dyDescent="0.3">
      <c r="B26" s="15" t="s">
        <v>25</v>
      </c>
    </row>
    <row r="28" spans="1:34" ht="18.75" x14ac:dyDescent="0.3">
      <c r="B28" s="28" t="s">
        <v>26</v>
      </c>
    </row>
    <row r="29" spans="1:34" ht="19.5" thickBot="1" x14ac:dyDescent="0.35">
      <c r="B29" s="28"/>
    </row>
    <row r="30" spans="1:34" ht="15.75" thickBot="1" x14ac:dyDescent="0.3">
      <c r="G30" s="29" t="s">
        <v>27</v>
      </c>
      <c r="H30" s="30">
        <v>0.74</v>
      </c>
    </row>
    <row r="31" spans="1:34" ht="15.75" thickBot="1" x14ac:dyDescent="0.3"/>
    <row r="32" spans="1:34" ht="15.75" thickBot="1" x14ac:dyDescent="0.3">
      <c r="H32" s="31">
        <v>1000</v>
      </c>
      <c r="I32" s="7" t="s">
        <v>28</v>
      </c>
      <c r="J32" s="32" t="s">
        <v>29</v>
      </c>
      <c r="K32" s="33">
        <f>(H30*H32)/60</f>
        <v>12.333333333333334</v>
      </c>
      <c r="L32" s="7" t="s">
        <v>30</v>
      </c>
      <c r="M32" s="32" t="s">
        <v>29</v>
      </c>
      <c r="N32" s="34">
        <f>K32*0.00220462*3600</f>
        <v>97.885128000000009</v>
      </c>
      <c r="O32" s="7" t="s">
        <v>31</v>
      </c>
    </row>
    <row r="33" spans="2:15" ht="15.75" thickBot="1" x14ac:dyDescent="0.3"/>
    <row r="34" spans="2:15" ht="15.75" thickBot="1" x14ac:dyDescent="0.3">
      <c r="H34" s="35">
        <v>3</v>
      </c>
      <c r="I34" s="7" t="s">
        <v>32</v>
      </c>
      <c r="J34" s="32" t="s">
        <v>29</v>
      </c>
      <c r="K34" s="34">
        <f>H34*14.5037738</f>
        <v>43.5113214</v>
      </c>
      <c r="L34" s="7" t="s">
        <v>33</v>
      </c>
      <c r="M34" s="32" t="s">
        <v>29</v>
      </c>
      <c r="N34" s="36">
        <f>H34*100</f>
        <v>300</v>
      </c>
      <c r="O34" s="7" t="s">
        <v>34</v>
      </c>
    </row>
    <row r="35" spans="2:15" x14ac:dyDescent="0.25">
      <c r="B35" s="37"/>
      <c r="G35" s="37"/>
    </row>
    <row r="36" spans="2:15" x14ac:dyDescent="0.25">
      <c r="B36" s="37"/>
    </row>
    <row r="37" spans="2:15" x14ac:dyDescent="0.25">
      <c r="B37" s="37"/>
    </row>
    <row r="38" spans="2:15" x14ac:dyDescent="0.25">
      <c r="B38" s="37"/>
    </row>
    <row r="39" spans="2:15" x14ac:dyDescent="0.25">
      <c r="B39" s="37"/>
    </row>
  </sheetData>
  <sheetProtection password="C163" sheet="1" objects="1" scenarios="1"/>
  <mergeCells count="2">
    <mergeCell ref="A1:T1"/>
    <mergeCell ref="A21:T21"/>
  </mergeCells>
  <hyperlinks>
    <hyperlink ref="R18" r:id="rId1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R74"/>
  <sheetViews>
    <sheetView showGridLines="0" tabSelected="1" topLeftCell="A10" workbookViewId="0">
      <selection activeCell="E5" sqref="E5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24" width="9.140625" style="7"/>
    <col min="25" max="78" width="9.140625" style="7" customWidth="1"/>
    <col min="79" max="96" width="9.140625" style="7" hidden="1" customWidth="1"/>
    <col min="97" max="16384" width="9.140625" style="7"/>
  </cols>
  <sheetData>
    <row r="1" spans="1:82" ht="27" thickBot="1" x14ac:dyDescent="0.4">
      <c r="A1" s="161" t="str">
        <f ca="1">MID(CELL("filename",A1),FIND("]",CELL("filename",A1))+1,255)</f>
        <v>Generic ECU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38"/>
      <c r="V1" s="38"/>
      <c r="W1" s="38"/>
      <c r="X1" s="38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8"/>
      <c r="CB1" s="38"/>
      <c r="CC1" s="38"/>
      <c r="CD1" s="39"/>
    </row>
    <row r="2" spans="1:82" ht="15.75" thickBot="1" x14ac:dyDescent="0.3">
      <c r="A2" s="6" t="s">
        <v>0</v>
      </c>
      <c r="J2" s="201" t="s">
        <v>35</v>
      </c>
      <c r="K2" s="202"/>
      <c r="L2" s="202"/>
      <c r="M2" s="202"/>
      <c r="N2" s="202"/>
      <c r="O2" s="202"/>
      <c r="P2" s="202"/>
      <c r="Q2" s="202"/>
      <c r="R2" s="203"/>
      <c r="S2" s="40">
        <f>'[1]Summary Data'!$D$69</f>
        <v>557.84900000000005</v>
      </c>
      <c r="T2" s="41" t="s">
        <v>28</v>
      </c>
    </row>
    <row r="3" spans="1:82" x14ac:dyDescent="0.25">
      <c r="A3" s="8" t="s">
        <v>1</v>
      </c>
      <c r="B3" s="7" t="str">
        <f>[1]Versions!C4</f>
        <v>19.02.28</v>
      </c>
    </row>
    <row r="4" spans="1:82" ht="15.75" thickBot="1" x14ac:dyDescent="0.3"/>
    <row r="5" spans="1:82" ht="15.75" thickBot="1" x14ac:dyDescent="0.3">
      <c r="B5" s="179" t="s">
        <v>36</v>
      </c>
      <c r="C5" s="180"/>
      <c r="D5" s="181"/>
      <c r="E5" s="42" t="s">
        <v>32</v>
      </c>
      <c r="F5" s="43" t="s">
        <v>37</v>
      </c>
      <c r="P5" s="204" t="s">
        <v>38</v>
      </c>
      <c r="Q5" s="204"/>
      <c r="R5" s="204"/>
      <c r="S5" s="204"/>
      <c r="T5" s="44">
        <v>1</v>
      </c>
    </row>
    <row r="6" spans="1:82" ht="15.75" thickBot="1" x14ac:dyDescent="0.3"/>
    <row r="7" spans="1:82" ht="15.75" thickBot="1" x14ac:dyDescent="0.3">
      <c r="B7" s="179" t="s">
        <v>39</v>
      </c>
      <c r="C7" s="180"/>
      <c r="D7" s="181"/>
    </row>
    <row r="8" spans="1:82" ht="15.75" thickBot="1" x14ac:dyDescent="0.3">
      <c r="B8" s="45">
        <f>MIN(G51:V51)</f>
        <v>0.16</v>
      </c>
      <c r="C8" s="46" t="s">
        <v>40</v>
      </c>
    </row>
    <row r="9" spans="1:82" ht="15.75" thickBot="1" x14ac:dyDescent="0.3"/>
    <row r="10" spans="1:82" ht="15.75" thickBot="1" x14ac:dyDescent="0.3">
      <c r="B10" s="179" t="s">
        <v>41</v>
      </c>
      <c r="C10" s="180"/>
      <c r="D10" s="180"/>
      <c r="E10" s="180"/>
      <c r="F10" s="180"/>
      <c r="G10" s="180"/>
      <c r="H10" s="181"/>
    </row>
    <row r="11" spans="1:82" ht="15.75" thickBot="1" x14ac:dyDescent="0.3">
      <c r="B11" s="45">
        <f>MAX(G51:V51)</f>
        <v>2</v>
      </c>
      <c r="C11" s="46" t="s">
        <v>40</v>
      </c>
    </row>
    <row r="12" spans="1:82" ht="15.75" thickBot="1" x14ac:dyDescent="0.3">
      <c r="I12" s="43"/>
      <c r="P12" s="23"/>
    </row>
    <row r="13" spans="1:82" ht="15.75" thickBot="1" x14ac:dyDescent="0.3">
      <c r="B13" s="179" t="s">
        <v>42</v>
      </c>
      <c r="C13" s="180"/>
      <c r="D13" s="180"/>
      <c r="E13" s="180"/>
      <c r="F13" s="180"/>
      <c r="G13" s="181"/>
      <c r="H13" s="43"/>
      <c r="I13" s="43"/>
    </row>
    <row r="14" spans="1:82" ht="15.75" thickBot="1" x14ac:dyDescent="0.3">
      <c r="B14" s="167" t="s">
        <v>43</v>
      </c>
      <c r="C14" s="168"/>
      <c r="D14" s="168"/>
      <c r="E14" s="169"/>
      <c r="F14" s="47" t="str">
        <f>$E$5</f>
        <v>bar</v>
      </c>
      <c r="G14" s="48" t="s">
        <v>44</v>
      </c>
    </row>
    <row r="15" spans="1:82" ht="15.75" customHeight="1" thickBot="1" x14ac:dyDescent="0.3">
      <c r="B15" s="170"/>
      <c r="C15" s="171"/>
      <c r="D15" s="171"/>
      <c r="E15" s="172"/>
      <c r="F15" s="49">
        <f>'[1]Summary Data'!$C$16*VLOOKUP($E$5,PressureFactors,2,FALSE)</f>
        <v>2.5</v>
      </c>
      <c r="G15" s="50">
        <f>'[1]Summary Data'!$D$70*IF('[1]Summary Data'!$D$69&gt;1250,1,Help!$AE$5)*$T$5</f>
        <v>592.1327</v>
      </c>
      <c r="H15" s="176" t="s">
        <v>45</v>
      </c>
      <c r="I15" s="37"/>
      <c r="K15" s="37"/>
    </row>
    <row r="16" spans="1:82" ht="15.75" thickBot="1" x14ac:dyDescent="0.3">
      <c r="B16" s="170"/>
      <c r="C16" s="171"/>
      <c r="D16" s="171"/>
      <c r="E16" s="172"/>
      <c r="F16" s="51">
        <f>'[1]Summary Data'!$C$15*VLOOKUP($E$5,PressureFactors,2,FALSE)</f>
        <v>3</v>
      </c>
      <c r="G16" s="52">
        <f>'[1]Summary Data'!$D$69*IF('[1]Summary Data'!$D$69&gt;1250,1,Help!$AE$5)*$T$5</f>
        <v>641.52634999999998</v>
      </c>
      <c r="H16" s="177"/>
      <c r="I16" s="53" t="s">
        <v>46</v>
      </c>
    </row>
    <row r="17" spans="2:17" x14ac:dyDescent="0.25">
      <c r="B17" s="170"/>
      <c r="C17" s="171"/>
      <c r="D17" s="171"/>
      <c r="E17" s="172"/>
      <c r="F17" s="54">
        <f>'[1]Summary Data'!$C$14*VLOOKUP($E$5,PressureFactors,2,FALSE)</f>
        <v>3.5</v>
      </c>
      <c r="G17" s="55">
        <f>'[1]Summary Data'!$D$68*IF('[1]Summary Data'!$D$69&gt;1250,1,Help!$AE$5)*$T$5</f>
        <v>705.20069999999987</v>
      </c>
      <c r="H17" s="177"/>
    </row>
    <row r="18" spans="2:17" x14ac:dyDescent="0.25">
      <c r="B18" s="170"/>
      <c r="C18" s="171"/>
      <c r="D18" s="171"/>
      <c r="E18" s="172"/>
      <c r="F18" s="56">
        <f>'[1]Summary Data'!$C$13*VLOOKUP($E$5,PressureFactors,2,FALSE)</f>
        <v>4</v>
      </c>
      <c r="G18" s="57">
        <f>'[1]Summary Data'!$D$67*IF('[1]Summary Data'!$D$69&gt;1250,1,Help!$AE$5)*$T$5</f>
        <v>743.33010000000002</v>
      </c>
      <c r="H18" s="177"/>
    </row>
    <row r="19" spans="2:17" x14ac:dyDescent="0.25">
      <c r="B19" s="170"/>
      <c r="C19" s="171"/>
      <c r="D19" s="171"/>
      <c r="E19" s="172"/>
      <c r="F19" s="56">
        <f>'[1]Summary Data'!$C$12*VLOOKUP($E$5,PressureFactors,2,FALSE)</f>
        <v>4.5</v>
      </c>
      <c r="G19" s="57">
        <f>'[1]Summary Data'!$D$66*IF('[1]Summary Data'!$D$69&gt;1250,1,Help!$AE$5)*$T$5</f>
        <v>802.36534999999992</v>
      </c>
      <c r="H19" s="177"/>
    </row>
    <row r="20" spans="2:17" x14ac:dyDescent="0.25">
      <c r="B20" s="170"/>
      <c r="C20" s="171"/>
      <c r="D20" s="171"/>
      <c r="E20" s="172"/>
      <c r="F20" s="56">
        <f>'[1]Summary Data'!$C$11*VLOOKUP($E$5,PressureFactors,2,FALSE)</f>
        <v>5</v>
      </c>
      <c r="G20" s="57">
        <f>'[1]Summary Data'!$D$65*IF('[1]Summary Data'!$D$69&gt;1250,1,Help!$AE$5)*$T$5</f>
        <v>839.89789999999994</v>
      </c>
      <c r="H20" s="177"/>
    </row>
    <row r="21" spans="2:17" x14ac:dyDescent="0.25">
      <c r="B21" s="170"/>
      <c r="C21" s="171"/>
      <c r="D21" s="171"/>
      <c r="E21" s="172"/>
      <c r="F21" s="56">
        <f>'[1]Summary Data'!$C$10*VLOOKUP($E$5,PressureFactors,2,FALSE)</f>
        <v>5.5</v>
      </c>
      <c r="G21" s="57">
        <f>'[1]Summary Data'!$D$64*IF('[1]Summary Data'!$D$69&gt;1250,1,Help!$AE$5)*$T$5</f>
        <v>881.00579999999991</v>
      </c>
      <c r="H21" s="177"/>
    </row>
    <row r="22" spans="2:17" ht="15.75" thickBot="1" x14ac:dyDescent="0.3">
      <c r="B22" s="173"/>
      <c r="C22" s="174"/>
      <c r="D22" s="174"/>
      <c r="E22" s="175"/>
      <c r="F22" s="58">
        <f>'[1]Summary Data'!$C$9*VLOOKUP($E$5,PressureFactors,2,FALSE)</f>
        <v>6</v>
      </c>
      <c r="G22" s="59">
        <f>'[1]Summary Data'!$D$63*IF('[1]Summary Data'!$D$69&gt;1250,1,Help!$AE$5)*$T$5</f>
        <v>918.84539999999993</v>
      </c>
      <c r="H22" s="178"/>
    </row>
    <row r="23" spans="2:17" ht="15.75" thickBot="1" x14ac:dyDescent="0.3"/>
    <row r="24" spans="2:17" ht="15.75" thickBot="1" x14ac:dyDescent="0.3">
      <c r="B24" s="179" t="s">
        <v>47</v>
      </c>
      <c r="C24" s="180"/>
      <c r="D24" s="180"/>
      <c r="E24" s="180"/>
      <c r="F24" s="181"/>
      <c r="G24" s="182" t="s">
        <v>48</v>
      </c>
      <c r="H24" s="183"/>
      <c r="I24" s="183"/>
      <c r="J24" s="183"/>
      <c r="K24" s="183"/>
      <c r="L24" s="183"/>
      <c r="M24" s="183"/>
      <c r="N24" s="184"/>
    </row>
    <row r="25" spans="2:17" ht="15.75" thickBot="1" x14ac:dyDescent="0.3">
      <c r="B25" s="196" t="s">
        <v>49</v>
      </c>
      <c r="C25" s="197"/>
      <c r="D25" s="197"/>
      <c r="E25" s="197"/>
      <c r="F25" s="198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9"/>
      <c r="C26" s="200"/>
      <c r="D26" s="200"/>
      <c r="E26" s="200"/>
      <c r="F26" s="200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79" t="s">
        <v>52</v>
      </c>
      <c r="C28" s="180"/>
      <c r="D28" s="180"/>
      <c r="E28" s="180"/>
      <c r="F28" s="181"/>
      <c r="G28" s="75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67" t="s">
        <v>53</v>
      </c>
      <c r="C29" s="168"/>
      <c r="D29" s="168"/>
      <c r="E29" s="169"/>
      <c r="F29" s="47" t="str">
        <f>$E$5</f>
        <v>bar</v>
      </c>
      <c r="G29" s="76" t="s">
        <v>54</v>
      </c>
    </row>
    <row r="30" spans="2:17" ht="15.75" customHeight="1" x14ac:dyDescent="0.25">
      <c r="B30" s="170"/>
      <c r="C30" s="171"/>
      <c r="D30" s="171"/>
      <c r="E30" s="17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70"/>
      <c r="C31" s="171"/>
      <c r="D31" s="171"/>
      <c r="E31" s="17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70"/>
      <c r="C32" s="171"/>
      <c r="D32" s="171"/>
      <c r="E32" s="172"/>
      <c r="F32" s="81">
        <f t="shared" si="2"/>
        <v>3.5</v>
      </c>
      <c r="G32" s="80">
        <f t="shared" si="3"/>
        <v>0.92582009977255153</v>
      </c>
    </row>
    <row r="33" spans="2:40" x14ac:dyDescent="0.25">
      <c r="B33" s="170"/>
      <c r="C33" s="171"/>
      <c r="D33" s="171"/>
      <c r="E33" s="172"/>
      <c r="F33" s="79">
        <f t="shared" si="2"/>
        <v>4</v>
      </c>
      <c r="G33" s="80">
        <f t="shared" si="3"/>
        <v>0.8660254037844386</v>
      </c>
    </row>
    <row r="34" spans="2:40" x14ac:dyDescent="0.25">
      <c r="B34" s="170"/>
      <c r="C34" s="171"/>
      <c r="D34" s="171"/>
      <c r="E34" s="172"/>
      <c r="F34" s="79">
        <f t="shared" si="2"/>
        <v>4.5</v>
      </c>
      <c r="G34" s="80">
        <f t="shared" si="3"/>
        <v>0.81649658092772603</v>
      </c>
    </row>
    <row r="35" spans="2:40" x14ac:dyDescent="0.25">
      <c r="B35" s="170"/>
      <c r="C35" s="171"/>
      <c r="D35" s="171"/>
      <c r="E35" s="172"/>
      <c r="F35" s="79">
        <f t="shared" si="2"/>
        <v>5</v>
      </c>
      <c r="G35" s="80">
        <f t="shared" si="3"/>
        <v>0.7745966692414834</v>
      </c>
    </row>
    <row r="36" spans="2:40" x14ac:dyDescent="0.25">
      <c r="B36" s="170"/>
      <c r="C36" s="171"/>
      <c r="D36" s="171"/>
      <c r="E36" s="172"/>
      <c r="F36" s="79">
        <f t="shared" si="2"/>
        <v>5.5</v>
      </c>
      <c r="G36" s="80">
        <f t="shared" si="3"/>
        <v>0.7385489458759964</v>
      </c>
    </row>
    <row r="37" spans="2:40" ht="15.75" thickBot="1" x14ac:dyDescent="0.3">
      <c r="B37" s="173"/>
      <c r="C37" s="174"/>
      <c r="D37" s="174"/>
      <c r="E37" s="175"/>
      <c r="F37" s="82">
        <f t="shared" si="2"/>
        <v>6</v>
      </c>
      <c r="G37" s="83">
        <f t="shared" si="3"/>
        <v>0.70710678118654757</v>
      </c>
    </row>
    <row r="38" spans="2:40" ht="15.75" thickBot="1" x14ac:dyDescent="0.3"/>
    <row r="39" spans="2:40" ht="15.75" thickBot="1" x14ac:dyDescent="0.3">
      <c r="B39" s="179" t="s">
        <v>55</v>
      </c>
      <c r="C39" s="180"/>
      <c r="D39" s="180"/>
      <c r="E39" s="180"/>
      <c r="F39" s="181"/>
      <c r="G39" s="182" t="s">
        <v>56</v>
      </c>
      <c r="H39" s="183"/>
      <c r="I39" s="183"/>
      <c r="J39" s="183"/>
      <c r="K39" s="183"/>
      <c r="L39" s="183"/>
      <c r="M39" s="183"/>
      <c r="N39" s="184"/>
      <c r="Q39" s="179" t="s">
        <v>55</v>
      </c>
      <c r="R39" s="180"/>
      <c r="S39" s="180"/>
      <c r="T39" s="180"/>
      <c r="U39" s="181"/>
      <c r="V39" s="182" t="s">
        <v>57</v>
      </c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4"/>
    </row>
    <row r="40" spans="2:40" ht="15.75" customHeight="1" thickBot="1" x14ac:dyDescent="0.3">
      <c r="B40" s="187" t="s">
        <v>58</v>
      </c>
      <c r="C40" s="188"/>
      <c r="D40" s="188"/>
      <c r="E40" s="189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  <c r="Q40" s="187" t="s">
        <v>58</v>
      </c>
      <c r="R40" s="188"/>
      <c r="S40" s="188"/>
      <c r="T40" s="189"/>
      <c r="U40" s="47" t="str">
        <f>$E$5</f>
        <v>bar</v>
      </c>
      <c r="V40" s="84">
        <v>8</v>
      </c>
      <c r="W40" s="85">
        <v>8.5</v>
      </c>
      <c r="X40" s="85">
        <v>9</v>
      </c>
      <c r="Y40" s="85">
        <v>9.5</v>
      </c>
      <c r="Z40" s="85">
        <v>10</v>
      </c>
      <c r="AA40" s="85">
        <v>10.5</v>
      </c>
      <c r="AB40" s="85">
        <v>11</v>
      </c>
      <c r="AC40" s="85">
        <v>11.5</v>
      </c>
      <c r="AD40" s="85">
        <v>12</v>
      </c>
      <c r="AE40" s="85">
        <v>12.5</v>
      </c>
      <c r="AF40" s="85">
        <v>13</v>
      </c>
      <c r="AG40" s="85">
        <v>13.5</v>
      </c>
      <c r="AH40" s="85">
        <v>14</v>
      </c>
      <c r="AI40" s="85">
        <v>14.5</v>
      </c>
      <c r="AJ40" s="85">
        <v>15</v>
      </c>
      <c r="AK40" s="85">
        <v>15.5</v>
      </c>
      <c r="AL40" s="86">
        <v>16</v>
      </c>
    </row>
    <row r="41" spans="2:40" ht="15.75" customHeight="1" thickBot="1" x14ac:dyDescent="0.3">
      <c r="B41" s="190"/>
      <c r="C41" s="191"/>
      <c r="D41" s="191"/>
      <c r="E41" s="192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2.1424000000000003</v>
      </c>
      <c r="H41" s="88">
        <f>('[1]Summary Data'!$V43*POWER(H$40,3))+('[1]Summary Data'!$W43*POWER(H$40,2))+('[1]Summary Data'!$X43*H$40)+'[1]Summary Data'!$Y43</f>
        <v>1.4822800000000003</v>
      </c>
      <c r="I41" s="88">
        <f>('[1]Summary Data'!$V43*POWER(I$40,3))+('[1]Summary Data'!$W43*POWER(I$40,2))+('[1]Summary Data'!$X43*I$40)+'[1]Summary Data'!$Y43</f>
        <v>1.2510999999999992</v>
      </c>
      <c r="J41" s="88">
        <f>('[1]Summary Data'!$V43*POWER(J$40,3))+('[1]Summary Data'!$W43*POWER(J$40,2))+('[1]Summary Data'!$X43*J$40)+'[1]Summary Data'!$Y43</f>
        <v>1.070800000000002</v>
      </c>
      <c r="K41" s="88">
        <f>('[1]Summary Data'!$V43*POWER(K$40,3))+('[1]Summary Data'!$W43*POWER(K$40,2))+('[1]Summary Data'!$X43*K$40)+'[1]Summary Data'!$Y43</f>
        <v>0.93009999999999948</v>
      </c>
      <c r="L41" s="88">
        <f>('[1]Summary Data'!$V43*POWER(L$40,3))+('[1]Summary Data'!$W43*POWER(L$40,2))+('[1]Summary Data'!$X43*L$40)+'[1]Summary Data'!$Y43</f>
        <v>0.81772000000000311</v>
      </c>
      <c r="M41" s="88">
        <f>('[1]Summary Data'!$V43*POWER(M$40,3))+('[1]Summary Data'!$W43*POWER(M$40,2))+('[1]Summary Data'!$X43*M$40)+'[1]Summary Data'!$Y43</f>
        <v>0.72237999999999936</v>
      </c>
      <c r="N41" s="89">
        <f>('[1]Summary Data'!$V43*POWER(N$40,3))+('[1]Summary Data'!$W43*POWER(N$40,2))+('[1]Summary Data'!$X43*N$40)+'[1]Summary Data'!$Y43</f>
        <v>0.63280000000000136</v>
      </c>
      <c r="O41" s="176" t="s">
        <v>40</v>
      </c>
      <c r="Q41" s="190"/>
      <c r="R41" s="191"/>
      <c r="S41" s="191"/>
      <c r="T41" s="192"/>
      <c r="U41" s="49">
        <f>F41</f>
        <v>2.5</v>
      </c>
      <c r="V41" s="87">
        <f>('[1]Summary Data'!$V43*POWER(V$40,3))+('[1]Summary Data'!$W43*POWER(V$40,2))+('[1]Summary Data'!$X43*V$40)+'[1]Summary Data'!$Y43</f>
        <v>2.1424000000000003</v>
      </c>
      <c r="W41" s="88">
        <f>('[1]Summary Data'!$V43*POWER(W$40,3))+('[1]Summary Data'!$W43*POWER(W$40,2))+('[1]Summary Data'!$X43*W$40)+'[1]Summary Data'!$Y43</f>
        <v>1.9491250000000004</v>
      </c>
      <c r="X41" s="88">
        <f>('[1]Summary Data'!$V43*POWER(X$40,3))+('[1]Summary Data'!$W43*POWER(X$40,2))+('[1]Summary Data'!$X43*X$40)+'[1]Summary Data'!$Y43</f>
        <v>1.77562</v>
      </c>
      <c r="Y41" s="88">
        <f>('[1]Summary Data'!$V43*POWER(Y$40,3))+('[1]Summary Data'!$W43*POWER(Y$40,2))+('[1]Summary Data'!$X43*Y$40)+'[1]Summary Data'!$Y43</f>
        <v>1.6204750000000008</v>
      </c>
      <c r="Z41" s="88">
        <f>('[1]Summary Data'!$V43*POWER(Z$40,3))+('[1]Summary Data'!$W43*POWER(Z$40,2))+('[1]Summary Data'!$X43*Z$40)+'[1]Summary Data'!$Y43</f>
        <v>1.4822800000000003</v>
      </c>
      <c r="AA41" s="88">
        <f>('[1]Summary Data'!$V43*POWER(AA$40,3))+('[1]Summary Data'!$W43*POWER(AA$40,2))+('[1]Summary Data'!$X43*AA$40)+'[1]Summary Data'!$Y43</f>
        <v>1.3596249999999994</v>
      </c>
      <c r="AB41" s="88">
        <f>('[1]Summary Data'!$V43*POWER(AB$40,3))+('[1]Summary Data'!$W43*POWER(AB$40,2))+('[1]Summary Data'!$X43*AB$40)+'[1]Summary Data'!$Y43</f>
        <v>1.2510999999999992</v>
      </c>
      <c r="AC41" s="88">
        <f>('[1]Summary Data'!$V43*POWER(AC$40,3))+('[1]Summary Data'!$W43*POWER(AC$40,2))+('[1]Summary Data'!$X43*AC$40)+'[1]Summary Data'!$Y43</f>
        <v>1.1552950000000024</v>
      </c>
      <c r="AD41" s="90">
        <f>('[1]Summary Data'!$V43*POWER(AD$40,3))+('[1]Summary Data'!$W43*POWER(AD$40,2))+('[1]Summary Data'!$X43*AD$40)+'[1]Summary Data'!$Y43</f>
        <v>1.070800000000002</v>
      </c>
      <c r="AE41" s="88">
        <f>('[1]Summary Data'!$V43*POWER(AE$40,3))+('[1]Summary Data'!$W43*POWER(AE$40,2))+('[1]Summary Data'!$X43*AE$40)+'[1]Summary Data'!$Y43</f>
        <v>0.99620499999999979</v>
      </c>
      <c r="AF41" s="88">
        <f>('[1]Summary Data'!$V43*POWER(AF$40,3))+('[1]Summary Data'!$W43*POWER(AF$40,2))+('[1]Summary Data'!$X43*AF$40)+'[1]Summary Data'!$Y43</f>
        <v>0.93009999999999948</v>
      </c>
      <c r="AG41" s="88">
        <f>('[1]Summary Data'!$V43*POWER(AG$40,3))+('[1]Summary Data'!$W43*POWER(AG$40,2))+('[1]Summary Data'!$X43*AG$40)+'[1]Summary Data'!$Y43</f>
        <v>0.87107499999999938</v>
      </c>
      <c r="AH41" s="88">
        <f>('[1]Summary Data'!$V43*POWER(AH$40,3))+('[1]Summary Data'!$W43*POWER(AH$40,2))+('[1]Summary Data'!$X43*AH$40)+'[1]Summary Data'!$Y43</f>
        <v>0.81772000000000311</v>
      </c>
      <c r="AI41" s="88">
        <f>('[1]Summary Data'!$V43*POWER(AI$40,3))+('[1]Summary Data'!$W43*POWER(AI$40,2))+('[1]Summary Data'!$X43*AI$40)+'[1]Summary Data'!$Y43</f>
        <v>0.76862500000000011</v>
      </c>
      <c r="AJ41" s="88">
        <f>('[1]Summary Data'!$V43*POWER(AJ$40,3))+('[1]Summary Data'!$W43*POWER(AJ$40,2))+('[1]Summary Data'!$X43*AJ$40)+'[1]Summary Data'!$Y43</f>
        <v>0.72237999999999936</v>
      </c>
      <c r="AK41" s="88">
        <f>('[1]Summary Data'!$V43*POWER(AK$40,3))+('[1]Summary Data'!$W43*POWER(AK$40,2))+('[1]Summary Data'!$X43*AK$40)+'[1]Summary Data'!$Y43</f>
        <v>0.67757499999999915</v>
      </c>
      <c r="AL41" s="91">
        <f>('[1]Summary Data'!$V43*POWER(AL$40,3))+('[1]Summary Data'!$W43*POWER(AL$40,2))+('[1]Summary Data'!$X43*AL$40)+'[1]Summary Data'!$Y43</f>
        <v>0.63280000000000136</v>
      </c>
      <c r="AM41" s="176" t="s">
        <v>40</v>
      </c>
    </row>
    <row r="42" spans="2:40" ht="15.75" thickBot="1" x14ac:dyDescent="0.3">
      <c r="B42" s="190"/>
      <c r="C42" s="191"/>
      <c r="D42" s="191"/>
      <c r="E42" s="192"/>
      <c r="F42" s="51">
        <f t="shared" si="4"/>
        <v>3</v>
      </c>
      <c r="G42" s="92">
        <f>('[1]Summary Data'!$V42*POWER(G$40,3))+('[1]Summary Data'!$W42*POWER(G$40,2))+('[1]Summary Data'!$X42*G$40)+'[1]Summary Data'!$Y42</f>
        <v>2.2325199999999992</v>
      </c>
      <c r="H42" s="93">
        <f>('[1]Summary Data'!$V42*POWER(H$40,3))+('[1]Summary Data'!$W42*POWER(H$40,2))+('[1]Summary Data'!$X42*H$40)+'[1]Summary Data'!$Y42</f>
        <v>1.4817600000000031</v>
      </c>
      <c r="I42" s="93">
        <f>('[1]Summary Data'!$V42*POWER(I$40,3))+('[1]Summary Data'!$W42*POWER(I$40,2))+('[1]Summary Data'!$X42*I$40)+'[1]Summary Data'!$Y42</f>
        <v>1.2471999999999976</v>
      </c>
      <c r="J42" s="93">
        <f>('[1]Summary Data'!$V42*POWER(J$40,3))+('[1]Summary Data'!$W42*POWER(J$40,2))+('[1]Summary Data'!$X42*J$40)+'[1]Summary Data'!$Y42</f>
        <v>1.0769199999999994</v>
      </c>
      <c r="K42" s="93">
        <f>('[1]Summary Data'!$V42*POWER(K$40,3))+('[1]Summary Data'!$W42*POWER(K$40,2))+('[1]Summary Data'!$X42*K$40)+'[1]Summary Data'!$Y42</f>
        <v>0.94872000000000334</v>
      </c>
      <c r="L42" s="93">
        <f>('[1]Summary Data'!$V42*POWER(L$40,3))+('[1]Summary Data'!$W42*POWER(L$40,2))+('[1]Summary Data'!$X42*L$40)+'[1]Summary Data'!$Y42</f>
        <v>0.8403999999999936</v>
      </c>
      <c r="M42" s="93">
        <f>('[1]Summary Data'!$V42*POWER(M$40,3))+('[1]Summary Data'!$W42*POWER(M$40,2))+('[1]Summary Data'!$X42*M$40)+'[1]Summary Data'!$Y42</f>
        <v>0.72976000000000063</v>
      </c>
      <c r="N42" s="94">
        <f>('[1]Summary Data'!$V42*POWER(N$40,3))+('[1]Summary Data'!$W42*POWER(N$40,2))+('[1]Summary Data'!$X42*N$40)+'[1]Summary Data'!$Y42</f>
        <v>0.59459999999999802</v>
      </c>
      <c r="O42" s="177"/>
      <c r="P42" s="53"/>
      <c r="Q42" s="190"/>
      <c r="R42" s="191"/>
      <c r="S42" s="191"/>
      <c r="T42" s="192"/>
      <c r="U42" s="51">
        <f t="shared" ref="U42:U48" si="5">F42</f>
        <v>3</v>
      </c>
      <c r="V42" s="92">
        <f>('[1]Summary Data'!$V42*POWER(V$40,3))+('[1]Summary Data'!$W42*POWER(V$40,2))+('[1]Summary Data'!$X42*V$40)+'[1]Summary Data'!$Y42</f>
        <v>2.2325199999999992</v>
      </c>
      <c r="W42" s="93">
        <f>('[1]Summary Data'!$V42*POWER(W$40,3))+('[1]Summary Data'!$W42*POWER(W$40,2))+('[1]Summary Data'!$X42*W$40)+'[1]Summary Data'!$Y42</f>
        <v>2.0026875000000004</v>
      </c>
      <c r="X42" s="93">
        <f>('[1]Summary Data'!$V42*POWER(X$40,3))+('[1]Summary Data'!$W42*POWER(X$40,2))+('[1]Summary Data'!$X42*X$40)+'[1]Summary Data'!$Y42</f>
        <v>1.8028000000000013</v>
      </c>
      <c r="Y42" s="93">
        <f>('[1]Summary Data'!$V42*POWER(Y$40,3))+('[1]Summary Data'!$W42*POWER(Y$40,2))+('[1]Summary Data'!$X42*Y$40)+'[1]Summary Data'!$Y42</f>
        <v>1.6300825000000021</v>
      </c>
      <c r="Z42" s="93">
        <f>('[1]Summary Data'!$V42*POWER(Z$40,3))+('[1]Summary Data'!$W42*POWER(Z$40,2))+('[1]Summary Data'!$X42*Z$40)+'[1]Summary Data'!$Y42</f>
        <v>1.4817600000000031</v>
      </c>
      <c r="AA42" s="93">
        <f>('[1]Summary Data'!$V42*POWER(AA$40,3))+('[1]Summary Data'!$W42*POWER(AA$40,2))+('[1]Summary Data'!$X42*AA$40)+'[1]Summary Data'!$Y42</f>
        <v>1.3550574999999956</v>
      </c>
      <c r="AB42" s="93">
        <f>('[1]Summary Data'!$V42*POWER(AB$40,3))+('[1]Summary Data'!$W42*POWER(AB$40,2))+('[1]Summary Data'!$X42*AB$40)+'[1]Summary Data'!$Y42</f>
        <v>1.2471999999999976</v>
      </c>
      <c r="AC42" s="93">
        <f>('[1]Summary Data'!$V42*POWER(AC$40,3))+('[1]Summary Data'!$W42*POWER(AC$40,2))+('[1]Summary Data'!$X42*AC$40)+'[1]Summary Data'!$Y42</f>
        <v>1.1554124999999988</v>
      </c>
      <c r="AD42" s="95">
        <f>('[1]Summary Data'!$V42*POWER(AD$40,3))+('[1]Summary Data'!$W42*POWER(AD$40,2))+('[1]Summary Data'!$X42*AD$40)+'[1]Summary Data'!$Y42</f>
        <v>1.0769199999999994</v>
      </c>
      <c r="AE42" s="93">
        <f>('[1]Summary Data'!$V42*POWER(AE$40,3))+('[1]Summary Data'!$W42*POWER(AE$40,2))+('[1]Summary Data'!$X42*AE$40)+'[1]Summary Data'!$Y42</f>
        <v>1.0089474999999997</v>
      </c>
      <c r="AF42" s="93">
        <f>('[1]Summary Data'!$V42*POWER(AF$40,3))+('[1]Summary Data'!$W42*POWER(AF$40,2))+('[1]Summary Data'!$X42*AF$40)+'[1]Summary Data'!$Y42</f>
        <v>0.94872000000000334</v>
      </c>
      <c r="AG42" s="93">
        <f>('[1]Summary Data'!$V42*POWER(AG$40,3))+('[1]Summary Data'!$W42*POWER(AG$40,2))+('[1]Summary Data'!$X42*AG$40)+'[1]Summary Data'!$Y42</f>
        <v>0.89346250000000005</v>
      </c>
      <c r="AH42" s="93">
        <f>('[1]Summary Data'!$V42*POWER(AH$40,3))+('[1]Summary Data'!$W42*POWER(AH$40,2))+('[1]Summary Data'!$X42*AH$40)+'[1]Summary Data'!$Y42</f>
        <v>0.8403999999999936</v>
      </c>
      <c r="AI42" s="93">
        <f>('[1]Summary Data'!$V42*POWER(AI$40,3))+('[1]Summary Data'!$W42*POWER(AI$40,2))+('[1]Summary Data'!$X42*AI$40)+'[1]Summary Data'!$Y42</f>
        <v>0.78675749999999844</v>
      </c>
      <c r="AJ42" s="93">
        <f>('[1]Summary Data'!$V42*POWER(AJ$40,3))+('[1]Summary Data'!$W42*POWER(AJ$40,2))+('[1]Summary Data'!$X42*AJ$40)+'[1]Summary Data'!$Y42</f>
        <v>0.72976000000000063</v>
      </c>
      <c r="AK42" s="93">
        <f>('[1]Summary Data'!$V42*POWER(AK$40,3))+('[1]Summary Data'!$W42*POWER(AK$40,2))+('[1]Summary Data'!$X42*AK$40)+'[1]Summary Data'!$Y42</f>
        <v>0.66663250000000396</v>
      </c>
      <c r="AL42" s="96">
        <f>('[1]Summary Data'!$V42*POWER(AL$40,3))+('[1]Summary Data'!$W42*POWER(AL$40,2))+('[1]Summary Data'!$X42*AL$40)+'[1]Summary Data'!$Y42</f>
        <v>0.59459999999999802</v>
      </c>
      <c r="AM42" s="177"/>
      <c r="AN42" s="53" t="s">
        <v>46</v>
      </c>
    </row>
    <row r="43" spans="2:40" x14ac:dyDescent="0.25">
      <c r="B43" s="190"/>
      <c r="C43" s="191"/>
      <c r="D43" s="191"/>
      <c r="E43" s="192"/>
      <c r="F43" s="54">
        <f t="shared" si="4"/>
        <v>3.5</v>
      </c>
      <c r="G43" s="97">
        <f>('[1]Summary Data'!$V41*POWER(G$40,3))+('[1]Summary Data'!$W41*POWER(G$40,2))+('[1]Summary Data'!$X41*G$40)+'[1]Summary Data'!$Y41</f>
        <v>2.3192899999999987</v>
      </c>
      <c r="H43" s="98">
        <f>('[1]Summary Data'!$V41*POWER(H$40,3))+('[1]Summary Data'!$W41*POWER(H$40,2))+('[1]Summary Data'!$X41*H$40)+'[1]Summary Data'!$Y41</f>
        <v>1.5325100000000003</v>
      </c>
      <c r="I43" s="98">
        <f>('[1]Summary Data'!$V41*POWER(I$40,3))+('[1]Summary Data'!$W41*POWER(I$40,2))+('[1]Summary Data'!$X41*I$40)+'[1]Summary Data'!$Y41</f>
        <v>1.2653600000000012</v>
      </c>
      <c r="J43" s="98">
        <f>('[1]Summary Data'!$V41*POWER(J$40,3))+('[1]Summary Data'!$W41*POWER(J$40,2))+('[1]Summary Data'!$X41*J$40)+'[1]Summary Data'!$Y41</f>
        <v>1.0632499999999983</v>
      </c>
      <c r="K43" s="98">
        <f>('[1]Summary Data'!$V41*POWER(K$40,3))+('[1]Summary Data'!$W41*POWER(K$40,2))+('[1]Summary Data'!$X41*K$40)+'[1]Summary Data'!$Y41</f>
        <v>0.91183999999999799</v>
      </c>
      <c r="L43" s="98">
        <f>('[1]Summary Data'!$V41*POWER(L$40,3))+('[1]Summary Data'!$W41*POWER(L$40,2))+('[1]Summary Data'!$X41*L$40)+'[1]Summary Data'!$Y41</f>
        <v>0.79679000000000144</v>
      </c>
      <c r="M43" s="98">
        <f>('[1]Summary Data'!$V41*POWER(M$40,3))+('[1]Summary Data'!$W41*POWER(M$40,2))+('[1]Summary Data'!$X41*M$40)+'[1]Summary Data'!$Y41</f>
        <v>0.70375999999999905</v>
      </c>
      <c r="N43" s="99">
        <f>('[1]Summary Data'!$V41*POWER(N$40,3))+('[1]Summary Data'!$W41*POWER(N$40,2))+('[1]Summary Data'!$X41*N$40)+'[1]Summary Data'!$Y41</f>
        <v>0.61840999999999724</v>
      </c>
      <c r="O43" s="177"/>
      <c r="Q43" s="190"/>
      <c r="R43" s="191"/>
      <c r="S43" s="191"/>
      <c r="T43" s="192"/>
      <c r="U43" s="54">
        <f t="shared" si="5"/>
        <v>3.5</v>
      </c>
      <c r="V43" s="97">
        <f>('[1]Summary Data'!$V41*POWER(V$40,3))+('[1]Summary Data'!$W41*POWER(V$40,2))+('[1]Summary Data'!$X41*V$40)+'[1]Summary Data'!$Y41</f>
        <v>2.3192899999999987</v>
      </c>
      <c r="W43" s="98">
        <f>('[1]Summary Data'!$V41*POWER(W$40,3))+('[1]Summary Data'!$W41*POWER(W$40,2))+('[1]Summary Data'!$X41*W$40)+'[1]Summary Data'!$Y41</f>
        <v>2.0865537500000002</v>
      </c>
      <c r="X43" s="98">
        <f>('[1]Summary Data'!$V41*POWER(X$40,3))+('[1]Summary Data'!$W41*POWER(X$40,2))+('[1]Summary Data'!$X41*X$40)+'[1]Summary Data'!$Y41</f>
        <v>1.8790399999999998</v>
      </c>
      <c r="Y43" s="98">
        <f>('[1]Summary Data'!$V41*POWER(Y$40,3))+('[1]Summary Data'!$W41*POWER(Y$40,2))+('[1]Summary Data'!$X41*Y$40)+'[1]Summary Data'!$Y41</f>
        <v>1.6949562499999988</v>
      </c>
      <c r="Z43" s="98">
        <f>('[1]Summary Data'!$V41*POWER(Z$40,3))+('[1]Summary Data'!$W41*POWER(Z$40,2))+('[1]Summary Data'!$X41*Z$40)+'[1]Summary Data'!$Y41</f>
        <v>1.5325100000000003</v>
      </c>
      <c r="AA43" s="98">
        <f>('[1]Summary Data'!$V41*POWER(AA$40,3))+('[1]Summary Data'!$W41*POWER(AA$40,2))+('[1]Summary Data'!$X41*AA$40)+'[1]Summary Data'!$Y41</f>
        <v>1.38990875</v>
      </c>
      <c r="AB43" s="98">
        <f>('[1]Summary Data'!$V41*POWER(AB$40,3))+('[1]Summary Data'!$W41*POWER(AB$40,2))+('[1]Summary Data'!$X41*AB$40)+'[1]Summary Data'!$Y41</f>
        <v>1.2653600000000012</v>
      </c>
      <c r="AC43" s="98">
        <f>('[1]Summary Data'!$V41*POWER(AC$40,3))+('[1]Summary Data'!$W41*POWER(AC$40,2))+('[1]Summary Data'!$X41*AC$40)+'[1]Summary Data'!$Y41</f>
        <v>1.1570712499999978</v>
      </c>
      <c r="AD43" s="100">
        <f>('[1]Summary Data'!$V41*POWER(AD$40,3))+('[1]Summary Data'!$W41*POWER(AD$40,2))+('[1]Summary Data'!$X41*AD$40)+'[1]Summary Data'!$Y41</f>
        <v>1.0632499999999983</v>
      </c>
      <c r="AE43" s="98">
        <f>('[1]Summary Data'!$V41*POWER(AE$40,3))+('[1]Summary Data'!$W41*POWER(AE$40,2))+('[1]Summary Data'!$X41*AE$40)+'[1]Summary Data'!$Y41</f>
        <v>0.98210375000000028</v>
      </c>
      <c r="AF43" s="98">
        <f>('[1]Summary Data'!$V41*POWER(AF$40,3))+('[1]Summary Data'!$W41*POWER(AF$40,2))+('[1]Summary Data'!$X41*AF$40)+'[1]Summary Data'!$Y41</f>
        <v>0.91183999999999799</v>
      </c>
      <c r="AG43" s="98">
        <f>('[1]Summary Data'!$V41*POWER(AG$40,3))+('[1]Summary Data'!$W41*POWER(AG$40,2))+('[1]Summary Data'!$X41*AG$40)+'[1]Summary Data'!$Y41</f>
        <v>0.85066624999999974</v>
      </c>
      <c r="AH43" s="98">
        <f>('[1]Summary Data'!$V41*POWER(AH$40,3))+('[1]Summary Data'!$W41*POWER(AH$40,2))+('[1]Summary Data'!$X41*AH$40)+'[1]Summary Data'!$Y41</f>
        <v>0.79679000000000144</v>
      </c>
      <c r="AI43" s="98">
        <f>('[1]Summary Data'!$V41*POWER(AI$40,3))+('[1]Summary Data'!$W41*POWER(AI$40,2))+('[1]Summary Data'!$X41*AI$40)+'[1]Summary Data'!$Y41</f>
        <v>0.74841874999999547</v>
      </c>
      <c r="AJ43" s="98">
        <f>('[1]Summary Data'!$V41*POWER(AJ$40,3))+('[1]Summary Data'!$W41*POWER(AJ$40,2))+('[1]Summary Data'!$X41*AJ$40)+'[1]Summary Data'!$Y41</f>
        <v>0.70375999999999905</v>
      </c>
      <c r="AK43" s="98">
        <f>('[1]Summary Data'!$V41*POWER(AK$40,3))+('[1]Summary Data'!$W41*POWER(AK$40,2))+('[1]Summary Data'!$X41*AK$40)+'[1]Summary Data'!$Y41</f>
        <v>0.66102124999999745</v>
      </c>
      <c r="AL43" s="101">
        <f>('[1]Summary Data'!$V41*POWER(AL$40,3))+('[1]Summary Data'!$W41*POWER(AL$40,2))+('[1]Summary Data'!$X41*AL$40)+'[1]Summary Data'!$Y41</f>
        <v>0.61840999999999724</v>
      </c>
      <c r="AM43" s="177"/>
    </row>
    <row r="44" spans="2:40" x14ac:dyDescent="0.25">
      <c r="B44" s="190"/>
      <c r="C44" s="191"/>
      <c r="D44" s="191"/>
      <c r="E44" s="192"/>
      <c r="F44" s="56">
        <f t="shared" si="4"/>
        <v>4</v>
      </c>
      <c r="G44" s="97">
        <f>('[1]Summary Data'!$V40*POWER(G$40,3))+('[1]Summary Data'!$W40*POWER(G$40,2))+('[1]Summary Data'!$X40*G$40)+'[1]Summary Data'!$Y40</f>
        <v>2.497539999999999</v>
      </c>
      <c r="H44" s="98">
        <f>('[1]Summary Data'!$V40*POWER(H$40,3))+('[1]Summary Data'!$W40*POWER(H$40,2))+('[1]Summary Data'!$X40*H$40)+'[1]Summary Data'!$Y40</f>
        <v>1.5969799999999985</v>
      </c>
      <c r="I44" s="98">
        <f>('[1]Summary Data'!$V40*POWER(I$40,3))+('[1]Summary Data'!$W40*POWER(I$40,2))+('[1]Summary Data'!$X40*I$40)+'[1]Summary Data'!$Y40</f>
        <v>1.3026099999999996</v>
      </c>
      <c r="J44" s="98">
        <f>('[1]Summary Data'!$V40*POWER(J$40,3))+('[1]Summary Data'!$W40*POWER(J$40,2))+('[1]Summary Data'!$X40*J$40)+'[1]Summary Data'!$Y40</f>
        <v>1.0848999999999975</v>
      </c>
      <c r="K44" s="98">
        <f>('[1]Summary Data'!$V40*POWER(K$40,3))+('[1]Summary Data'!$W40*POWER(K$40,2))+('[1]Summary Data'!$X40*K$40)+'[1]Summary Data'!$Y40</f>
        <v>0.92338999999999771</v>
      </c>
      <c r="L44" s="98">
        <f>('[1]Summary Data'!$V40*POWER(L$40,3))+('[1]Summary Data'!$W40*POWER(L$40,2))+('[1]Summary Data'!$X40*L$40)+'[1]Summary Data'!$Y40</f>
        <v>0.79761999999999844</v>
      </c>
      <c r="M44" s="98">
        <f>('[1]Summary Data'!$V40*POWER(M$40,3))+('[1]Summary Data'!$W40*POWER(M$40,2))+('[1]Summary Data'!$X40*M$40)+'[1]Summary Data'!$Y40</f>
        <v>0.6871299999999998</v>
      </c>
      <c r="N44" s="99">
        <f>('[1]Summary Data'!$V40*POWER(N$40,3))+('[1]Summary Data'!$W40*POWER(N$40,2))+('[1]Summary Data'!$X40*N$40)+'[1]Summary Data'!$Y40</f>
        <v>0.5714599999999983</v>
      </c>
      <c r="O44" s="177"/>
      <c r="Q44" s="190"/>
      <c r="R44" s="191"/>
      <c r="S44" s="191"/>
      <c r="T44" s="192"/>
      <c r="U44" s="56">
        <f t="shared" si="5"/>
        <v>4</v>
      </c>
      <c r="V44" s="97">
        <f>('[1]Summary Data'!$V40*POWER(V$40,3))+('[1]Summary Data'!$W40*POWER(V$40,2))+('[1]Summary Data'!$X40*V$40)+'[1]Summary Data'!$Y40</f>
        <v>2.497539999999999</v>
      </c>
      <c r="W44" s="98">
        <f>('[1]Summary Data'!$V40*POWER(W$40,3))+('[1]Summary Data'!$W40*POWER(W$40,2))+('[1]Summary Data'!$X40*W$40)+'[1]Summary Data'!$Y40</f>
        <v>2.2270287499999988</v>
      </c>
      <c r="X44" s="98">
        <f>('[1]Summary Data'!$V40*POWER(X$40,3))+('[1]Summary Data'!$W40*POWER(X$40,2))+('[1]Summary Data'!$X40*X$40)+'[1]Summary Data'!$Y40</f>
        <v>1.9884699999999995</v>
      </c>
      <c r="Y44" s="98">
        <f>('[1]Summary Data'!$V40*POWER(Y$40,3))+('[1]Summary Data'!$W40*POWER(Y$40,2))+('[1]Summary Data'!$X40*Y$40)+'[1]Summary Data'!$Y40</f>
        <v>1.7793062499999994</v>
      </c>
      <c r="Z44" s="98">
        <f>('[1]Summary Data'!$V40*POWER(Z$40,3))+('[1]Summary Data'!$W40*POWER(Z$40,2))+('[1]Summary Data'!$X40*Z$40)+'[1]Summary Data'!$Y40</f>
        <v>1.5969799999999985</v>
      </c>
      <c r="AA44" s="98">
        <f>('[1]Summary Data'!$V40*POWER(AA$40,3))+('[1]Summary Data'!$W40*POWER(AA$40,2))+('[1]Summary Data'!$X40*AA$40)+'[1]Summary Data'!$Y40</f>
        <v>1.4389337499999986</v>
      </c>
      <c r="AB44" s="98">
        <f>('[1]Summary Data'!$V40*POWER(AB$40,3))+('[1]Summary Data'!$W40*POWER(AB$40,2))+('[1]Summary Data'!$X40*AB$40)+'[1]Summary Data'!$Y40</f>
        <v>1.3026099999999996</v>
      </c>
      <c r="AC44" s="98">
        <f>('[1]Summary Data'!$V40*POWER(AC$40,3))+('[1]Summary Data'!$W40*POWER(AC$40,2))+('[1]Summary Data'!$X40*AC$40)+'[1]Summary Data'!$Y40</f>
        <v>1.1854512500000016</v>
      </c>
      <c r="AD44" s="100">
        <f>('[1]Summary Data'!$V40*POWER(AD$40,3))+('[1]Summary Data'!$W40*POWER(AD$40,2))+('[1]Summary Data'!$X40*AD$40)+'[1]Summary Data'!$Y40</f>
        <v>1.0848999999999975</v>
      </c>
      <c r="AE44" s="98">
        <f>('[1]Summary Data'!$V40*POWER(AE$40,3))+('[1]Summary Data'!$W40*POWER(AE$40,2))+('[1]Summary Data'!$X40*AE$40)+'[1]Summary Data'!$Y40</f>
        <v>0.99839874999999623</v>
      </c>
      <c r="AF44" s="98">
        <f>('[1]Summary Data'!$V40*POWER(AF$40,3))+('[1]Summary Data'!$W40*POWER(AF$40,2))+('[1]Summary Data'!$X40*AF$40)+'[1]Summary Data'!$Y40</f>
        <v>0.92338999999999771</v>
      </c>
      <c r="AG44" s="98">
        <f>('[1]Summary Data'!$V40*POWER(AG$40,3))+('[1]Summary Data'!$W40*POWER(AG$40,2))+('[1]Summary Data'!$X40*AG$40)+'[1]Summary Data'!$Y40</f>
        <v>0.85731625000000022</v>
      </c>
      <c r="AH44" s="98">
        <f>('[1]Summary Data'!$V40*POWER(AH$40,3))+('[1]Summary Data'!$W40*POWER(AH$40,2))+('[1]Summary Data'!$X40*AH$40)+'[1]Summary Data'!$Y40</f>
        <v>0.79761999999999844</v>
      </c>
      <c r="AI44" s="98">
        <f>('[1]Summary Data'!$V40*POWER(AI$40,3))+('[1]Summary Data'!$W40*POWER(AI$40,2))+('[1]Summary Data'!$X40*AI$40)+'[1]Summary Data'!$Y40</f>
        <v>0.74174375000000126</v>
      </c>
      <c r="AJ44" s="98">
        <f>('[1]Summary Data'!$V40*POWER(AJ$40,3))+('[1]Summary Data'!$W40*POWER(AJ$40,2))+('[1]Summary Data'!$X40*AJ$40)+'[1]Summary Data'!$Y40</f>
        <v>0.6871299999999998</v>
      </c>
      <c r="AK44" s="98">
        <f>('[1]Summary Data'!$V40*POWER(AK$40,3))+('[1]Summary Data'!$W40*POWER(AK$40,2))+('[1]Summary Data'!$X40*AK$40)+'[1]Summary Data'!$Y40</f>
        <v>0.6312212499999994</v>
      </c>
      <c r="AL44" s="101">
        <f>('[1]Summary Data'!$V40*POWER(AL$40,3))+('[1]Summary Data'!$W40*POWER(AL$40,2))+('[1]Summary Data'!$X40*AL$40)+'[1]Summary Data'!$Y40</f>
        <v>0.5714599999999983</v>
      </c>
      <c r="AM44" s="177"/>
    </row>
    <row r="45" spans="2:40" x14ac:dyDescent="0.25">
      <c r="B45" s="190"/>
      <c r="C45" s="191"/>
      <c r="D45" s="191"/>
      <c r="E45" s="192"/>
      <c r="F45" s="56">
        <f t="shared" si="4"/>
        <v>4.5</v>
      </c>
      <c r="G45" s="97">
        <f>('[1]Summary Data'!$V39*POWER(G$40,3))+('[1]Summary Data'!$W39*POWER(G$40,2))+('[1]Summary Data'!$X39*G$40)+'[1]Summary Data'!$Y39</f>
        <v>2.7207899999999992</v>
      </c>
      <c r="H45" s="98">
        <f>('[1]Summary Data'!$V39*POWER(H$40,3))+('[1]Summary Data'!$W39*POWER(H$40,2))+('[1]Summary Data'!$X39*H$40)+'[1]Summary Data'!$Y39</f>
        <v>1.6923099999999991</v>
      </c>
      <c r="I45" s="98">
        <f>('[1]Summary Data'!$V39*POWER(I$40,3))+('[1]Summary Data'!$W39*POWER(I$40,2))+('[1]Summary Data'!$X39*I$40)+'[1]Summary Data'!$Y39</f>
        <v>1.3581299999999974</v>
      </c>
      <c r="J45" s="98">
        <f>('[1]Summary Data'!$V39*POWER(J$40,3))+('[1]Summary Data'!$W39*POWER(J$40,2))+('[1]Summary Data'!$X39*J$40)+'[1]Summary Data'!$Y39</f>
        <v>1.1152699999999989</v>
      </c>
      <c r="K45" s="98">
        <f>('[1]Summary Data'!$V39*POWER(K$40,3))+('[1]Summary Data'!$W39*POWER(K$40,2))+('[1]Summary Data'!$X39*K$40)+'[1]Summary Data'!$Y39</f>
        <v>0.94219000000000364</v>
      </c>
      <c r="L45" s="98">
        <f>('[1]Summary Data'!$V39*POWER(L$40,3))+('[1]Summary Data'!$W39*POWER(L$40,2))+('[1]Summary Data'!$X39*L$40)+'[1]Summary Data'!$Y39</f>
        <v>0.81734999999999758</v>
      </c>
      <c r="M45" s="98">
        <f>('[1]Summary Data'!$V39*POWER(M$40,3))+('[1]Summary Data'!$W39*POWER(M$40,2))+('[1]Summary Data'!$X39*M$40)+'[1]Summary Data'!$Y39</f>
        <v>0.71920999999998969</v>
      </c>
      <c r="N45" s="99">
        <f>('[1]Summary Data'!$V39*POWER(N$40,3))+('[1]Summary Data'!$W39*POWER(N$40,2))+('[1]Summary Data'!$X39*N$40)+'[1]Summary Data'!$Y39</f>
        <v>0.62622999999999962</v>
      </c>
      <c r="O45" s="177"/>
      <c r="Q45" s="190"/>
      <c r="R45" s="191"/>
      <c r="S45" s="191"/>
      <c r="T45" s="192"/>
      <c r="U45" s="56">
        <f t="shared" si="5"/>
        <v>4.5</v>
      </c>
      <c r="V45" s="97">
        <f>('[1]Summary Data'!$V39*POWER(V$40,3))+('[1]Summary Data'!$W39*POWER(V$40,2))+('[1]Summary Data'!$X39*V$40)+'[1]Summary Data'!$Y39</f>
        <v>2.7207899999999992</v>
      </c>
      <c r="W45" s="98">
        <f>('[1]Summary Data'!$V39*POWER(W$40,3))+('[1]Summary Data'!$W39*POWER(W$40,2))+('[1]Summary Data'!$X39*W$40)+'[1]Summary Data'!$Y39</f>
        <v>2.4119237499999997</v>
      </c>
      <c r="X45" s="98">
        <f>('[1]Summary Data'!$V39*POWER(X$40,3))+('[1]Summary Data'!$W39*POWER(X$40,2))+('[1]Summary Data'!$X39*X$40)+'[1]Summary Data'!$Y39</f>
        <v>2.1393499999999985</v>
      </c>
      <c r="Y45" s="98">
        <f>('[1]Summary Data'!$V39*POWER(Y$40,3))+('[1]Summary Data'!$W39*POWER(Y$40,2))+('[1]Summary Data'!$X39*Y$40)+'[1]Summary Data'!$Y39</f>
        <v>1.9003762499999972</v>
      </c>
      <c r="Z45" s="98">
        <f>('[1]Summary Data'!$V39*POWER(Z$40,3))+('[1]Summary Data'!$W39*POWER(Z$40,2))+('[1]Summary Data'!$X39*Z$40)+'[1]Summary Data'!$Y39</f>
        <v>1.6923099999999991</v>
      </c>
      <c r="AA45" s="98">
        <f>('[1]Summary Data'!$V39*POWER(AA$40,3))+('[1]Summary Data'!$W39*POWER(AA$40,2))+('[1]Summary Data'!$X39*AA$40)+'[1]Summary Data'!$Y39</f>
        <v>1.5124587500000022</v>
      </c>
      <c r="AB45" s="98">
        <f>('[1]Summary Data'!$V39*POWER(AB$40,3))+('[1]Summary Data'!$W39*POWER(AB$40,2))+('[1]Summary Data'!$X39*AB$40)+'[1]Summary Data'!$Y39</f>
        <v>1.3581299999999974</v>
      </c>
      <c r="AC45" s="98">
        <f>('[1]Summary Data'!$V39*POWER(AC$40,3))+('[1]Summary Data'!$W39*POWER(AC$40,2))+('[1]Summary Data'!$X39*AC$40)+'[1]Summary Data'!$Y39</f>
        <v>1.226631249999997</v>
      </c>
      <c r="AD45" s="100">
        <f>('[1]Summary Data'!$V39*POWER(AD$40,3))+('[1]Summary Data'!$W39*POWER(AD$40,2))+('[1]Summary Data'!$X39*AD$40)+'[1]Summary Data'!$Y39</f>
        <v>1.1152699999999989</v>
      </c>
      <c r="AE45" s="98">
        <f>('[1]Summary Data'!$V39*POWER(AE$40,3))+('[1]Summary Data'!$W39*POWER(AE$40,2))+('[1]Summary Data'!$X39*AE$40)+'[1]Summary Data'!$Y39</f>
        <v>1.0213537499999994</v>
      </c>
      <c r="AF45" s="98">
        <f>('[1]Summary Data'!$V39*POWER(AF$40,3))+('[1]Summary Data'!$W39*POWER(AF$40,2))+('[1]Summary Data'!$X39*AF$40)+'[1]Summary Data'!$Y39</f>
        <v>0.94219000000000364</v>
      </c>
      <c r="AG45" s="98">
        <f>('[1]Summary Data'!$V39*POWER(AG$40,3))+('[1]Summary Data'!$W39*POWER(AG$40,2))+('[1]Summary Data'!$X39*AG$40)+'[1]Summary Data'!$Y39</f>
        <v>0.8750862499999954</v>
      </c>
      <c r="AH45" s="98">
        <f>('[1]Summary Data'!$V39*POWER(AH$40,3))+('[1]Summary Data'!$W39*POWER(AH$40,2))+('[1]Summary Data'!$X39*AH$40)+'[1]Summary Data'!$Y39</f>
        <v>0.81734999999999758</v>
      </c>
      <c r="AI45" s="98">
        <f>('[1]Summary Data'!$V39*POWER(AI$40,3))+('[1]Summary Data'!$W39*POWER(AI$40,2))+('[1]Summary Data'!$X39*AI$40)+'[1]Summary Data'!$Y39</f>
        <v>0.76628875000000107</v>
      </c>
      <c r="AJ45" s="98">
        <f>('[1]Summary Data'!$V39*POWER(AJ$40,3))+('[1]Summary Data'!$W39*POWER(AJ$40,2))+('[1]Summary Data'!$X39*AJ$40)+'[1]Summary Data'!$Y39</f>
        <v>0.71920999999998969</v>
      </c>
      <c r="AK45" s="98">
        <f>('[1]Summary Data'!$V39*POWER(AK$40,3))+('[1]Summary Data'!$W39*POWER(AK$40,2))+('[1]Summary Data'!$X39*AK$40)+'[1]Summary Data'!$Y39</f>
        <v>0.67342124999999697</v>
      </c>
      <c r="AL45" s="101">
        <f>('[1]Summary Data'!$V39*POWER(AL$40,3))+('[1]Summary Data'!$W39*POWER(AL$40,2))+('[1]Summary Data'!$X39*AL$40)+'[1]Summary Data'!$Y39</f>
        <v>0.62622999999999962</v>
      </c>
      <c r="AM45" s="177"/>
    </row>
    <row r="46" spans="2:40" x14ac:dyDescent="0.25">
      <c r="B46" s="190"/>
      <c r="C46" s="191"/>
      <c r="D46" s="191"/>
      <c r="E46" s="192"/>
      <c r="F46" s="56">
        <f t="shared" si="4"/>
        <v>5</v>
      </c>
      <c r="G46" s="97">
        <f>('[1]Summary Data'!$V38*POWER(G$40,3))+('[1]Summary Data'!$W38*POWER(G$40,2))+('[1]Summary Data'!$X38*G$40)+'[1]Summary Data'!$Y38</f>
        <v>3.0324900000000028</v>
      </c>
      <c r="H46" s="98">
        <f>('[1]Summary Data'!$V38*POWER(H$40,3))+('[1]Summary Data'!$W38*POWER(H$40,2))+('[1]Summary Data'!$X38*H$40)+'[1]Summary Data'!$Y38</f>
        <v>1.7349899999999998</v>
      </c>
      <c r="I46" s="98">
        <f>('[1]Summary Data'!$V38*POWER(I$40,3))+('[1]Summary Data'!$W38*POWER(I$40,2))+('[1]Summary Data'!$X38*I$40)+'[1]Summary Data'!$Y38</f>
        <v>1.3703400000000023</v>
      </c>
      <c r="J46" s="98">
        <f>('[1]Summary Data'!$V38*POWER(J$40,3))+('[1]Summary Data'!$W38*POWER(J$40,2))+('[1]Summary Data'!$X38*J$40)+'[1]Summary Data'!$Y38</f>
        <v>1.1366900000000051</v>
      </c>
      <c r="K46" s="98">
        <f>('[1]Summary Data'!$V38*POWER(K$40,3))+('[1]Summary Data'!$W38*POWER(K$40,2))+('[1]Summary Data'!$X38*K$40)+'[1]Summary Data'!$Y38</f>
        <v>0.99024000000000001</v>
      </c>
      <c r="L46" s="98">
        <f>('[1]Summary Data'!$V38*POWER(L$40,3))+('[1]Summary Data'!$W38*POWER(L$40,2))+('[1]Summary Data'!$X38*L$40)+'[1]Summary Data'!$Y38</f>
        <v>0.88719000000001103</v>
      </c>
      <c r="M46" s="98">
        <f>('[1]Summary Data'!$V38*POWER(M$40,3))+('[1]Summary Data'!$W38*POWER(M$40,2))+('[1]Summary Data'!$X38*M$40)+'[1]Summary Data'!$Y38</f>
        <v>0.78374000000000166</v>
      </c>
      <c r="N46" s="99">
        <f>('[1]Summary Data'!$V38*POWER(N$40,3))+('[1]Summary Data'!$W38*POWER(N$40,2))+('[1]Summary Data'!$X38*N$40)+'[1]Summary Data'!$Y38</f>
        <v>0.63609000000000293</v>
      </c>
      <c r="O46" s="177"/>
      <c r="Q46" s="190"/>
      <c r="R46" s="191"/>
      <c r="S46" s="191"/>
      <c r="T46" s="192"/>
      <c r="U46" s="56">
        <f t="shared" si="5"/>
        <v>5</v>
      </c>
      <c r="V46" s="97">
        <f>('[1]Summary Data'!$V38*POWER(V$40,3))+('[1]Summary Data'!$W38*POWER(V$40,2))+('[1]Summary Data'!$X38*V$40)+'[1]Summary Data'!$Y38</f>
        <v>3.0324900000000028</v>
      </c>
      <c r="W46" s="98">
        <f>('[1]Summary Data'!$V38*POWER(W$40,3))+('[1]Summary Data'!$W38*POWER(W$40,2))+('[1]Summary Data'!$X38*W$40)+'[1]Summary Data'!$Y38</f>
        <v>2.623402500000001</v>
      </c>
      <c r="X46" s="98">
        <f>('[1]Summary Data'!$V38*POWER(X$40,3))+('[1]Summary Data'!$W38*POWER(X$40,2))+('[1]Summary Data'!$X38*X$40)+'[1]Summary Data'!$Y38</f>
        <v>2.274440000000002</v>
      </c>
      <c r="Y46" s="98">
        <f>('[1]Summary Data'!$V38*POWER(Y$40,3))+('[1]Summary Data'!$W38*POWER(Y$40,2))+('[1]Summary Data'!$X38*Y$40)+'[1]Summary Data'!$Y38</f>
        <v>1.9801275000000018</v>
      </c>
      <c r="Z46" s="98">
        <f>('[1]Summary Data'!$V38*POWER(Z$40,3))+('[1]Summary Data'!$W38*POWER(Z$40,2))+('[1]Summary Data'!$X38*Z$40)+'[1]Summary Data'!$Y38</f>
        <v>1.7349899999999998</v>
      </c>
      <c r="AA46" s="98">
        <f>('[1]Summary Data'!$V38*POWER(AA$40,3))+('[1]Summary Data'!$W38*POWER(AA$40,2))+('[1]Summary Data'!$X38*AA$40)+'[1]Summary Data'!$Y38</f>
        <v>1.5335525000000061</v>
      </c>
      <c r="AB46" s="98">
        <f>('[1]Summary Data'!$V38*POWER(AB$40,3))+('[1]Summary Data'!$W38*POWER(AB$40,2))+('[1]Summary Data'!$X38*AB$40)+'[1]Summary Data'!$Y38</f>
        <v>1.3703400000000023</v>
      </c>
      <c r="AC46" s="98">
        <f>('[1]Summary Data'!$V38*POWER(AC$40,3))+('[1]Summary Data'!$W38*POWER(AC$40,2))+('[1]Summary Data'!$X38*AC$40)+'[1]Summary Data'!$Y38</f>
        <v>1.2398775000000057</v>
      </c>
      <c r="AD46" s="100">
        <f>('[1]Summary Data'!$V38*POWER(AD$40,3))+('[1]Summary Data'!$W38*POWER(AD$40,2))+('[1]Summary Data'!$X38*AD$40)+'[1]Summary Data'!$Y38</f>
        <v>1.1366900000000051</v>
      </c>
      <c r="AE46" s="98">
        <f>('[1]Summary Data'!$V38*POWER(AE$40,3))+('[1]Summary Data'!$W38*POWER(AE$40,2))+('[1]Summary Data'!$X38*AE$40)+'[1]Summary Data'!$Y38</f>
        <v>1.0553025000000034</v>
      </c>
      <c r="AF46" s="98">
        <f>('[1]Summary Data'!$V38*POWER(AF$40,3))+('[1]Summary Data'!$W38*POWER(AF$40,2))+('[1]Summary Data'!$X38*AF$40)+'[1]Summary Data'!$Y38</f>
        <v>0.99024000000000001</v>
      </c>
      <c r="AG46" s="98">
        <f>('[1]Summary Data'!$V38*POWER(AG$40,3))+('[1]Summary Data'!$W38*POWER(AG$40,2))+('[1]Summary Data'!$X38*AG$40)+'[1]Summary Data'!$Y38</f>
        <v>0.93602750000000157</v>
      </c>
      <c r="AH46" s="98">
        <f>('[1]Summary Data'!$V38*POWER(AH$40,3))+('[1]Summary Data'!$W38*POWER(AH$40,2))+('[1]Summary Data'!$X38*AH$40)+'[1]Summary Data'!$Y38</f>
        <v>0.88719000000001103</v>
      </c>
      <c r="AI46" s="98">
        <f>('[1]Summary Data'!$V38*POWER(AI$40,3))+('[1]Summary Data'!$W38*POWER(AI$40,2))+('[1]Summary Data'!$X38*AI$40)+'[1]Summary Data'!$Y38</f>
        <v>0.83825250000001006</v>
      </c>
      <c r="AJ46" s="98">
        <f>('[1]Summary Data'!$V38*POWER(AJ$40,3))+('[1]Summary Data'!$W38*POWER(AJ$40,2))+('[1]Summary Data'!$X38*AJ$40)+'[1]Summary Data'!$Y38</f>
        <v>0.78374000000000166</v>
      </c>
      <c r="AK46" s="98">
        <f>('[1]Summary Data'!$V38*POWER(AK$40,3))+('[1]Summary Data'!$W38*POWER(AK$40,2))+('[1]Summary Data'!$X38*AK$40)+'[1]Summary Data'!$Y38</f>
        <v>0.71817750000000302</v>
      </c>
      <c r="AL46" s="101">
        <f>('[1]Summary Data'!$V38*POWER(AL$40,3))+('[1]Summary Data'!$W38*POWER(AL$40,2))+('[1]Summary Data'!$X38*AL$40)+'[1]Summary Data'!$Y38</f>
        <v>0.63609000000000293</v>
      </c>
      <c r="AM46" s="177"/>
    </row>
    <row r="47" spans="2:40" x14ac:dyDescent="0.25">
      <c r="B47" s="190"/>
      <c r="C47" s="191"/>
      <c r="D47" s="191"/>
      <c r="E47" s="192"/>
      <c r="F47" s="56">
        <f t="shared" si="4"/>
        <v>5.5</v>
      </c>
      <c r="G47" s="97">
        <f>('[1]Summary Data'!$V37*POWER(G$40,3))+('[1]Summary Data'!$W37*POWER(G$40,2))+('[1]Summary Data'!$X37*G$40)+'[1]Summary Data'!$Y37</f>
        <v>3.5986899999999977</v>
      </c>
      <c r="H47" s="98">
        <f>('[1]Summary Data'!$V37*POWER(H$40,3))+('[1]Summary Data'!$W37*POWER(H$40,2))+('[1]Summary Data'!$X37*H$40)+'[1]Summary Data'!$Y37</f>
        <v>1.9185300000000005</v>
      </c>
      <c r="I47" s="98">
        <f>('[1]Summary Data'!$V37*POWER(I$40,3))+('[1]Summary Data'!$W37*POWER(I$40,2))+('[1]Summary Data'!$X37*I$40)+'[1]Summary Data'!$Y37</f>
        <v>1.4646700000000017</v>
      </c>
      <c r="J47" s="98">
        <f>('[1]Summary Data'!$V37*POWER(J$40,3))+('[1]Summary Data'!$W37*POWER(J$40,2))+('[1]Summary Data'!$X37*J$40)+'[1]Summary Data'!$Y37</f>
        <v>1.1876499999999943</v>
      </c>
      <c r="K47" s="98">
        <f>('[1]Summary Data'!$V37*POWER(K$40,3))+('[1]Summary Data'!$W37*POWER(K$40,2))+('[1]Summary Data'!$X37*K$40)+'[1]Summary Data'!$Y37</f>
        <v>1.0269899999999872</v>
      </c>
      <c r="L47" s="98">
        <f>('[1]Summary Data'!$V37*POWER(L$40,3))+('[1]Summary Data'!$W37*POWER(L$40,2))+('[1]Summary Data'!$X37*L$40)+'[1]Summary Data'!$Y37</f>
        <v>0.9222099999999962</v>
      </c>
      <c r="M47" s="98">
        <f>('[1]Summary Data'!$V37*POWER(M$40,3))+('[1]Summary Data'!$W37*POWER(M$40,2))+('[1]Summary Data'!$X37*M$40)+'[1]Summary Data'!$Y37</f>
        <v>0.81283000000000172</v>
      </c>
      <c r="N47" s="99">
        <f>('[1]Summary Data'!$V37*POWER(N$40,3))+('[1]Summary Data'!$W37*POWER(N$40,2))+('[1]Summary Data'!$X37*N$40)+'[1]Summary Data'!$Y37</f>
        <v>0.63836999999999833</v>
      </c>
      <c r="O47" s="177"/>
      <c r="Q47" s="190"/>
      <c r="R47" s="191"/>
      <c r="S47" s="191"/>
      <c r="T47" s="192"/>
      <c r="U47" s="56">
        <f t="shared" si="5"/>
        <v>5.5</v>
      </c>
      <c r="V47" s="97">
        <f>('[1]Summary Data'!$V37*POWER(V$40,3))+('[1]Summary Data'!$W37*POWER(V$40,2))+('[1]Summary Data'!$X37*V$40)+'[1]Summary Data'!$Y37</f>
        <v>3.5986899999999977</v>
      </c>
      <c r="W47" s="98">
        <f>('[1]Summary Data'!$V37*POWER(W$40,3))+('[1]Summary Data'!$W37*POWER(W$40,2))+('[1]Summary Data'!$X37*W$40)+'[1]Summary Data'!$Y37</f>
        <v>3.0631949999999932</v>
      </c>
      <c r="X47" s="98">
        <f>('[1]Summary Data'!$V37*POWER(X$40,3))+('[1]Summary Data'!$W37*POWER(X$40,2))+('[1]Summary Data'!$X37*X$40)+'[1]Summary Data'!$Y37</f>
        <v>2.6097099999999962</v>
      </c>
      <c r="Y47" s="98">
        <f>('[1]Summary Data'!$V37*POWER(Y$40,3))+('[1]Summary Data'!$W37*POWER(Y$40,2))+('[1]Summary Data'!$X37*Y$40)+'[1]Summary Data'!$Y37</f>
        <v>2.230674999999998</v>
      </c>
      <c r="Z47" s="98">
        <f>('[1]Summary Data'!$V37*POWER(Z$40,3))+('[1]Summary Data'!$W37*POWER(Z$40,2))+('[1]Summary Data'!$X37*Z$40)+'[1]Summary Data'!$Y37</f>
        <v>1.9185300000000005</v>
      </c>
      <c r="AA47" s="98">
        <f>('[1]Summary Data'!$V37*POWER(AA$40,3))+('[1]Summary Data'!$W37*POWER(AA$40,2))+('[1]Summary Data'!$X37*AA$40)+'[1]Summary Data'!$Y37</f>
        <v>1.6657149999999881</v>
      </c>
      <c r="AB47" s="98">
        <f>('[1]Summary Data'!$V37*POWER(AB$40,3))+('[1]Summary Data'!$W37*POWER(AB$40,2))+('[1]Summary Data'!$X37*AB$40)+'[1]Summary Data'!$Y37</f>
        <v>1.4646700000000017</v>
      </c>
      <c r="AC47" s="98">
        <f>('[1]Summary Data'!$V37*POWER(AC$40,3))+('[1]Summary Data'!$W37*POWER(AC$40,2))+('[1]Summary Data'!$X37*AC$40)+'[1]Summary Data'!$Y37</f>
        <v>1.3078350000000007</v>
      </c>
      <c r="AD47" s="100">
        <f>('[1]Summary Data'!$V37*POWER(AD$40,3))+('[1]Summary Data'!$W37*POWER(AD$40,2))+('[1]Summary Data'!$X37*AD$40)+'[1]Summary Data'!$Y37</f>
        <v>1.1876499999999943</v>
      </c>
      <c r="AE47" s="98">
        <f>('[1]Summary Data'!$V37*POWER(AE$40,3))+('[1]Summary Data'!$W37*POWER(AE$40,2))+('[1]Summary Data'!$X37*AE$40)+'[1]Summary Data'!$Y37</f>
        <v>1.0965549999999844</v>
      </c>
      <c r="AF47" s="98">
        <f>('[1]Summary Data'!$V37*POWER(AF$40,3))+('[1]Summary Data'!$W37*POWER(AF$40,2))+('[1]Summary Data'!$X37*AF$40)+'[1]Summary Data'!$Y37</f>
        <v>1.0269899999999872</v>
      </c>
      <c r="AG47" s="98">
        <f>('[1]Summary Data'!$V37*POWER(AG$40,3))+('[1]Summary Data'!$W37*POWER(AG$40,2))+('[1]Summary Data'!$X37*AG$40)+'[1]Summary Data'!$Y37</f>
        <v>0.97139500000000467</v>
      </c>
      <c r="AH47" s="98">
        <f>('[1]Summary Data'!$V37*POWER(AH$40,3))+('[1]Summary Data'!$W37*POWER(AH$40,2))+('[1]Summary Data'!$X37*AH$40)+'[1]Summary Data'!$Y37</f>
        <v>0.9222099999999962</v>
      </c>
      <c r="AI47" s="98">
        <f>('[1]Summary Data'!$V37*POWER(AI$40,3))+('[1]Summary Data'!$W37*POWER(AI$40,2))+('[1]Summary Data'!$X37*AI$40)+'[1]Summary Data'!$Y37</f>
        <v>0.87187499999997797</v>
      </c>
      <c r="AJ47" s="98">
        <f>('[1]Summary Data'!$V37*POWER(AJ$40,3))+('[1]Summary Data'!$W37*POWER(AJ$40,2))+('[1]Summary Data'!$X37*AJ$40)+'[1]Summary Data'!$Y37</f>
        <v>0.81283000000000172</v>
      </c>
      <c r="AK47" s="98">
        <f>('[1]Summary Data'!$V37*POWER(AK$40,3))+('[1]Summary Data'!$W37*POWER(AK$40,2))+('[1]Summary Data'!$X37*AK$40)+'[1]Summary Data'!$Y37</f>
        <v>0.73751499999999837</v>
      </c>
      <c r="AL47" s="101">
        <f>('[1]Summary Data'!$V37*POWER(AL$40,3))+('[1]Summary Data'!$W37*POWER(AL$40,2))+('[1]Summary Data'!$X37*AL$40)+'[1]Summary Data'!$Y37</f>
        <v>0.63836999999999833</v>
      </c>
      <c r="AM47" s="177"/>
    </row>
    <row r="48" spans="2:40" ht="15.75" thickBot="1" x14ac:dyDescent="0.3">
      <c r="B48" s="193"/>
      <c r="C48" s="194"/>
      <c r="D48" s="194"/>
      <c r="E48" s="195"/>
      <c r="F48" s="58">
        <f t="shared" si="4"/>
        <v>6</v>
      </c>
      <c r="G48" s="102">
        <f>('[1]Summary Data'!$V36*POWER(G$40,3))+('[1]Summary Data'!$W36*POWER(G$40,2))+('[1]Summary Data'!$X36*G$40)+'[1]Summary Data'!$Y36</f>
        <v>4.1850800000000064</v>
      </c>
      <c r="H48" s="103">
        <f>('[1]Summary Data'!$V36*POWER(H$40,3))+('[1]Summary Data'!$W36*POWER(H$40,2))+('[1]Summary Data'!$X36*H$40)+'[1]Summary Data'!$Y36</f>
        <v>2.0291000000000068</v>
      </c>
      <c r="I48" s="103">
        <f>('[1]Summary Data'!$V36*POWER(I$40,3))+('[1]Summary Data'!$W36*POWER(I$40,2))+('[1]Summary Data'!$X36*I$40)+'[1]Summary Data'!$Y36</f>
        <v>1.4939000000000178</v>
      </c>
      <c r="J48" s="103">
        <f>('[1]Summary Data'!$V36*POWER(J$40,3))+('[1]Summary Data'!$W36*POWER(J$40,2))+('[1]Summary Data'!$X36*J$40)+'[1]Summary Data'!$Y36</f>
        <v>1.2003999999999948</v>
      </c>
      <c r="K48" s="103">
        <f>('[1]Summary Data'!$V36*POWER(K$40,3))+('[1]Summary Data'!$W36*POWER(K$40,2))+('[1]Summary Data'!$X36*K$40)+'[1]Summary Data'!$Y36</f>
        <v>1.0584799999999959</v>
      </c>
      <c r="L48" s="103">
        <f>('[1]Summary Data'!$V36*POWER(L$40,3))+('[1]Summary Data'!$W36*POWER(L$40,2))+('[1]Summary Data'!$X36*L$40)+'[1]Summary Data'!$Y36</f>
        <v>0.97802000000000788</v>
      </c>
      <c r="M48" s="103">
        <f>('[1]Summary Data'!$V36*POWER(M$40,3))+('[1]Summary Data'!$W36*POWER(M$40,2))+('[1]Summary Data'!$X36*M$40)+'[1]Summary Data'!$Y36</f>
        <v>0.86890000000001777</v>
      </c>
      <c r="N48" s="104">
        <f>('[1]Summary Data'!$V36*POWER(N$40,3))+('[1]Summary Data'!$W36*POWER(N$40,2))+('[1]Summary Data'!$X36*N$40)+'[1]Summary Data'!$Y36</f>
        <v>0.64100000000001245</v>
      </c>
      <c r="O48" s="178"/>
      <c r="Q48" s="193"/>
      <c r="R48" s="194"/>
      <c r="S48" s="194"/>
      <c r="T48" s="195"/>
      <c r="U48" s="58">
        <f t="shared" si="5"/>
        <v>6</v>
      </c>
      <c r="V48" s="102">
        <f>('[1]Summary Data'!$V36*POWER(V$40,3))+('[1]Summary Data'!$W36*POWER(V$40,2))+('[1]Summary Data'!$X36*V$40)+'[1]Summary Data'!$Y36</f>
        <v>4.1850800000000064</v>
      </c>
      <c r="W48" s="103">
        <f>('[1]Summary Data'!$V36*POWER(W$40,3))+('[1]Summary Data'!$W36*POWER(W$40,2))+('[1]Summary Data'!$X36*W$40)+'[1]Summary Data'!$Y36</f>
        <v>3.4822250000000068</v>
      </c>
      <c r="X48" s="103">
        <f>('[1]Summary Data'!$V36*POWER(X$40,3))+('[1]Summary Data'!$W36*POWER(X$40,2))+('[1]Summary Data'!$X36*X$40)+'[1]Summary Data'!$Y36</f>
        <v>2.8961200000000034</v>
      </c>
      <c r="Y48" s="103">
        <f>('[1]Summary Data'!$V36*POWER(Y$40,3))+('[1]Summary Data'!$W36*POWER(Y$40,2))+('[1]Summary Data'!$X36*Y$40)+'[1]Summary Data'!$Y36</f>
        <v>2.4155000000000086</v>
      </c>
      <c r="Z48" s="103">
        <f>('[1]Summary Data'!$V36*POWER(Z$40,3))+('[1]Summary Data'!$W36*POWER(Z$40,2))+('[1]Summary Data'!$X36*Z$40)+'[1]Summary Data'!$Y36</f>
        <v>2.0291000000000068</v>
      </c>
      <c r="AA48" s="103">
        <f>('[1]Summary Data'!$V36*POWER(AA$40,3))+('[1]Summary Data'!$W36*POWER(AA$40,2))+('[1]Summary Data'!$X36*AA$40)+'[1]Summary Data'!$Y36</f>
        <v>1.7256550000000104</v>
      </c>
      <c r="AB48" s="103">
        <f>('[1]Summary Data'!$V36*POWER(AB$40,3))+('[1]Summary Data'!$W36*POWER(AB$40,2))+('[1]Summary Data'!$X36*AB$40)+'[1]Summary Data'!$Y36</f>
        <v>1.4939000000000178</v>
      </c>
      <c r="AC48" s="103">
        <f>('[1]Summary Data'!$V36*POWER(AC$40,3))+('[1]Summary Data'!$W36*POWER(AC$40,2))+('[1]Summary Data'!$X36*AC$40)+'[1]Summary Data'!$Y36</f>
        <v>1.322570000000006</v>
      </c>
      <c r="AD48" s="105">
        <f>('[1]Summary Data'!$V36*POWER(AD$40,3))+('[1]Summary Data'!$W36*POWER(AD$40,2))+('[1]Summary Data'!$X36*AD$40)+'[1]Summary Data'!$Y36</f>
        <v>1.2003999999999948</v>
      </c>
      <c r="AE48" s="103">
        <f>('[1]Summary Data'!$V36*POWER(AE$40,3))+('[1]Summary Data'!$W36*POWER(AE$40,2))+('[1]Summary Data'!$X36*AE$40)+'[1]Summary Data'!$Y36</f>
        <v>1.1161250000000038</v>
      </c>
      <c r="AF48" s="103">
        <f>('[1]Summary Data'!$V36*POWER(AF$40,3))+('[1]Summary Data'!$W36*POWER(AF$40,2))+('[1]Summary Data'!$X36*AF$40)+'[1]Summary Data'!$Y36</f>
        <v>1.0584799999999959</v>
      </c>
      <c r="AG48" s="103">
        <f>('[1]Summary Data'!$V36*POWER(AG$40,3))+('[1]Summary Data'!$W36*POWER(AG$40,2))+('[1]Summary Data'!$X36*AG$40)+'[1]Summary Data'!$Y36</f>
        <v>1.0161999999999907</v>
      </c>
      <c r="AH48" s="103">
        <f>('[1]Summary Data'!$V36*POWER(AH$40,3))+('[1]Summary Data'!$W36*POWER(AH$40,2))+('[1]Summary Data'!$X36*AH$40)+'[1]Summary Data'!$Y36</f>
        <v>0.97802000000000788</v>
      </c>
      <c r="AI48" s="103">
        <f>('[1]Summary Data'!$V36*POWER(AI$40,3))+('[1]Summary Data'!$W36*POWER(AI$40,2))+('[1]Summary Data'!$X36*AI$40)+'[1]Summary Data'!$Y36</f>
        <v>0.93267500000001036</v>
      </c>
      <c r="AJ48" s="103">
        <f>('[1]Summary Data'!$V36*POWER(AJ$40,3))+('[1]Summary Data'!$W36*POWER(AJ$40,2))+('[1]Summary Data'!$X36*AJ$40)+'[1]Summary Data'!$Y36</f>
        <v>0.86890000000001777</v>
      </c>
      <c r="AK48" s="103">
        <f>('[1]Summary Data'!$V36*POWER(AK$40,3))+('[1]Summary Data'!$W36*POWER(AK$40,2))+('[1]Summary Data'!$X36*AK$40)+'[1]Summary Data'!$Y36</f>
        <v>0.77542999999999296</v>
      </c>
      <c r="AL48" s="106">
        <f>('[1]Summary Data'!$V36*POWER(AL$40,3))+('[1]Summary Data'!$W36*POWER(AL$40,2))+('[1]Summary Data'!$X36*AL$40)+'[1]Summary Data'!$Y36</f>
        <v>0.64100000000001245</v>
      </c>
      <c r="AM48" s="178"/>
    </row>
    <row r="49" spans="2:96" ht="15.75" thickBot="1" x14ac:dyDescent="0.3">
      <c r="CA49" s="43" t="s">
        <v>59</v>
      </c>
    </row>
    <row r="50" spans="2:96" ht="15.75" thickBot="1" x14ac:dyDescent="0.3">
      <c r="B50" s="185" t="s">
        <v>60</v>
      </c>
      <c r="C50" s="186"/>
      <c r="D50" s="186"/>
      <c r="E50" s="186"/>
      <c r="F50" s="181"/>
      <c r="G50" s="182" t="s">
        <v>61</v>
      </c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4"/>
      <c r="W50" s="37"/>
      <c r="CA50" s="107"/>
      <c r="CB50" s="182" t="s">
        <v>61</v>
      </c>
      <c r="CC50" s="183"/>
      <c r="CD50" s="183"/>
      <c r="CE50" s="183"/>
      <c r="CF50" s="183"/>
      <c r="CG50" s="183"/>
      <c r="CH50" s="183"/>
      <c r="CI50" s="183"/>
      <c r="CJ50" s="183"/>
      <c r="CK50" s="183"/>
      <c r="CL50" s="183"/>
      <c r="CM50" s="183"/>
      <c r="CN50" s="183"/>
      <c r="CO50" s="183"/>
      <c r="CP50" s="183"/>
      <c r="CQ50" s="184"/>
    </row>
    <row r="51" spans="2:96" ht="15.75" customHeight="1" thickBot="1" x14ac:dyDescent="0.3">
      <c r="B51" s="167" t="s">
        <v>43</v>
      </c>
      <c r="C51" s="168"/>
      <c r="D51" s="168"/>
      <c r="E51" s="169"/>
      <c r="F51" s="47" t="str">
        <f>$E$5</f>
        <v>bar</v>
      </c>
      <c r="G51" s="108">
        <f>'[1]Summary Data'!$C$149</f>
        <v>0.16</v>
      </c>
      <c r="H51" s="109">
        <f>'[1]Summary Data'!$C$148</f>
        <v>0.22</v>
      </c>
      <c r="I51" s="109">
        <f>'[1]Summary Data'!$C$147</f>
        <v>0.28000000000000003</v>
      </c>
      <c r="J51" s="109">
        <f>'[1]Summary Data'!$C$146</f>
        <v>0.34</v>
      </c>
      <c r="K51" s="109">
        <f>'[1]Summary Data'!$C$145</f>
        <v>0.4</v>
      </c>
      <c r="L51" s="109">
        <f>'[1]Summary Data'!$C$144</f>
        <v>0.46</v>
      </c>
      <c r="M51" s="109">
        <f>'[1]Summary Data'!$C$143</f>
        <v>0.52</v>
      </c>
      <c r="N51" s="109">
        <f>'[1]Summary Data'!$C$142</f>
        <v>0.57999999999999996</v>
      </c>
      <c r="O51" s="109">
        <f>'[1]Summary Data'!$C$141</f>
        <v>0.64</v>
      </c>
      <c r="P51" s="109">
        <f>'[1]Summary Data'!$C$140</f>
        <v>0.7</v>
      </c>
      <c r="Q51" s="109">
        <f>'[1]Summary Data'!$C$139</f>
        <v>0.76</v>
      </c>
      <c r="R51" s="109">
        <f>'[1]Summary Data'!$C$138</f>
        <v>0.82</v>
      </c>
      <c r="S51" s="109">
        <f>'[1]Summary Data'!$C$137</f>
        <v>0.88</v>
      </c>
      <c r="T51" s="109">
        <f>'[1]Summary Data'!$C$136</f>
        <v>0.94</v>
      </c>
      <c r="U51" s="109">
        <f>'[1]Summary Data'!$C$135</f>
        <v>1</v>
      </c>
      <c r="V51" s="110">
        <f>'[1]Summary Data'!$C$134</f>
        <v>2</v>
      </c>
      <c r="W51" s="37"/>
      <c r="CA51" s="111" t="str">
        <f t="shared" ref="CA51:CQ51" si="6">F51</f>
        <v>bar</v>
      </c>
      <c r="CB51" s="108">
        <f t="shared" si="6"/>
        <v>0.16</v>
      </c>
      <c r="CC51" s="109">
        <f t="shared" si="6"/>
        <v>0.22</v>
      </c>
      <c r="CD51" s="109">
        <f t="shared" si="6"/>
        <v>0.28000000000000003</v>
      </c>
      <c r="CE51" s="109">
        <f t="shared" si="6"/>
        <v>0.34</v>
      </c>
      <c r="CF51" s="109">
        <f t="shared" si="6"/>
        <v>0.4</v>
      </c>
      <c r="CG51" s="109">
        <f t="shared" si="6"/>
        <v>0.46</v>
      </c>
      <c r="CH51" s="109">
        <f t="shared" si="6"/>
        <v>0.52</v>
      </c>
      <c r="CI51" s="109">
        <f t="shared" si="6"/>
        <v>0.57999999999999996</v>
      </c>
      <c r="CJ51" s="109">
        <f t="shared" si="6"/>
        <v>0.64</v>
      </c>
      <c r="CK51" s="109">
        <f t="shared" si="6"/>
        <v>0.7</v>
      </c>
      <c r="CL51" s="109">
        <f t="shared" si="6"/>
        <v>0.76</v>
      </c>
      <c r="CM51" s="109">
        <f t="shared" si="6"/>
        <v>0.82</v>
      </c>
      <c r="CN51" s="109">
        <f t="shared" si="6"/>
        <v>0.88</v>
      </c>
      <c r="CO51" s="109">
        <f t="shared" si="6"/>
        <v>0.94</v>
      </c>
      <c r="CP51" s="109">
        <f t="shared" si="6"/>
        <v>1</v>
      </c>
      <c r="CQ51" s="110">
        <f t="shared" si="6"/>
        <v>2</v>
      </c>
      <c r="CR51" s="112"/>
    </row>
    <row r="52" spans="2:96" ht="15.75" thickBot="1" x14ac:dyDescent="0.3">
      <c r="B52" s="170"/>
      <c r="C52" s="171"/>
      <c r="D52" s="171"/>
      <c r="E52" s="172"/>
      <c r="F52" s="49">
        <f t="shared" ref="F52:F59" si="7">F15</f>
        <v>2.5</v>
      </c>
      <c r="G52" s="113">
        <f t="shared" ref="G52:U59" si="8">IF(CB52&gt;H52,MAX(CB52,0),H52)</f>
        <v>0.26967288895999997</v>
      </c>
      <c r="H52" s="114">
        <f t="shared" si="8"/>
        <v>0.24776907847999999</v>
      </c>
      <c r="I52" s="114">
        <f t="shared" si="8"/>
        <v>0.22390209151999999</v>
      </c>
      <c r="J52" s="114">
        <f t="shared" si="8"/>
        <v>0.19865514103999998</v>
      </c>
      <c r="K52" s="114">
        <f t="shared" si="8"/>
        <v>0.17261143999999998</v>
      </c>
      <c r="L52" s="114">
        <f t="shared" si="8"/>
        <v>0.14635420135999999</v>
      </c>
      <c r="M52" s="114">
        <f t="shared" si="8"/>
        <v>0.12046663807999997</v>
      </c>
      <c r="N52" s="114">
        <f t="shared" si="8"/>
        <v>9.5531963120000007E-2</v>
      </c>
      <c r="O52" s="114">
        <f t="shared" si="8"/>
        <v>7.2133389440000001E-2</v>
      </c>
      <c r="P52" s="114">
        <f t="shared" si="8"/>
        <v>5.0854129999999997E-2</v>
      </c>
      <c r="Q52" s="114">
        <f t="shared" si="8"/>
        <v>3.2277397760000048E-2</v>
      </c>
      <c r="R52" s="114">
        <f t="shared" si="8"/>
        <v>1.6986405680000038E-2</v>
      </c>
      <c r="S52" s="114">
        <f t="shared" si="8"/>
        <v>5.5643667199999913E-3</v>
      </c>
      <c r="T52" s="114">
        <f t="shared" si="8"/>
        <v>0</v>
      </c>
      <c r="U52" s="114">
        <f t="shared" si="8"/>
        <v>0</v>
      </c>
      <c r="V52" s="115">
        <v>0</v>
      </c>
      <c r="W52" s="169" t="s">
        <v>40</v>
      </c>
      <c r="CA52" s="116">
        <f>F52</f>
        <v>2.5</v>
      </c>
      <c r="CB52" s="113">
        <f>('[1]Summary Data'!$V119*POWER(CB$51,3))+('[1]Summary Data'!$W119*POWER(CB$51,2))+('[1]Summary Data'!$X119*CB$51)+'[1]Summary Data'!$Y119</f>
        <v>0.26967288895999997</v>
      </c>
      <c r="CC52" s="114">
        <f>('[1]Summary Data'!$V119*POWER(CC$51,3))+('[1]Summary Data'!$W119*POWER(CC$51,2))+('[1]Summary Data'!$X119*CC$51)+'[1]Summary Data'!$Y119</f>
        <v>0.24776907847999999</v>
      </c>
      <c r="CD52" s="114">
        <f>('[1]Summary Data'!$V119*POWER(CD$51,3))+('[1]Summary Data'!$W119*POWER(CD$51,2))+('[1]Summary Data'!$X119*CD$51)+'[1]Summary Data'!$Y119</f>
        <v>0.22390209151999999</v>
      </c>
      <c r="CE52" s="114">
        <f>('[1]Summary Data'!$V119*POWER(CE$51,3))+('[1]Summary Data'!$W119*POWER(CE$51,2))+('[1]Summary Data'!$X119*CE$51)+'[1]Summary Data'!$Y119</f>
        <v>0.19865514103999998</v>
      </c>
      <c r="CF52" s="114">
        <f>('[1]Summary Data'!$V119*POWER(CF$51,3))+('[1]Summary Data'!$W119*POWER(CF$51,2))+('[1]Summary Data'!$X119*CF$51)+'[1]Summary Data'!$Y119</f>
        <v>0.17261143999999998</v>
      </c>
      <c r="CG52" s="114">
        <f>('[1]Summary Data'!$V119*POWER(CG$51,3))+('[1]Summary Data'!$W119*POWER(CG$51,2))+('[1]Summary Data'!$X119*CG$51)+'[1]Summary Data'!$Y119</f>
        <v>0.14635420135999999</v>
      </c>
      <c r="CH52" s="114">
        <f>('[1]Summary Data'!$V119*POWER(CH$51,3))+('[1]Summary Data'!$W119*POWER(CH$51,2))+('[1]Summary Data'!$X119*CH$51)+'[1]Summary Data'!$Y119</f>
        <v>0.12046663807999997</v>
      </c>
      <c r="CI52" s="114">
        <f>('[1]Summary Data'!$V119*POWER(CI$51,3))+('[1]Summary Data'!$W119*POWER(CI$51,2))+('[1]Summary Data'!$X119*CI$51)+'[1]Summary Data'!$Y119</f>
        <v>9.5531963120000007E-2</v>
      </c>
      <c r="CJ52" s="114">
        <f>('[1]Summary Data'!$V119*POWER(CJ$51,3))+('[1]Summary Data'!$W119*POWER(CJ$51,2))+('[1]Summary Data'!$X119*CJ$51)+'[1]Summary Data'!$Y119</f>
        <v>7.2133389440000001E-2</v>
      </c>
      <c r="CK52" s="114">
        <f>('[1]Summary Data'!$V119*POWER(CK$51,3))+('[1]Summary Data'!$W119*POWER(CK$51,2))+('[1]Summary Data'!$X119*CK$51)+'[1]Summary Data'!$Y119</f>
        <v>5.0854129999999997E-2</v>
      </c>
      <c r="CL52" s="114">
        <f>('[1]Summary Data'!$V119*POWER(CL$51,3))+('[1]Summary Data'!$W119*POWER(CL$51,2))+('[1]Summary Data'!$X119*CL$51)+'[1]Summary Data'!$Y119</f>
        <v>3.2277397760000048E-2</v>
      </c>
      <c r="CM52" s="114">
        <f>('[1]Summary Data'!$V119*POWER(CM$51,3))+('[1]Summary Data'!$W119*POWER(CM$51,2))+('[1]Summary Data'!$X119*CM$51)+'[1]Summary Data'!$Y119</f>
        <v>1.6986405680000038E-2</v>
      </c>
      <c r="CN52" s="114">
        <f>('[1]Summary Data'!$V119*POWER(CN$51,3))+('[1]Summary Data'!$W119*POWER(CN$51,2))+('[1]Summary Data'!$X119*CN$51)+'[1]Summary Data'!$Y119</f>
        <v>5.5643667199999913E-3</v>
      </c>
      <c r="CO52" s="114">
        <f>('[1]Summary Data'!$V119*POWER(CO$51,3))+('[1]Summary Data'!$W119*POWER(CO$51,2))+('[1]Summary Data'!$X119*CO$51)+'[1]Summary Data'!$Y119</f>
        <v>-1.4055061599999585E-3</v>
      </c>
      <c r="CP52" s="114">
        <f>('[1]Summary Data'!$V119*POWER(CP$51,3))+('[1]Summary Data'!$W119*POWER(CP$51,2))+('[1]Summary Data'!$X119*CP$51)+'[1]Summary Data'!$Y119</f>
        <v>-3.3399999999999541E-3</v>
      </c>
      <c r="CQ52" s="115">
        <f>('[1]Summary Data'!$V119*POWER(CQ$51,3))+('[1]Summary Data'!$W119*POWER(CQ$51,2))+('[1]Summary Data'!$X119*CQ$51)+'[1]Summary Data'!$Y119</f>
        <v>1.2399900000000001</v>
      </c>
    </row>
    <row r="53" spans="2:96" ht="15.75" thickBot="1" x14ac:dyDescent="0.3">
      <c r="B53" s="170"/>
      <c r="C53" s="171"/>
      <c r="D53" s="171"/>
      <c r="E53" s="172"/>
      <c r="F53" s="51">
        <f t="shared" si="7"/>
        <v>3</v>
      </c>
      <c r="G53" s="92">
        <f t="shared" si="8"/>
        <v>0.31314972287999998</v>
      </c>
      <c r="H53" s="93">
        <f t="shared" si="8"/>
        <v>0.29866528343999998</v>
      </c>
      <c r="I53" s="93">
        <f t="shared" si="8"/>
        <v>0.27973678656000001</v>
      </c>
      <c r="J53" s="93">
        <f t="shared" si="8"/>
        <v>0.25714640711999998</v>
      </c>
      <c r="K53" s="93">
        <f t="shared" si="8"/>
        <v>0.23167631999999996</v>
      </c>
      <c r="L53" s="93">
        <f t="shared" si="8"/>
        <v>0.20410870007999998</v>
      </c>
      <c r="M53" s="93">
        <f t="shared" si="8"/>
        <v>0.17522572223999999</v>
      </c>
      <c r="N53" s="93">
        <f t="shared" si="8"/>
        <v>0.14580956136000003</v>
      </c>
      <c r="O53" s="93">
        <f t="shared" si="8"/>
        <v>0.11664239232000001</v>
      </c>
      <c r="P53" s="93">
        <f t="shared" si="8"/>
        <v>8.850638999999999E-2</v>
      </c>
      <c r="Q53" s="93">
        <f t="shared" si="8"/>
        <v>6.2183729279999989E-2</v>
      </c>
      <c r="R53" s="93">
        <f t="shared" si="8"/>
        <v>3.8456585040000046E-2</v>
      </c>
      <c r="S53" s="93">
        <f t="shared" si="8"/>
        <v>1.8107132160000039E-2</v>
      </c>
      <c r="T53" s="93">
        <f t="shared" si="8"/>
        <v>1.917545520000008E-3</v>
      </c>
      <c r="U53" s="93">
        <f t="shared" si="8"/>
        <v>0</v>
      </c>
      <c r="V53" s="94">
        <v>0</v>
      </c>
      <c r="W53" s="172"/>
      <c r="X53" s="53" t="s">
        <v>46</v>
      </c>
      <c r="CA53" s="117">
        <f t="shared" ref="CA53:CA59" si="9">F53</f>
        <v>3</v>
      </c>
      <c r="CB53" s="92">
        <f>('[1]Summary Data'!$V118*POWER(CB$51,3))+('[1]Summary Data'!$W118*POWER(CB$51,2))+('[1]Summary Data'!$X118*CB$51)+'[1]Summary Data'!$Y118</f>
        <v>0.31314972287999998</v>
      </c>
      <c r="CC53" s="93">
        <f>('[1]Summary Data'!$V118*POWER(CC$51,3))+('[1]Summary Data'!$W118*POWER(CC$51,2))+('[1]Summary Data'!$X118*CC$51)+'[1]Summary Data'!$Y118</f>
        <v>0.29866528343999998</v>
      </c>
      <c r="CD53" s="93">
        <f>('[1]Summary Data'!$V118*POWER(CD$51,3))+('[1]Summary Data'!$W118*POWER(CD$51,2))+('[1]Summary Data'!$X118*CD$51)+'[1]Summary Data'!$Y118</f>
        <v>0.27973678656000001</v>
      </c>
      <c r="CE53" s="93">
        <f>('[1]Summary Data'!$V118*POWER(CE$51,3))+('[1]Summary Data'!$W118*POWER(CE$51,2))+('[1]Summary Data'!$X118*CE$51)+'[1]Summary Data'!$Y118</f>
        <v>0.25714640711999998</v>
      </c>
      <c r="CF53" s="93">
        <f>('[1]Summary Data'!$V118*POWER(CF$51,3))+('[1]Summary Data'!$W118*POWER(CF$51,2))+('[1]Summary Data'!$X118*CF$51)+'[1]Summary Data'!$Y118</f>
        <v>0.23167631999999996</v>
      </c>
      <c r="CG53" s="93">
        <f>('[1]Summary Data'!$V118*POWER(CG$51,3))+('[1]Summary Data'!$W118*POWER(CG$51,2))+('[1]Summary Data'!$X118*CG$51)+'[1]Summary Data'!$Y118</f>
        <v>0.20410870007999998</v>
      </c>
      <c r="CH53" s="93">
        <f>('[1]Summary Data'!$V118*POWER(CH$51,3))+('[1]Summary Data'!$W118*POWER(CH$51,2))+('[1]Summary Data'!$X118*CH$51)+'[1]Summary Data'!$Y118</f>
        <v>0.17522572223999999</v>
      </c>
      <c r="CI53" s="93">
        <f>('[1]Summary Data'!$V118*POWER(CI$51,3))+('[1]Summary Data'!$W118*POWER(CI$51,2))+('[1]Summary Data'!$X118*CI$51)+'[1]Summary Data'!$Y118</f>
        <v>0.14580956136000003</v>
      </c>
      <c r="CJ53" s="93">
        <f>('[1]Summary Data'!$V118*POWER(CJ$51,3))+('[1]Summary Data'!$W118*POWER(CJ$51,2))+('[1]Summary Data'!$X118*CJ$51)+'[1]Summary Data'!$Y118</f>
        <v>0.11664239232000001</v>
      </c>
      <c r="CK53" s="93">
        <f>('[1]Summary Data'!$V118*POWER(CK$51,3))+('[1]Summary Data'!$W118*POWER(CK$51,2))+('[1]Summary Data'!$X118*CK$51)+'[1]Summary Data'!$Y118</f>
        <v>8.850638999999999E-2</v>
      </c>
      <c r="CL53" s="93">
        <f>('[1]Summary Data'!$V118*POWER(CL$51,3))+('[1]Summary Data'!$W118*POWER(CL$51,2))+('[1]Summary Data'!$X118*CL$51)+'[1]Summary Data'!$Y118</f>
        <v>6.2183729279999989E-2</v>
      </c>
      <c r="CM53" s="93">
        <f>('[1]Summary Data'!$V118*POWER(CM$51,3))+('[1]Summary Data'!$W118*POWER(CM$51,2))+('[1]Summary Data'!$X118*CM$51)+'[1]Summary Data'!$Y118</f>
        <v>3.8456585040000046E-2</v>
      </c>
      <c r="CN53" s="93">
        <f>('[1]Summary Data'!$V118*POWER(CN$51,3))+('[1]Summary Data'!$W118*POWER(CN$51,2))+('[1]Summary Data'!$X118*CN$51)+'[1]Summary Data'!$Y118</f>
        <v>1.8107132160000039E-2</v>
      </c>
      <c r="CO53" s="93">
        <f>('[1]Summary Data'!$V118*POWER(CO$51,3))+('[1]Summary Data'!$W118*POWER(CO$51,2))+('[1]Summary Data'!$X118*CO$51)+'[1]Summary Data'!$Y118</f>
        <v>1.917545520000008E-3</v>
      </c>
      <c r="CP53" s="93">
        <f>('[1]Summary Data'!$V118*POWER(CP$51,3))+('[1]Summary Data'!$W118*POWER(CP$51,2))+('[1]Summary Data'!$X118*CP$51)+'[1]Summary Data'!$Y118</f>
        <v>-9.330000000000005E-3</v>
      </c>
      <c r="CQ53" s="94">
        <f>('[1]Summary Data'!$V118*POWER(CQ$51,3))+('[1]Summary Data'!$W118*POWER(CQ$51,2))+('[1]Summary Data'!$X118*CQ$51)+'[1]Summary Data'!$Y118</f>
        <v>1.2473000000000001</v>
      </c>
      <c r="CR53" s="43" t="s">
        <v>62</v>
      </c>
    </row>
    <row r="54" spans="2:96" x14ac:dyDescent="0.25">
      <c r="B54" s="170"/>
      <c r="C54" s="171"/>
      <c r="D54" s="171"/>
      <c r="E54" s="172"/>
      <c r="F54" s="54">
        <f t="shared" si="7"/>
        <v>3.5</v>
      </c>
      <c r="G54" s="97">
        <f t="shared" si="8"/>
        <v>0.30921287551999999</v>
      </c>
      <c r="H54" s="98">
        <f t="shared" si="8"/>
        <v>0.29356547576000003</v>
      </c>
      <c r="I54" s="98">
        <f t="shared" si="8"/>
        <v>0.27366175424</v>
      </c>
      <c r="J54" s="98">
        <f t="shared" si="8"/>
        <v>0.25029469447999997</v>
      </c>
      <c r="K54" s="98">
        <f t="shared" si="8"/>
        <v>0.22425727999999995</v>
      </c>
      <c r="L54" s="98">
        <f t="shared" si="8"/>
        <v>0.19634249432000001</v>
      </c>
      <c r="M54" s="98">
        <f t="shared" si="8"/>
        <v>0.16734332095999996</v>
      </c>
      <c r="N54" s="98">
        <f t="shared" si="8"/>
        <v>0.13805274343999996</v>
      </c>
      <c r="O54" s="98">
        <f t="shared" si="8"/>
        <v>0.10926374528000002</v>
      </c>
      <c r="P54" s="98">
        <f t="shared" si="8"/>
        <v>8.1769310000000039E-2</v>
      </c>
      <c r="Q54" s="98">
        <f t="shared" si="8"/>
        <v>5.636242111999995E-2</v>
      </c>
      <c r="R54" s="98">
        <f t="shared" si="8"/>
        <v>3.3836062160000013E-2</v>
      </c>
      <c r="S54" s="98">
        <f t="shared" si="8"/>
        <v>1.4983216640000019E-2</v>
      </c>
      <c r="T54" s="98">
        <f t="shared" si="8"/>
        <v>5.9686807999992375E-4</v>
      </c>
      <c r="U54" s="98">
        <f t="shared" si="8"/>
        <v>0</v>
      </c>
      <c r="V54" s="99">
        <v>0</v>
      </c>
      <c r="W54" s="172"/>
      <c r="CA54" s="118">
        <f t="shared" si="9"/>
        <v>3.5</v>
      </c>
      <c r="CB54" s="97">
        <f>('[1]Summary Data'!$V117*POWER(CB$51,3))+('[1]Summary Data'!$W117*POWER(CB$51,2))+('[1]Summary Data'!$X117*CB$51)+'[1]Summary Data'!$Y117</f>
        <v>0.30921287551999999</v>
      </c>
      <c r="CC54" s="98">
        <f>('[1]Summary Data'!$V117*POWER(CC$51,3))+('[1]Summary Data'!$W117*POWER(CC$51,2))+('[1]Summary Data'!$X117*CC$51)+'[1]Summary Data'!$Y117</f>
        <v>0.29356547576000003</v>
      </c>
      <c r="CD54" s="98">
        <f>('[1]Summary Data'!$V117*POWER(CD$51,3))+('[1]Summary Data'!$W117*POWER(CD$51,2))+('[1]Summary Data'!$X117*CD$51)+'[1]Summary Data'!$Y117</f>
        <v>0.27366175424</v>
      </c>
      <c r="CE54" s="98">
        <f>('[1]Summary Data'!$V117*POWER(CE$51,3))+('[1]Summary Data'!$W117*POWER(CE$51,2))+('[1]Summary Data'!$X117*CE$51)+'[1]Summary Data'!$Y117</f>
        <v>0.25029469447999997</v>
      </c>
      <c r="CF54" s="98">
        <f>('[1]Summary Data'!$V117*POWER(CF$51,3))+('[1]Summary Data'!$W117*POWER(CF$51,2))+('[1]Summary Data'!$X117*CF$51)+'[1]Summary Data'!$Y117</f>
        <v>0.22425727999999995</v>
      </c>
      <c r="CG54" s="98">
        <f>('[1]Summary Data'!$V117*POWER(CG$51,3))+('[1]Summary Data'!$W117*POWER(CG$51,2))+('[1]Summary Data'!$X117*CG$51)+'[1]Summary Data'!$Y117</f>
        <v>0.19634249432000001</v>
      </c>
      <c r="CH54" s="98">
        <f>('[1]Summary Data'!$V117*POWER(CH$51,3))+('[1]Summary Data'!$W117*POWER(CH$51,2))+('[1]Summary Data'!$X117*CH$51)+'[1]Summary Data'!$Y117</f>
        <v>0.16734332095999996</v>
      </c>
      <c r="CI54" s="98">
        <f>('[1]Summary Data'!$V117*POWER(CI$51,3))+('[1]Summary Data'!$W117*POWER(CI$51,2))+('[1]Summary Data'!$X117*CI$51)+'[1]Summary Data'!$Y117</f>
        <v>0.13805274343999996</v>
      </c>
      <c r="CJ54" s="98">
        <f>('[1]Summary Data'!$V117*POWER(CJ$51,3))+('[1]Summary Data'!$W117*POWER(CJ$51,2))+('[1]Summary Data'!$X117*CJ$51)+'[1]Summary Data'!$Y117</f>
        <v>0.10926374528000002</v>
      </c>
      <c r="CK54" s="98">
        <f>('[1]Summary Data'!$V117*POWER(CK$51,3))+('[1]Summary Data'!$W117*POWER(CK$51,2))+('[1]Summary Data'!$X117*CK$51)+'[1]Summary Data'!$Y117</f>
        <v>8.1769310000000039E-2</v>
      </c>
      <c r="CL54" s="98">
        <f>('[1]Summary Data'!$V117*POWER(CL$51,3))+('[1]Summary Data'!$W117*POWER(CL$51,2))+('[1]Summary Data'!$X117*CL$51)+'[1]Summary Data'!$Y117</f>
        <v>5.636242111999995E-2</v>
      </c>
      <c r="CM54" s="98">
        <f>('[1]Summary Data'!$V117*POWER(CM$51,3))+('[1]Summary Data'!$W117*POWER(CM$51,2))+('[1]Summary Data'!$X117*CM$51)+'[1]Summary Data'!$Y117</f>
        <v>3.3836062160000013E-2</v>
      </c>
      <c r="CN54" s="98">
        <f>('[1]Summary Data'!$V117*POWER(CN$51,3))+('[1]Summary Data'!$W117*POWER(CN$51,2))+('[1]Summary Data'!$X117*CN$51)+'[1]Summary Data'!$Y117</f>
        <v>1.4983216640000019E-2</v>
      </c>
      <c r="CO54" s="98">
        <f>('[1]Summary Data'!$V117*POWER(CO$51,3))+('[1]Summary Data'!$W117*POWER(CO$51,2))+('[1]Summary Data'!$X117*CO$51)+'[1]Summary Data'!$Y117</f>
        <v>5.9686807999992375E-4</v>
      </c>
      <c r="CP54" s="98">
        <f>('[1]Summary Data'!$V117*POWER(CP$51,3))+('[1]Summary Data'!$W117*POWER(CP$51,2))+('[1]Summary Data'!$X117*CP$51)+'[1]Summary Data'!$Y117</f>
        <v>-8.5300000000000376E-3</v>
      </c>
      <c r="CQ54" s="99">
        <f>('[1]Summary Data'!$V117*POWER(CQ$51,3))+('[1]Summary Data'!$W117*POWER(CQ$51,2))+('[1]Summary Data'!$X117*CQ$51)+'[1]Summary Data'!$Y117</f>
        <v>1.3400800000000002</v>
      </c>
    </row>
    <row r="55" spans="2:96" x14ac:dyDescent="0.25">
      <c r="B55" s="170"/>
      <c r="C55" s="171"/>
      <c r="D55" s="171"/>
      <c r="E55" s="172"/>
      <c r="F55" s="56">
        <f t="shared" si="7"/>
        <v>4</v>
      </c>
      <c r="G55" s="97">
        <f t="shared" si="8"/>
        <v>0.28672028544</v>
      </c>
      <c r="H55" s="98">
        <f t="shared" si="8"/>
        <v>0.27344329872000001</v>
      </c>
      <c r="I55" s="98">
        <f t="shared" si="8"/>
        <v>0.25574632127999997</v>
      </c>
      <c r="J55" s="98">
        <f t="shared" si="8"/>
        <v>0.23443629455999998</v>
      </c>
      <c r="K55" s="98">
        <f t="shared" si="8"/>
        <v>0.21032015999999998</v>
      </c>
      <c r="L55" s="98">
        <f t="shared" si="8"/>
        <v>0.18420485903999997</v>
      </c>
      <c r="M55" s="98">
        <f t="shared" si="8"/>
        <v>0.15689733311999998</v>
      </c>
      <c r="N55" s="98">
        <f t="shared" si="8"/>
        <v>0.12920452367999999</v>
      </c>
      <c r="O55" s="98">
        <f t="shared" si="8"/>
        <v>0.10193337215999998</v>
      </c>
      <c r="P55" s="98">
        <f t="shared" si="8"/>
        <v>7.5890820000000081E-2</v>
      </c>
      <c r="Q55" s="98">
        <f t="shared" si="8"/>
        <v>5.1883808640000029E-2</v>
      </c>
      <c r="R55" s="98">
        <f t="shared" si="8"/>
        <v>3.0719279519999976E-2</v>
      </c>
      <c r="S55" s="98">
        <f t="shared" si="8"/>
        <v>1.320417408000002E-2</v>
      </c>
      <c r="T55" s="98">
        <f t="shared" si="8"/>
        <v>1.4543375999997998E-4</v>
      </c>
      <c r="U55" s="98">
        <f t="shared" si="8"/>
        <v>0</v>
      </c>
      <c r="V55" s="99">
        <v>0</v>
      </c>
      <c r="W55" s="172"/>
      <c r="CA55" s="119">
        <f t="shared" si="9"/>
        <v>4</v>
      </c>
      <c r="CB55" s="97">
        <f>('[1]Summary Data'!$V116*POWER(CB$51,3))+('[1]Summary Data'!$W116*POWER(CB$51,2))+('[1]Summary Data'!$X116*CB$51)+'[1]Summary Data'!$Y116</f>
        <v>0.28672028544</v>
      </c>
      <c r="CC55" s="98">
        <f>('[1]Summary Data'!$V116*POWER(CC$51,3))+('[1]Summary Data'!$W116*POWER(CC$51,2))+('[1]Summary Data'!$X116*CC$51)+'[1]Summary Data'!$Y116</f>
        <v>0.27344329872000001</v>
      </c>
      <c r="CD55" s="98">
        <f>('[1]Summary Data'!$V116*POWER(CD$51,3))+('[1]Summary Data'!$W116*POWER(CD$51,2))+('[1]Summary Data'!$X116*CD$51)+'[1]Summary Data'!$Y116</f>
        <v>0.25574632127999997</v>
      </c>
      <c r="CE55" s="98">
        <f>('[1]Summary Data'!$V116*POWER(CE$51,3))+('[1]Summary Data'!$W116*POWER(CE$51,2))+('[1]Summary Data'!$X116*CE$51)+'[1]Summary Data'!$Y116</f>
        <v>0.23443629455999998</v>
      </c>
      <c r="CF55" s="98">
        <f>('[1]Summary Data'!$V116*POWER(CF$51,3))+('[1]Summary Data'!$W116*POWER(CF$51,2))+('[1]Summary Data'!$X116*CF$51)+'[1]Summary Data'!$Y116</f>
        <v>0.21032015999999998</v>
      </c>
      <c r="CG55" s="98">
        <f>('[1]Summary Data'!$V116*POWER(CG$51,3))+('[1]Summary Data'!$W116*POWER(CG$51,2))+('[1]Summary Data'!$X116*CG$51)+'[1]Summary Data'!$Y116</f>
        <v>0.18420485903999997</v>
      </c>
      <c r="CH55" s="98">
        <f>('[1]Summary Data'!$V116*POWER(CH$51,3))+('[1]Summary Data'!$W116*POWER(CH$51,2))+('[1]Summary Data'!$X116*CH$51)+'[1]Summary Data'!$Y116</f>
        <v>0.15689733311999998</v>
      </c>
      <c r="CI55" s="98">
        <f>('[1]Summary Data'!$V116*POWER(CI$51,3))+('[1]Summary Data'!$W116*POWER(CI$51,2))+('[1]Summary Data'!$X116*CI$51)+'[1]Summary Data'!$Y116</f>
        <v>0.12920452367999999</v>
      </c>
      <c r="CJ55" s="98">
        <f>('[1]Summary Data'!$V116*POWER(CJ$51,3))+('[1]Summary Data'!$W116*POWER(CJ$51,2))+('[1]Summary Data'!$X116*CJ$51)+'[1]Summary Data'!$Y116</f>
        <v>0.10193337215999998</v>
      </c>
      <c r="CK55" s="98">
        <f>('[1]Summary Data'!$V116*POWER(CK$51,3))+('[1]Summary Data'!$W116*POWER(CK$51,2))+('[1]Summary Data'!$X116*CK$51)+'[1]Summary Data'!$Y116</f>
        <v>7.5890820000000081E-2</v>
      </c>
      <c r="CL55" s="98">
        <f>('[1]Summary Data'!$V116*POWER(CL$51,3))+('[1]Summary Data'!$W116*POWER(CL$51,2))+('[1]Summary Data'!$X116*CL$51)+'[1]Summary Data'!$Y116</f>
        <v>5.1883808640000029E-2</v>
      </c>
      <c r="CM55" s="98">
        <f>('[1]Summary Data'!$V116*POWER(CM$51,3))+('[1]Summary Data'!$W116*POWER(CM$51,2))+('[1]Summary Data'!$X116*CM$51)+'[1]Summary Data'!$Y116</f>
        <v>3.0719279519999976E-2</v>
      </c>
      <c r="CN55" s="98">
        <f>('[1]Summary Data'!$V116*POWER(CN$51,3))+('[1]Summary Data'!$W116*POWER(CN$51,2))+('[1]Summary Data'!$X116*CN$51)+'[1]Summary Data'!$Y116</f>
        <v>1.320417408000002E-2</v>
      </c>
      <c r="CO55" s="98">
        <f>('[1]Summary Data'!$V116*POWER(CO$51,3))+('[1]Summary Data'!$W116*POWER(CO$51,2))+('[1]Summary Data'!$X116*CO$51)+'[1]Summary Data'!$Y116</f>
        <v>1.4543375999997998E-4</v>
      </c>
      <c r="CP55" s="98">
        <f>('[1]Summary Data'!$V116*POWER(CP$51,3))+('[1]Summary Data'!$W116*POWER(CP$51,2))+('[1]Summary Data'!$X116*CP$51)+'[1]Summary Data'!$Y116</f>
        <v>-7.6499999999999346E-3</v>
      </c>
      <c r="CQ55" s="99">
        <f>('[1]Summary Data'!$V116*POWER(CQ$51,3))+('[1]Summary Data'!$W116*POWER(CQ$51,2))+('[1]Summary Data'!$X116*CQ$51)+'[1]Summary Data'!$Y116</f>
        <v>1.3765000000000001</v>
      </c>
    </row>
    <row r="56" spans="2:96" x14ac:dyDescent="0.25">
      <c r="B56" s="170"/>
      <c r="C56" s="171"/>
      <c r="D56" s="171"/>
      <c r="E56" s="172"/>
      <c r="F56" s="56">
        <f t="shared" si="7"/>
        <v>4.5</v>
      </c>
      <c r="G56" s="97">
        <f t="shared" si="8"/>
        <v>0.27408851456</v>
      </c>
      <c r="H56" s="98">
        <f t="shared" si="8"/>
        <v>0.25923311527999998</v>
      </c>
      <c r="I56" s="98">
        <f t="shared" si="8"/>
        <v>0.24072740671999998</v>
      </c>
      <c r="J56" s="98">
        <f t="shared" si="8"/>
        <v>0.21928368343999996</v>
      </c>
      <c r="K56" s="98">
        <f t="shared" si="8"/>
        <v>0.19561423999999997</v>
      </c>
      <c r="L56" s="98">
        <f t="shared" si="8"/>
        <v>0.17043137095999997</v>
      </c>
      <c r="M56" s="98">
        <f t="shared" si="8"/>
        <v>0.14444737087999995</v>
      </c>
      <c r="N56" s="98">
        <f t="shared" si="8"/>
        <v>0.11837453431999997</v>
      </c>
      <c r="O56" s="98">
        <f t="shared" si="8"/>
        <v>9.2925155839999996E-2</v>
      </c>
      <c r="P56" s="98">
        <f t="shared" si="8"/>
        <v>6.8811530000000037E-2</v>
      </c>
      <c r="Q56" s="98">
        <f t="shared" si="8"/>
        <v>4.674595136000001E-2</v>
      </c>
      <c r="R56" s="98">
        <f t="shared" si="8"/>
        <v>2.7440714480000017E-2</v>
      </c>
      <c r="S56" s="98">
        <f t="shared" si="8"/>
        <v>1.1608113919999996E-2</v>
      </c>
      <c r="T56" s="98">
        <f t="shared" si="8"/>
        <v>0</v>
      </c>
      <c r="U56" s="98">
        <f t="shared" si="8"/>
        <v>0</v>
      </c>
      <c r="V56" s="99">
        <v>0</v>
      </c>
      <c r="W56" s="172"/>
      <c r="CA56" s="119">
        <f t="shared" si="9"/>
        <v>4.5</v>
      </c>
      <c r="CB56" s="97">
        <f>('[1]Summary Data'!$V115*POWER(CB$51,3))+('[1]Summary Data'!$W115*POWER(CB$51,2))+('[1]Summary Data'!$X115*CB$51)+'[1]Summary Data'!$Y115</f>
        <v>0.27408851456</v>
      </c>
      <c r="CC56" s="98">
        <f>('[1]Summary Data'!$V115*POWER(CC$51,3))+('[1]Summary Data'!$W115*POWER(CC$51,2))+('[1]Summary Data'!$X115*CC$51)+'[1]Summary Data'!$Y115</f>
        <v>0.25923311527999998</v>
      </c>
      <c r="CD56" s="98">
        <f>('[1]Summary Data'!$V115*POWER(CD$51,3))+('[1]Summary Data'!$W115*POWER(CD$51,2))+('[1]Summary Data'!$X115*CD$51)+'[1]Summary Data'!$Y115</f>
        <v>0.24072740671999998</v>
      </c>
      <c r="CE56" s="98">
        <f>('[1]Summary Data'!$V115*POWER(CE$51,3))+('[1]Summary Data'!$W115*POWER(CE$51,2))+('[1]Summary Data'!$X115*CE$51)+'[1]Summary Data'!$Y115</f>
        <v>0.21928368343999996</v>
      </c>
      <c r="CF56" s="98">
        <f>('[1]Summary Data'!$V115*POWER(CF$51,3))+('[1]Summary Data'!$W115*POWER(CF$51,2))+('[1]Summary Data'!$X115*CF$51)+'[1]Summary Data'!$Y115</f>
        <v>0.19561423999999997</v>
      </c>
      <c r="CG56" s="98">
        <f>('[1]Summary Data'!$V115*POWER(CG$51,3))+('[1]Summary Data'!$W115*POWER(CG$51,2))+('[1]Summary Data'!$X115*CG$51)+'[1]Summary Data'!$Y115</f>
        <v>0.17043137095999997</v>
      </c>
      <c r="CH56" s="98">
        <f>('[1]Summary Data'!$V115*POWER(CH$51,3))+('[1]Summary Data'!$W115*POWER(CH$51,2))+('[1]Summary Data'!$X115*CH$51)+'[1]Summary Data'!$Y115</f>
        <v>0.14444737087999995</v>
      </c>
      <c r="CI56" s="98">
        <f>('[1]Summary Data'!$V115*POWER(CI$51,3))+('[1]Summary Data'!$W115*POWER(CI$51,2))+('[1]Summary Data'!$X115*CI$51)+'[1]Summary Data'!$Y115</f>
        <v>0.11837453431999997</v>
      </c>
      <c r="CJ56" s="98">
        <f>('[1]Summary Data'!$V115*POWER(CJ$51,3))+('[1]Summary Data'!$W115*POWER(CJ$51,2))+('[1]Summary Data'!$X115*CJ$51)+'[1]Summary Data'!$Y115</f>
        <v>9.2925155839999996E-2</v>
      </c>
      <c r="CK56" s="98">
        <f>('[1]Summary Data'!$V115*POWER(CK$51,3))+('[1]Summary Data'!$W115*POWER(CK$51,2))+('[1]Summary Data'!$X115*CK$51)+'[1]Summary Data'!$Y115</f>
        <v>6.8811530000000037E-2</v>
      </c>
      <c r="CL56" s="98">
        <f>('[1]Summary Data'!$V115*POWER(CL$51,3))+('[1]Summary Data'!$W115*POWER(CL$51,2))+('[1]Summary Data'!$X115*CL$51)+'[1]Summary Data'!$Y115</f>
        <v>4.674595136000001E-2</v>
      </c>
      <c r="CM56" s="98">
        <f>('[1]Summary Data'!$V115*POWER(CM$51,3))+('[1]Summary Data'!$W115*POWER(CM$51,2))+('[1]Summary Data'!$X115*CM$51)+'[1]Summary Data'!$Y115</f>
        <v>2.7440714480000017E-2</v>
      </c>
      <c r="CN56" s="98">
        <f>('[1]Summary Data'!$V115*POWER(CN$51,3))+('[1]Summary Data'!$W115*POWER(CN$51,2))+('[1]Summary Data'!$X115*CN$51)+'[1]Summary Data'!$Y115</f>
        <v>1.1608113919999996E-2</v>
      </c>
      <c r="CO56" s="98">
        <f>('[1]Summary Data'!$V115*POWER(CO$51,3))+('[1]Summary Data'!$W115*POWER(CO$51,2))+('[1]Summary Data'!$X115*CO$51)+'[1]Summary Data'!$Y115</f>
        <v>-3.9555760000031803E-5</v>
      </c>
      <c r="CP56" s="98">
        <f>('[1]Summary Data'!$V115*POWER(CP$51,3))+('[1]Summary Data'!$W115*POWER(CP$51,2))+('[1]Summary Data'!$X115*CP$51)+'[1]Summary Data'!$Y115</f>
        <v>-6.7899999999999627E-3</v>
      </c>
      <c r="CQ56" s="99">
        <f>('[1]Summary Data'!$V115*POWER(CQ$51,3))+('[1]Summary Data'!$W115*POWER(CQ$51,2))+('[1]Summary Data'!$X115*CQ$51)+'[1]Summary Data'!$Y115</f>
        <v>1.2541800000000003</v>
      </c>
    </row>
    <row r="57" spans="2:96" x14ac:dyDescent="0.25">
      <c r="B57" s="170"/>
      <c r="C57" s="171"/>
      <c r="D57" s="171"/>
      <c r="E57" s="172"/>
      <c r="F57" s="56">
        <f t="shared" si="7"/>
        <v>5</v>
      </c>
      <c r="G57" s="97">
        <f t="shared" si="8"/>
        <v>0.29006819519999999</v>
      </c>
      <c r="H57" s="98">
        <f t="shared" si="8"/>
        <v>0.27780408959999997</v>
      </c>
      <c r="I57" s="98">
        <f t="shared" si="8"/>
        <v>0.26084624639999998</v>
      </c>
      <c r="J57" s="98">
        <f t="shared" si="8"/>
        <v>0.24001982879999995</v>
      </c>
      <c r="K57" s="98">
        <f t="shared" si="8"/>
        <v>0.21614999999999995</v>
      </c>
      <c r="L57" s="98">
        <f t="shared" si="8"/>
        <v>0.19006192319999995</v>
      </c>
      <c r="M57" s="98">
        <f t="shared" si="8"/>
        <v>0.16258076159999996</v>
      </c>
      <c r="N57" s="98">
        <f t="shared" si="8"/>
        <v>0.13453167839999997</v>
      </c>
      <c r="O57" s="98">
        <f t="shared" si="8"/>
        <v>0.10673983679999999</v>
      </c>
      <c r="P57" s="98">
        <f t="shared" si="8"/>
        <v>8.0030399999999974E-2</v>
      </c>
      <c r="Q57" s="98">
        <f t="shared" si="8"/>
        <v>5.5228531199999986E-2</v>
      </c>
      <c r="R57" s="98">
        <f t="shared" si="8"/>
        <v>3.3159393600000031E-2</v>
      </c>
      <c r="S57" s="98">
        <f t="shared" si="8"/>
        <v>1.4648150400000004E-2</v>
      </c>
      <c r="T57" s="98">
        <f t="shared" si="8"/>
        <v>5.1996479999993905E-4</v>
      </c>
      <c r="U57" s="98">
        <f t="shared" si="8"/>
        <v>0</v>
      </c>
      <c r="V57" s="99">
        <v>0</v>
      </c>
      <c r="W57" s="172"/>
      <c r="CA57" s="119">
        <f t="shared" si="9"/>
        <v>5</v>
      </c>
      <c r="CB57" s="97">
        <f>('[1]Summary Data'!$V114*POWER(CB$51,3))+('[1]Summary Data'!$W114*POWER(CB$51,2))+('[1]Summary Data'!$X114*CB$51)+'[1]Summary Data'!$Y114</f>
        <v>0.29006819519999999</v>
      </c>
      <c r="CC57" s="98">
        <f>('[1]Summary Data'!$V114*POWER(CC$51,3))+('[1]Summary Data'!$W114*POWER(CC$51,2))+('[1]Summary Data'!$X114*CC$51)+'[1]Summary Data'!$Y114</f>
        <v>0.27780408959999997</v>
      </c>
      <c r="CD57" s="98">
        <f>('[1]Summary Data'!$V114*POWER(CD$51,3))+('[1]Summary Data'!$W114*POWER(CD$51,2))+('[1]Summary Data'!$X114*CD$51)+'[1]Summary Data'!$Y114</f>
        <v>0.26084624639999998</v>
      </c>
      <c r="CE57" s="98">
        <f>('[1]Summary Data'!$V114*POWER(CE$51,3))+('[1]Summary Data'!$W114*POWER(CE$51,2))+('[1]Summary Data'!$X114*CE$51)+'[1]Summary Data'!$Y114</f>
        <v>0.24001982879999995</v>
      </c>
      <c r="CF57" s="98">
        <f>('[1]Summary Data'!$V114*POWER(CF$51,3))+('[1]Summary Data'!$W114*POWER(CF$51,2))+('[1]Summary Data'!$X114*CF$51)+'[1]Summary Data'!$Y114</f>
        <v>0.21614999999999995</v>
      </c>
      <c r="CG57" s="98">
        <f>('[1]Summary Data'!$V114*POWER(CG$51,3))+('[1]Summary Data'!$W114*POWER(CG$51,2))+('[1]Summary Data'!$X114*CG$51)+'[1]Summary Data'!$Y114</f>
        <v>0.19006192319999995</v>
      </c>
      <c r="CH57" s="98">
        <f>('[1]Summary Data'!$V114*POWER(CH$51,3))+('[1]Summary Data'!$W114*POWER(CH$51,2))+('[1]Summary Data'!$X114*CH$51)+'[1]Summary Data'!$Y114</f>
        <v>0.16258076159999996</v>
      </c>
      <c r="CI57" s="98">
        <f>('[1]Summary Data'!$V114*POWER(CI$51,3))+('[1]Summary Data'!$W114*POWER(CI$51,2))+('[1]Summary Data'!$X114*CI$51)+'[1]Summary Data'!$Y114</f>
        <v>0.13453167839999997</v>
      </c>
      <c r="CJ57" s="98">
        <f>('[1]Summary Data'!$V114*POWER(CJ$51,3))+('[1]Summary Data'!$W114*POWER(CJ$51,2))+('[1]Summary Data'!$X114*CJ$51)+'[1]Summary Data'!$Y114</f>
        <v>0.10673983679999999</v>
      </c>
      <c r="CK57" s="98">
        <f>('[1]Summary Data'!$V114*POWER(CK$51,3))+('[1]Summary Data'!$W114*POWER(CK$51,2))+('[1]Summary Data'!$X114*CK$51)+'[1]Summary Data'!$Y114</f>
        <v>8.0030399999999974E-2</v>
      </c>
      <c r="CL57" s="98">
        <f>('[1]Summary Data'!$V114*POWER(CL$51,3))+('[1]Summary Data'!$W114*POWER(CL$51,2))+('[1]Summary Data'!$X114*CL$51)+'[1]Summary Data'!$Y114</f>
        <v>5.5228531199999986E-2</v>
      </c>
      <c r="CM57" s="98">
        <f>('[1]Summary Data'!$V114*POWER(CM$51,3))+('[1]Summary Data'!$W114*POWER(CM$51,2))+('[1]Summary Data'!$X114*CM$51)+'[1]Summary Data'!$Y114</f>
        <v>3.3159393600000031E-2</v>
      </c>
      <c r="CN57" s="98">
        <f>('[1]Summary Data'!$V114*POWER(CN$51,3))+('[1]Summary Data'!$W114*POWER(CN$51,2))+('[1]Summary Data'!$X114*CN$51)+'[1]Summary Data'!$Y114</f>
        <v>1.4648150400000004E-2</v>
      </c>
      <c r="CO57" s="98">
        <f>('[1]Summary Data'!$V114*POWER(CO$51,3))+('[1]Summary Data'!$W114*POWER(CO$51,2))+('[1]Summary Data'!$X114*CO$51)+'[1]Summary Data'!$Y114</f>
        <v>5.1996479999993905E-4</v>
      </c>
      <c r="CP57" s="98">
        <f>('[1]Summary Data'!$V114*POWER(CP$51,3))+('[1]Summary Data'!$W114*POWER(CP$51,2))+('[1]Summary Data'!$X114*CP$51)+'[1]Summary Data'!$Y114</f>
        <v>-8.4000000000000186E-3</v>
      </c>
      <c r="CQ57" s="99">
        <f>('[1]Summary Data'!$V114*POWER(CQ$51,3))+('[1]Summary Data'!$W114*POWER(CQ$51,2))+('[1]Summary Data'!$X114*CQ$51)+'[1]Summary Data'!$Y114</f>
        <v>1.3655900000000003</v>
      </c>
    </row>
    <row r="58" spans="2:96" x14ac:dyDescent="0.25">
      <c r="B58" s="170"/>
      <c r="C58" s="171"/>
      <c r="D58" s="171"/>
      <c r="E58" s="172"/>
      <c r="F58" s="56">
        <f t="shared" si="7"/>
        <v>5.5</v>
      </c>
      <c r="G58" s="97">
        <f t="shared" si="8"/>
        <v>0.32247013312</v>
      </c>
      <c r="H58" s="98">
        <f t="shared" si="8"/>
        <v>0.30977115855999998</v>
      </c>
      <c r="I58" s="98">
        <f t="shared" si="8"/>
        <v>0.29211041343999999</v>
      </c>
      <c r="J58" s="98">
        <f t="shared" si="8"/>
        <v>0.27030401488</v>
      </c>
      <c r="K58" s="98">
        <f t="shared" si="8"/>
        <v>0.24516807999999998</v>
      </c>
      <c r="L58" s="98">
        <f t="shared" si="8"/>
        <v>0.21751872591999999</v>
      </c>
      <c r="M58" s="98">
        <f t="shared" si="8"/>
        <v>0.18817206976</v>
      </c>
      <c r="N58" s="98">
        <f t="shared" si="8"/>
        <v>0.15794422864000002</v>
      </c>
      <c r="O58" s="98">
        <f t="shared" si="8"/>
        <v>0.12765131967999999</v>
      </c>
      <c r="P58" s="98">
        <f t="shared" si="8"/>
        <v>9.8109460000000037E-2</v>
      </c>
      <c r="Q58" s="98">
        <f t="shared" si="8"/>
        <v>7.0134766719999964E-2</v>
      </c>
      <c r="R58" s="98">
        <f t="shared" si="8"/>
        <v>4.4543356960000002E-2</v>
      </c>
      <c r="S58" s="98">
        <f t="shared" si="8"/>
        <v>2.2151347840000002E-2</v>
      </c>
      <c r="T58" s="98">
        <f t="shared" si="8"/>
        <v>3.7748564799999773E-3</v>
      </c>
      <c r="U58" s="98">
        <f t="shared" si="8"/>
        <v>0</v>
      </c>
      <c r="V58" s="99">
        <v>0</v>
      </c>
      <c r="W58" s="172"/>
      <c r="CA58" s="119">
        <f t="shared" si="9"/>
        <v>5.5</v>
      </c>
      <c r="CB58" s="97">
        <f>('[1]Summary Data'!$V113*POWER(CB$51,3))+('[1]Summary Data'!$W113*POWER(CB$51,2))+('[1]Summary Data'!$X113*CB$51)+'[1]Summary Data'!$Y113</f>
        <v>0.32247013312</v>
      </c>
      <c r="CC58" s="98">
        <f>('[1]Summary Data'!$V113*POWER(CC$51,3))+('[1]Summary Data'!$W113*POWER(CC$51,2))+('[1]Summary Data'!$X113*CC$51)+'[1]Summary Data'!$Y113</f>
        <v>0.30977115855999998</v>
      </c>
      <c r="CD58" s="98">
        <f>('[1]Summary Data'!$V113*POWER(CD$51,3))+('[1]Summary Data'!$W113*POWER(CD$51,2))+('[1]Summary Data'!$X113*CD$51)+'[1]Summary Data'!$Y113</f>
        <v>0.29211041343999999</v>
      </c>
      <c r="CE58" s="98">
        <f>('[1]Summary Data'!$V113*POWER(CE$51,3))+('[1]Summary Data'!$W113*POWER(CE$51,2))+('[1]Summary Data'!$X113*CE$51)+'[1]Summary Data'!$Y113</f>
        <v>0.27030401488</v>
      </c>
      <c r="CF58" s="98">
        <f>('[1]Summary Data'!$V113*POWER(CF$51,3))+('[1]Summary Data'!$W113*POWER(CF$51,2))+('[1]Summary Data'!$X113*CF$51)+'[1]Summary Data'!$Y113</f>
        <v>0.24516807999999998</v>
      </c>
      <c r="CG58" s="98">
        <f>('[1]Summary Data'!$V113*POWER(CG$51,3))+('[1]Summary Data'!$W113*POWER(CG$51,2))+('[1]Summary Data'!$X113*CG$51)+'[1]Summary Data'!$Y113</f>
        <v>0.21751872591999999</v>
      </c>
      <c r="CH58" s="98">
        <f>('[1]Summary Data'!$V113*POWER(CH$51,3))+('[1]Summary Data'!$W113*POWER(CH$51,2))+('[1]Summary Data'!$X113*CH$51)+'[1]Summary Data'!$Y113</f>
        <v>0.18817206976</v>
      </c>
      <c r="CI58" s="98">
        <f>('[1]Summary Data'!$V113*POWER(CI$51,3))+('[1]Summary Data'!$W113*POWER(CI$51,2))+('[1]Summary Data'!$X113*CI$51)+'[1]Summary Data'!$Y113</f>
        <v>0.15794422864000002</v>
      </c>
      <c r="CJ58" s="98">
        <f>('[1]Summary Data'!$V113*POWER(CJ$51,3))+('[1]Summary Data'!$W113*POWER(CJ$51,2))+('[1]Summary Data'!$X113*CJ$51)+'[1]Summary Data'!$Y113</f>
        <v>0.12765131967999999</v>
      </c>
      <c r="CK58" s="98">
        <f>('[1]Summary Data'!$V113*POWER(CK$51,3))+('[1]Summary Data'!$W113*POWER(CK$51,2))+('[1]Summary Data'!$X113*CK$51)+'[1]Summary Data'!$Y113</f>
        <v>9.8109460000000037E-2</v>
      </c>
      <c r="CL58" s="98">
        <f>('[1]Summary Data'!$V113*POWER(CL$51,3))+('[1]Summary Data'!$W113*POWER(CL$51,2))+('[1]Summary Data'!$X113*CL$51)+'[1]Summary Data'!$Y113</f>
        <v>7.0134766719999964E-2</v>
      </c>
      <c r="CM58" s="98">
        <f>('[1]Summary Data'!$V113*POWER(CM$51,3))+('[1]Summary Data'!$W113*POWER(CM$51,2))+('[1]Summary Data'!$X113*CM$51)+'[1]Summary Data'!$Y113</f>
        <v>4.4543356960000002E-2</v>
      </c>
      <c r="CN58" s="98">
        <f>('[1]Summary Data'!$V113*POWER(CN$51,3))+('[1]Summary Data'!$W113*POWER(CN$51,2))+('[1]Summary Data'!$X113*CN$51)+'[1]Summary Data'!$Y113</f>
        <v>2.2151347840000002E-2</v>
      </c>
      <c r="CO58" s="98">
        <f>('[1]Summary Data'!$V113*POWER(CO$51,3))+('[1]Summary Data'!$W113*POWER(CO$51,2))+('[1]Summary Data'!$X113*CO$51)+'[1]Summary Data'!$Y113</f>
        <v>3.7748564799999773E-3</v>
      </c>
      <c r="CP58" s="98">
        <f>('[1]Summary Data'!$V113*POWER(CP$51,3))+('[1]Summary Data'!$W113*POWER(CP$51,2))+('[1]Summary Data'!$X113*CP$51)+'[1]Summary Data'!$Y113</f>
        <v>-9.7699999999999454E-3</v>
      </c>
      <c r="CQ58" s="99">
        <f>('[1]Summary Data'!$V113*POWER(CQ$51,3))+('[1]Summary Data'!$W113*POWER(CQ$51,2))+('[1]Summary Data'!$X113*CQ$51)+'[1]Summary Data'!$Y113</f>
        <v>1.2234099999999999</v>
      </c>
    </row>
    <row r="59" spans="2:96" ht="15.75" thickBot="1" x14ac:dyDescent="0.3">
      <c r="B59" s="173"/>
      <c r="C59" s="174"/>
      <c r="D59" s="174"/>
      <c r="E59" s="175"/>
      <c r="F59" s="58">
        <f t="shared" si="7"/>
        <v>6</v>
      </c>
      <c r="G59" s="102">
        <f t="shared" si="8"/>
        <v>0.37680845248</v>
      </c>
      <c r="H59" s="103">
        <f t="shared" si="8"/>
        <v>0.35848250824</v>
      </c>
      <c r="I59" s="103">
        <f t="shared" si="8"/>
        <v>0.33593402175999998</v>
      </c>
      <c r="J59" s="103">
        <f t="shared" si="8"/>
        <v>0.30985781751999997</v>
      </c>
      <c r="K59" s="103">
        <f t="shared" si="8"/>
        <v>0.28094871999999999</v>
      </c>
      <c r="L59" s="103">
        <f t="shared" si="8"/>
        <v>0.24990155368</v>
      </c>
      <c r="M59" s="103">
        <f t="shared" si="8"/>
        <v>0.21741114303999998</v>
      </c>
      <c r="N59" s="103">
        <f t="shared" si="8"/>
        <v>0.18417231256000005</v>
      </c>
      <c r="O59" s="103">
        <f t="shared" si="8"/>
        <v>0.15087988671999999</v>
      </c>
      <c r="P59" s="103">
        <f t="shared" si="8"/>
        <v>0.11822869000000003</v>
      </c>
      <c r="Q59" s="103">
        <f t="shared" si="8"/>
        <v>8.6913546880000025E-2</v>
      </c>
      <c r="R59" s="103">
        <f t="shared" si="8"/>
        <v>5.7629281839999991E-2</v>
      </c>
      <c r="S59" s="103">
        <f t="shared" si="8"/>
        <v>3.1070719359999943E-2</v>
      </c>
      <c r="T59" s="103">
        <f t="shared" si="8"/>
        <v>7.9326839200000165E-3</v>
      </c>
      <c r="U59" s="103">
        <f t="shared" si="8"/>
        <v>0</v>
      </c>
      <c r="V59" s="104">
        <v>0</v>
      </c>
      <c r="W59" s="175"/>
      <c r="CA59" s="120">
        <f t="shared" si="9"/>
        <v>6</v>
      </c>
      <c r="CB59" s="102">
        <f>('[1]Summary Data'!$V112*POWER(CB$51,3))+('[1]Summary Data'!$W112*POWER(CB$51,2))+('[1]Summary Data'!$X112*CB$51)+'[1]Summary Data'!$Y112</f>
        <v>0.37680845248</v>
      </c>
      <c r="CC59" s="103">
        <f>('[1]Summary Data'!$V112*POWER(CC$51,3))+('[1]Summary Data'!$W112*POWER(CC$51,2))+('[1]Summary Data'!$X112*CC$51)+'[1]Summary Data'!$Y112</f>
        <v>0.35848250824</v>
      </c>
      <c r="CD59" s="103">
        <f>('[1]Summary Data'!$V112*POWER(CD$51,3))+('[1]Summary Data'!$W112*POWER(CD$51,2))+('[1]Summary Data'!$X112*CD$51)+'[1]Summary Data'!$Y112</f>
        <v>0.33593402175999998</v>
      </c>
      <c r="CE59" s="103">
        <f>('[1]Summary Data'!$V112*POWER(CE$51,3))+('[1]Summary Data'!$W112*POWER(CE$51,2))+('[1]Summary Data'!$X112*CE$51)+'[1]Summary Data'!$Y112</f>
        <v>0.30985781751999997</v>
      </c>
      <c r="CF59" s="103">
        <f>('[1]Summary Data'!$V112*POWER(CF$51,3))+('[1]Summary Data'!$W112*POWER(CF$51,2))+('[1]Summary Data'!$X112*CF$51)+'[1]Summary Data'!$Y112</f>
        <v>0.28094871999999999</v>
      </c>
      <c r="CG59" s="103">
        <f>('[1]Summary Data'!$V112*POWER(CG$51,3))+('[1]Summary Data'!$W112*POWER(CG$51,2))+('[1]Summary Data'!$X112*CG$51)+'[1]Summary Data'!$Y112</f>
        <v>0.24990155368</v>
      </c>
      <c r="CH59" s="103">
        <f>('[1]Summary Data'!$V112*POWER(CH$51,3))+('[1]Summary Data'!$W112*POWER(CH$51,2))+('[1]Summary Data'!$X112*CH$51)+'[1]Summary Data'!$Y112</f>
        <v>0.21741114303999998</v>
      </c>
      <c r="CI59" s="103">
        <f>('[1]Summary Data'!$V112*POWER(CI$51,3))+('[1]Summary Data'!$W112*POWER(CI$51,2))+('[1]Summary Data'!$X112*CI$51)+'[1]Summary Data'!$Y112</f>
        <v>0.18417231256000005</v>
      </c>
      <c r="CJ59" s="103">
        <f>('[1]Summary Data'!$V112*POWER(CJ$51,3))+('[1]Summary Data'!$W112*POWER(CJ$51,2))+('[1]Summary Data'!$X112*CJ$51)+'[1]Summary Data'!$Y112</f>
        <v>0.15087988671999999</v>
      </c>
      <c r="CK59" s="103">
        <f>('[1]Summary Data'!$V112*POWER(CK$51,3))+('[1]Summary Data'!$W112*POWER(CK$51,2))+('[1]Summary Data'!$X112*CK$51)+'[1]Summary Data'!$Y112</f>
        <v>0.11822869000000003</v>
      </c>
      <c r="CL59" s="103">
        <f>('[1]Summary Data'!$V112*POWER(CL$51,3))+('[1]Summary Data'!$W112*POWER(CL$51,2))+('[1]Summary Data'!$X112*CL$51)+'[1]Summary Data'!$Y112</f>
        <v>8.6913546880000025E-2</v>
      </c>
      <c r="CM59" s="103">
        <f>('[1]Summary Data'!$V112*POWER(CM$51,3))+('[1]Summary Data'!$W112*POWER(CM$51,2))+('[1]Summary Data'!$X112*CM$51)+'[1]Summary Data'!$Y112</f>
        <v>5.7629281839999991E-2</v>
      </c>
      <c r="CN59" s="103">
        <f>('[1]Summary Data'!$V112*POWER(CN$51,3))+('[1]Summary Data'!$W112*POWER(CN$51,2))+('[1]Summary Data'!$X112*CN$51)+'[1]Summary Data'!$Y112</f>
        <v>3.1070719359999943E-2</v>
      </c>
      <c r="CO59" s="103">
        <f>('[1]Summary Data'!$V112*POWER(CO$51,3))+('[1]Summary Data'!$W112*POWER(CO$51,2))+('[1]Summary Data'!$X112*CO$51)+'[1]Summary Data'!$Y112</f>
        <v>7.9326839200000165E-3</v>
      </c>
      <c r="CP59" s="103">
        <f>('[1]Summary Data'!$V112*POWER(CP$51,3))+('[1]Summary Data'!$W112*POWER(CP$51,2))+('[1]Summary Data'!$X112*CP$51)+'[1]Summary Data'!$Y112</f>
        <v>-1.1089999999999989E-2</v>
      </c>
      <c r="CQ59" s="104">
        <f>('[1]Summary Data'!$V112*POWER(CQ$51,3))+('[1]Summary Data'!$W112*POWER(CQ$51,2))+('[1]Summary Data'!$X112*CQ$51)+'[1]Summary Data'!$Y112</f>
        <v>0.9142300000000001</v>
      </c>
    </row>
    <row r="60" spans="2:96" ht="15.75" thickBot="1" x14ac:dyDescent="0.3">
      <c r="CA60" s="43" t="s">
        <v>59</v>
      </c>
    </row>
    <row r="61" spans="2:96" ht="15.75" thickBot="1" x14ac:dyDescent="0.3">
      <c r="B61" s="185" t="s">
        <v>63</v>
      </c>
      <c r="C61" s="186"/>
      <c r="D61" s="186"/>
      <c r="E61" s="186"/>
      <c r="F61" s="181"/>
      <c r="G61" s="182" t="s">
        <v>61</v>
      </c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4"/>
      <c r="CA61" s="107"/>
      <c r="CB61" s="182" t="s">
        <v>61</v>
      </c>
      <c r="CC61" s="183"/>
      <c r="CD61" s="183"/>
      <c r="CE61" s="183"/>
      <c r="CF61" s="183"/>
      <c r="CG61" s="183"/>
      <c r="CH61" s="183"/>
      <c r="CI61" s="183"/>
      <c r="CJ61" s="183"/>
      <c r="CK61" s="183"/>
      <c r="CL61" s="183"/>
      <c r="CM61" s="183"/>
      <c r="CN61" s="183"/>
      <c r="CO61" s="183"/>
      <c r="CP61" s="183"/>
      <c r="CQ61" s="184"/>
    </row>
    <row r="62" spans="2:96" ht="15.75" customHeight="1" thickBot="1" x14ac:dyDescent="0.3">
      <c r="B62" s="167" t="s">
        <v>43</v>
      </c>
      <c r="C62" s="168"/>
      <c r="D62" s="168"/>
      <c r="E62" s="16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10">F62</f>
        <v>bar</v>
      </c>
      <c r="CB62" s="108">
        <f t="shared" si="10"/>
        <v>0.16</v>
      </c>
      <c r="CC62" s="109">
        <f t="shared" si="10"/>
        <v>0.22</v>
      </c>
      <c r="CD62" s="109">
        <f t="shared" si="10"/>
        <v>0.28000000000000003</v>
      </c>
      <c r="CE62" s="109">
        <f t="shared" si="10"/>
        <v>0.34</v>
      </c>
      <c r="CF62" s="109">
        <f t="shared" si="10"/>
        <v>0.4</v>
      </c>
      <c r="CG62" s="109">
        <f t="shared" si="10"/>
        <v>0.46</v>
      </c>
      <c r="CH62" s="109">
        <f t="shared" si="10"/>
        <v>0.52</v>
      </c>
      <c r="CI62" s="109">
        <f t="shared" si="10"/>
        <v>0.57999999999999996</v>
      </c>
      <c r="CJ62" s="109">
        <f t="shared" si="10"/>
        <v>0.64</v>
      </c>
      <c r="CK62" s="109">
        <f t="shared" si="10"/>
        <v>0.7</v>
      </c>
      <c r="CL62" s="109">
        <f t="shared" si="10"/>
        <v>0.76</v>
      </c>
      <c r="CM62" s="109">
        <f t="shared" si="10"/>
        <v>0.82</v>
      </c>
      <c r="CN62" s="109">
        <f t="shared" si="10"/>
        <v>0.88</v>
      </c>
      <c r="CO62" s="109">
        <f t="shared" si="10"/>
        <v>0.94</v>
      </c>
      <c r="CP62" s="109">
        <f t="shared" si="10"/>
        <v>1</v>
      </c>
      <c r="CQ62" s="110">
        <f t="shared" si="10"/>
        <v>2</v>
      </c>
    </row>
    <row r="63" spans="2:96" ht="15" customHeight="1" thickBot="1" x14ac:dyDescent="0.3">
      <c r="B63" s="170"/>
      <c r="C63" s="171"/>
      <c r="D63" s="171"/>
      <c r="E63" s="172"/>
      <c r="F63" s="49">
        <f t="shared" ref="F63:F70" si="11">F15</f>
        <v>2.5</v>
      </c>
      <c r="G63" s="124">
        <f t="shared" ref="G63:U70" si="12">IF(CB63&gt;H63,MAX(CB63,0),H63)</f>
        <v>243.16862992896</v>
      </c>
      <c r="H63" s="125">
        <f t="shared" si="12"/>
        <v>210.18963822648001</v>
      </c>
      <c r="I63" s="125">
        <f t="shared" si="12"/>
        <v>183.05777002751995</v>
      </c>
      <c r="J63" s="125">
        <f t="shared" si="12"/>
        <v>161.17875685704001</v>
      </c>
      <c r="K63" s="125">
        <f t="shared" si="12"/>
        <v>143.95833024000001</v>
      </c>
      <c r="L63" s="125">
        <f t="shared" si="12"/>
        <v>130.80222170136</v>
      </c>
      <c r="M63" s="125">
        <f t="shared" si="12"/>
        <v>121.11616276607998</v>
      </c>
      <c r="N63" s="125">
        <f t="shared" si="12"/>
        <v>114.30588495912002</v>
      </c>
      <c r="O63" s="125">
        <f t="shared" si="12"/>
        <v>109.77711980544007</v>
      </c>
      <c r="P63" s="125">
        <f t="shared" si="12"/>
        <v>106.93559882999995</v>
      </c>
      <c r="Q63" s="125">
        <f t="shared" si="12"/>
        <v>105.18705355775995</v>
      </c>
      <c r="R63" s="125">
        <f t="shared" si="12"/>
        <v>103.93721551368003</v>
      </c>
      <c r="S63" s="125">
        <f t="shared" si="12"/>
        <v>102.59181622272018</v>
      </c>
      <c r="T63" s="125">
        <f t="shared" si="12"/>
        <v>100.55658720984007</v>
      </c>
      <c r="U63" s="125">
        <f t="shared" si="12"/>
        <v>100</v>
      </c>
      <c r="V63" s="126">
        <v>100</v>
      </c>
      <c r="W63" s="17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243.16862992896</v>
      </c>
      <c r="CC63" s="125">
        <f>('[1]Summary Data'!$V163*POWER(CC$62,3))+('[1]Summary Data'!$W163*POWER(CC$62,2))+('[1]Summary Data'!$X163*CC$62)+'[1]Summary Data'!$Y163</f>
        <v>210.18963822648001</v>
      </c>
      <c r="CD63" s="125">
        <f>('[1]Summary Data'!$V163*POWER(CD$62,3))+('[1]Summary Data'!$W163*POWER(CD$62,2))+('[1]Summary Data'!$X163*CD$62)+'[1]Summary Data'!$Y163</f>
        <v>183.05777002751995</v>
      </c>
      <c r="CE63" s="125">
        <f>('[1]Summary Data'!$V163*POWER(CE$62,3))+('[1]Summary Data'!$W163*POWER(CE$62,2))+('[1]Summary Data'!$X163*CE$62)+'[1]Summary Data'!$Y163</f>
        <v>161.17875685704001</v>
      </c>
      <c r="CF63" s="125">
        <f>('[1]Summary Data'!$V163*POWER(CF$62,3))+('[1]Summary Data'!$W163*POWER(CF$62,2))+('[1]Summary Data'!$X163*CF$62)+'[1]Summary Data'!$Y163</f>
        <v>143.95833024000001</v>
      </c>
      <c r="CG63" s="125">
        <f>('[1]Summary Data'!$V163*POWER(CG$62,3))+('[1]Summary Data'!$W163*POWER(CG$62,2))+('[1]Summary Data'!$X163*CG$62)+'[1]Summary Data'!$Y163</f>
        <v>130.80222170136</v>
      </c>
      <c r="CH63" s="125">
        <f>('[1]Summary Data'!$V163*POWER(CH$62,3))+('[1]Summary Data'!$W163*POWER(CH$62,2))+('[1]Summary Data'!$X163*CH$62)+'[1]Summary Data'!$Y163</f>
        <v>121.11616276607998</v>
      </c>
      <c r="CI63" s="125">
        <f>('[1]Summary Data'!$V163*POWER(CI$62,3))+('[1]Summary Data'!$W163*POWER(CI$62,2))+('[1]Summary Data'!$X163*CI$62)+'[1]Summary Data'!$Y163</f>
        <v>114.30588495912002</v>
      </c>
      <c r="CJ63" s="125">
        <f>('[1]Summary Data'!$V163*POWER(CJ$62,3))+('[1]Summary Data'!$W163*POWER(CJ$62,2))+('[1]Summary Data'!$X163*CJ$62)+'[1]Summary Data'!$Y163</f>
        <v>109.77711980544007</v>
      </c>
      <c r="CK63" s="125">
        <f>('[1]Summary Data'!$V163*POWER(CK$62,3))+('[1]Summary Data'!$W163*POWER(CK$62,2))+('[1]Summary Data'!$X163*CK$62)+'[1]Summary Data'!$Y163</f>
        <v>106.93559882999995</v>
      </c>
      <c r="CL63" s="125">
        <f>('[1]Summary Data'!$V163*POWER(CL$62,3))+('[1]Summary Data'!$W163*POWER(CL$62,2))+('[1]Summary Data'!$X163*CL$62)+'[1]Summary Data'!$Y163</f>
        <v>105.18705355775995</v>
      </c>
      <c r="CM63" s="125">
        <f>('[1]Summary Data'!$V163*POWER(CM$62,3))+('[1]Summary Data'!$W163*POWER(CM$62,2))+('[1]Summary Data'!$X163*CM$62)+'[1]Summary Data'!$Y163</f>
        <v>103.93721551368003</v>
      </c>
      <c r="CN63" s="125">
        <f>('[1]Summary Data'!$V163*POWER(CN$62,3))+('[1]Summary Data'!$W163*POWER(CN$62,2))+('[1]Summary Data'!$X163*CN$62)+'[1]Summary Data'!$Y163</f>
        <v>102.59181622272018</v>
      </c>
      <c r="CO63" s="125">
        <f>('[1]Summary Data'!$V163*POWER(CO$62,3))+('[1]Summary Data'!$W163*POWER(CO$62,2))+('[1]Summary Data'!$X163*CO$62)+'[1]Summary Data'!$Y163</f>
        <v>100.55658720984007</v>
      </c>
      <c r="CP63" s="125">
        <f>('[1]Summary Data'!$V163*POWER(CP$62,3))+('[1]Summary Data'!$W163*POWER(CP$62,2))+('[1]Summary Data'!$X163*CP$62)+'[1]Summary Data'!$Y163</f>
        <v>97.237260000000049</v>
      </c>
      <c r="CQ63" s="126">
        <f>('[1]Summary Data'!$V163*POWER(CQ$62,3))+('[1]Summary Data'!$W163*POWER(CQ$62,2))+('[1]Summary Data'!$X163*CQ$62)+'[1]Summary Data'!$Y163</f>
        <v>-691.51191999999969</v>
      </c>
    </row>
    <row r="64" spans="2:96" ht="15.75" thickBot="1" x14ac:dyDescent="0.3">
      <c r="B64" s="170"/>
      <c r="C64" s="171"/>
      <c r="D64" s="171"/>
      <c r="E64" s="172"/>
      <c r="F64" s="51">
        <f t="shared" si="11"/>
        <v>3</v>
      </c>
      <c r="G64" s="127">
        <f t="shared" si="12"/>
        <v>269.62940818432003</v>
      </c>
      <c r="H64" s="128">
        <f t="shared" si="12"/>
        <v>233.05377788416001</v>
      </c>
      <c r="I64" s="128">
        <f t="shared" si="12"/>
        <v>202.71667374784002</v>
      </c>
      <c r="J64" s="128">
        <f t="shared" si="12"/>
        <v>177.98913650368002</v>
      </c>
      <c r="K64" s="128">
        <f t="shared" si="12"/>
        <v>158.24220688</v>
      </c>
      <c r="L64" s="128">
        <f t="shared" si="12"/>
        <v>142.84692560511996</v>
      </c>
      <c r="M64" s="128">
        <f t="shared" si="12"/>
        <v>131.17433340736005</v>
      </c>
      <c r="N64" s="128">
        <f t="shared" si="12"/>
        <v>122.59547101504006</v>
      </c>
      <c r="O64" s="128">
        <f t="shared" si="12"/>
        <v>116.48137915647993</v>
      </c>
      <c r="P64" s="128">
        <f t="shared" si="12"/>
        <v>112.20309855999994</v>
      </c>
      <c r="Q64" s="128">
        <f t="shared" si="12"/>
        <v>109.13166995391987</v>
      </c>
      <c r="R64" s="128">
        <f t="shared" si="12"/>
        <v>106.63813406656004</v>
      </c>
      <c r="S64" s="128">
        <f t="shared" si="12"/>
        <v>104.09353162623995</v>
      </c>
      <c r="T64" s="128">
        <f t="shared" si="12"/>
        <v>100.86890336127999</v>
      </c>
      <c r="U64" s="128">
        <f t="shared" si="12"/>
        <v>100</v>
      </c>
      <c r="V64" s="129">
        <v>100</v>
      </c>
      <c r="W64" s="177"/>
      <c r="X64" s="53" t="s">
        <v>46</v>
      </c>
      <c r="CA64" s="117">
        <f t="shared" ref="CA64:CA70" si="13">F64</f>
        <v>3</v>
      </c>
      <c r="CB64" s="127">
        <f>('[1]Summary Data'!$V162*POWER(CB$62,3))+('[1]Summary Data'!$W162*POWER(CB$62,2))+('[1]Summary Data'!$X162*CB$62)+'[1]Summary Data'!$Y162</f>
        <v>269.62940818432003</v>
      </c>
      <c r="CC64" s="128">
        <f>('[1]Summary Data'!$V162*POWER(CC$62,3))+('[1]Summary Data'!$W162*POWER(CC$62,2))+('[1]Summary Data'!$X162*CC$62)+'[1]Summary Data'!$Y162</f>
        <v>233.05377788416001</v>
      </c>
      <c r="CD64" s="128">
        <f>('[1]Summary Data'!$V162*POWER(CD$62,3))+('[1]Summary Data'!$W162*POWER(CD$62,2))+('[1]Summary Data'!$X162*CD$62)+'[1]Summary Data'!$Y162</f>
        <v>202.71667374784002</v>
      </c>
      <c r="CE64" s="128">
        <f>('[1]Summary Data'!$V162*POWER(CE$62,3))+('[1]Summary Data'!$W162*POWER(CE$62,2))+('[1]Summary Data'!$X162*CE$62)+'[1]Summary Data'!$Y162</f>
        <v>177.98913650368002</v>
      </c>
      <c r="CF64" s="128">
        <f>('[1]Summary Data'!$V162*POWER(CF$62,3))+('[1]Summary Data'!$W162*POWER(CF$62,2))+('[1]Summary Data'!$X162*CF$62)+'[1]Summary Data'!$Y162</f>
        <v>158.24220688</v>
      </c>
      <c r="CG64" s="128">
        <f>('[1]Summary Data'!$V162*POWER(CG$62,3))+('[1]Summary Data'!$W162*POWER(CG$62,2))+('[1]Summary Data'!$X162*CG$62)+'[1]Summary Data'!$Y162</f>
        <v>142.84692560511996</v>
      </c>
      <c r="CH64" s="128">
        <f>('[1]Summary Data'!$V162*POWER(CH$62,3))+('[1]Summary Data'!$W162*POWER(CH$62,2))+('[1]Summary Data'!$X162*CH$62)+'[1]Summary Data'!$Y162</f>
        <v>131.17433340736005</v>
      </c>
      <c r="CI64" s="128">
        <f>('[1]Summary Data'!$V162*POWER(CI$62,3))+('[1]Summary Data'!$W162*POWER(CI$62,2))+('[1]Summary Data'!$X162*CI$62)+'[1]Summary Data'!$Y162</f>
        <v>122.59547101504006</v>
      </c>
      <c r="CJ64" s="128">
        <f>('[1]Summary Data'!$V162*POWER(CJ$62,3))+('[1]Summary Data'!$W162*POWER(CJ$62,2))+('[1]Summary Data'!$X162*CJ$62)+'[1]Summary Data'!$Y162</f>
        <v>116.48137915647993</v>
      </c>
      <c r="CK64" s="128">
        <f>('[1]Summary Data'!$V162*POWER(CK$62,3))+('[1]Summary Data'!$W162*POWER(CK$62,2))+('[1]Summary Data'!$X162*CK$62)+'[1]Summary Data'!$Y162</f>
        <v>112.20309855999994</v>
      </c>
      <c r="CL64" s="128">
        <f>('[1]Summary Data'!$V162*POWER(CL$62,3))+('[1]Summary Data'!$W162*POWER(CL$62,2))+('[1]Summary Data'!$X162*CL$62)+'[1]Summary Data'!$Y162</f>
        <v>109.13166995391987</v>
      </c>
      <c r="CM64" s="128">
        <f>('[1]Summary Data'!$V162*POWER(CM$62,3))+('[1]Summary Data'!$W162*POWER(CM$62,2))+('[1]Summary Data'!$X162*CM$62)+'[1]Summary Data'!$Y162</f>
        <v>106.63813406656004</v>
      </c>
      <c r="CN64" s="128">
        <f>('[1]Summary Data'!$V162*POWER(CN$62,3))+('[1]Summary Data'!$W162*POWER(CN$62,2))+('[1]Summary Data'!$X162*CN$62)+'[1]Summary Data'!$Y162</f>
        <v>104.09353162623995</v>
      </c>
      <c r="CO64" s="128">
        <f>('[1]Summary Data'!$V162*POWER(CO$62,3))+('[1]Summary Data'!$W162*POWER(CO$62,2))+('[1]Summary Data'!$X162*CO$62)+'[1]Summary Data'!$Y162</f>
        <v>100.86890336127999</v>
      </c>
      <c r="CP64" s="128">
        <f>('[1]Summary Data'!$V162*POWER(CP$62,3))+('[1]Summary Data'!$W162*POWER(CP$62,2))+('[1]Summary Data'!$X162*CP$62)+'[1]Summary Data'!$Y162</f>
        <v>96.335289999999986</v>
      </c>
      <c r="CQ64" s="129">
        <f>('[1]Summary Data'!$V162*POWER(CQ$62,3))+('[1]Summary Data'!$W162*POWER(CQ$62,2))+('[1]Summary Data'!$X162*CQ$62)+'[1]Summary Data'!$Y162</f>
        <v>-748.09438000000011</v>
      </c>
      <c r="CR64" s="43" t="s">
        <v>62</v>
      </c>
    </row>
    <row r="65" spans="2:95" x14ac:dyDescent="0.25">
      <c r="B65" s="170"/>
      <c r="C65" s="171"/>
      <c r="D65" s="171"/>
      <c r="E65" s="172"/>
      <c r="F65" s="54">
        <f t="shared" si="11"/>
        <v>3.5</v>
      </c>
      <c r="G65" s="130">
        <f t="shared" si="12"/>
        <v>267.60817138495997</v>
      </c>
      <c r="H65" s="131">
        <f t="shared" si="12"/>
        <v>231.01503434647998</v>
      </c>
      <c r="I65" s="131">
        <f t="shared" si="12"/>
        <v>200.73583828351997</v>
      </c>
      <c r="J65" s="131">
        <f t="shared" si="12"/>
        <v>176.12905478503995</v>
      </c>
      <c r="K65" s="131">
        <f t="shared" si="12"/>
        <v>156.55315543999998</v>
      </c>
      <c r="L65" s="131">
        <f t="shared" si="12"/>
        <v>141.36661183735998</v>
      </c>
      <c r="M65" s="131">
        <f t="shared" si="12"/>
        <v>129.92789556607994</v>
      </c>
      <c r="N65" s="131">
        <f t="shared" si="12"/>
        <v>121.59547821511995</v>
      </c>
      <c r="O65" s="131">
        <f t="shared" si="12"/>
        <v>115.72783137343993</v>
      </c>
      <c r="P65" s="131">
        <f t="shared" si="12"/>
        <v>111.68342662999993</v>
      </c>
      <c r="Q65" s="131">
        <f t="shared" si="12"/>
        <v>108.82073557375992</v>
      </c>
      <c r="R65" s="131">
        <f t="shared" si="12"/>
        <v>106.49822979367997</v>
      </c>
      <c r="S65" s="131">
        <f t="shared" si="12"/>
        <v>104.07438087871998</v>
      </c>
      <c r="T65" s="131">
        <f t="shared" si="12"/>
        <v>100.90766041784008</v>
      </c>
      <c r="U65" s="131">
        <f t="shared" si="12"/>
        <v>100</v>
      </c>
      <c r="V65" s="132">
        <v>100</v>
      </c>
      <c r="W65" s="177"/>
      <c r="CA65" s="118">
        <f t="shared" si="13"/>
        <v>3.5</v>
      </c>
      <c r="CB65" s="130">
        <f>('[1]Summary Data'!$V161*POWER(CB$62,3))+('[1]Summary Data'!$W161*POWER(CB$62,2))+('[1]Summary Data'!$X161*CB$62)+'[1]Summary Data'!$Y161</f>
        <v>267.60817138495997</v>
      </c>
      <c r="CC65" s="131">
        <f>('[1]Summary Data'!$V161*POWER(CC$62,3))+('[1]Summary Data'!$W161*POWER(CC$62,2))+('[1]Summary Data'!$X161*CC$62)+'[1]Summary Data'!$Y161</f>
        <v>231.01503434647998</v>
      </c>
      <c r="CD65" s="131">
        <f>('[1]Summary Data'!$V161*POWER(CD$62,3))+('[1]Summary Data'!$W161*POWER(CD$62,2))+('[1]Summary Data'!$X161*CD$62)+'[1]Summary Data'!$Y161</f>
        <v>200.73583828351997</v>
      </c>
      <c r="CE65" s="131">
        <f>('[1]Summary Data'!$V161*POWER(CE$62,3))+('[1]Summary Data'!$W161*POWER(CE$62,2))+('[1]Summary Data'!$X161*CE$62)+'[1]Summary Data'!$Y161</f>
        <v>176.12905478503995</v>
      </c>
      <c r="CF65" s="131">
        <f>('[1]Summary Data'!$V161*POWER(CF$62,3))+('[1]Summary Data'!$W161*POWER(CF$62,2))+('[1]Summary Data'!$X161*CF$62)+'[1]Summary Data'!$Y161</f>
        <v>156.55315543999998</v>
      </c>
      <c r="CG65" s="131">
        <f>('[1]Summary Data'!$V161*POWER(CG$62,3))+('[1]Summary Data'!$W161*POWER(CG$62,2))+('[1]Summary Data'!$X161*CG$62)+'[1]Summary Data'!$Y161</f>
        <v>141.36661183735998</v>
      </c>
      <c r="CH65" s="131">
        <f>('[1]Summary Data'!$V161*POWER(CH$62,3))+('[1]Summary Data'!$W161*POWER(CH$62,2))+('[1]Summary Data'!$X161*CH$62)+'[1]Summary Data'!$Y161</f>
        <v>129.92789556607994</v>
      </c>
      <c r="CI65" s="131">
        <f>('[1]Summary Data'!$V161*POWER(CI$62,3))+('[1]Summary Data'!$W161*POWER(CI$62,2))+('[1]Summary Data'!$X161*CI$62)+'[1]Summary Data'!$Y161</f>
        <v>121.59547821511995</v>
      </c>
      <c r="CJ65" s="131">
        <f>('[1]Summary Data'!$V161*POWER(CJ$62,3))+('[1]Summary Data'!$W161*POWER(CJ$62,2))+('[1]Summary Data'!$X161*CJ$62)+'[1]Summary Data'!$Y161</f>
        <v>115.72783137343993</v>
      </c>
      <c r="CK65" s="131">
        <f>('[1]Summary Data'!$V161*POWER(CK$62,3))+('[1]Summary Data'!$W161*POWER(CK$62,2))+('[1]Summary Data'!$X161*CK$62)+'[1]Summary Data'!$Y161</f>
        <v>111.68342662999993</v>
      </c>
      <c r="CL65" s="131">
        <f>('[1]Summary Data'!$V161*POWER(CL$62,3))+('[1]Summary Data'!$W161*POWER(CL$62,2))+('[1]Summary Data'!$X161*CL$62)+'[1]Summary Data'!$Y161</f>
        <v>108.82073557375992</v>
      </c>
      <c r="CM65" s="131">
        <f>('[1]Summary Data'!$V161*POWER(CM$62,3))+('[1]Summary Data'!$W161*POWER(CM$62,2))+('[1]Summary Data'!$X161*CM$62)+'[1]Summary Data'!$Y161</f>
        <v>106.49822979367997</v>
      </c>
      <c r="CN65" s="131">
        <f>('[1]Summary Data'!$V161*POWER(CN$62,3))+('[1]Summary Data'!$W161*POWER(CN$62,2))+('[1]Summary Data'!$X161*CN$62)+'[1]Summary Data'!$Y161</f>
        <v>104.07438087871998</v>
      </c>
      <c r="CO65" s="131">
        <f>('[1]Summary Data'!$V161*POWER(CO$62,3))+('[1]Summary Data'!$W161*POWER(CO$62,2))+('[1]Summary Data'!$X161*CO$62)+'[1]Summary Data'!$Y161</f>
        <v>100.90766041784008</v>
      </c>
      <c r="CP65" s="131">
        <f>('[1]Summary Data'!$V161*POWER(CP$62,3))+('[1]Summary Data'!$W161*POWER(CP$62,2))+('[1]Summary Data'!$X161*CP$62)+'[1]Summary Data'!$Y161</f>
        <v>96.356539999999939</v>
      </c>
      <c r="CQ65" s="132">
        <f>('[1]Summary Data'!$V161*POWER(CQ$62,3))+('[1]Summary Data'!$W161*POWER(CQ$62,2))+('[1]Summary Data'!$X161*CQ$62)+'[1]Summary Data'!$Y161</f>
        <v>-770.98161000000027</v>
      </c>
    </row>
    <row r="66" spans="2:95" x14ac:dyDescent="0.25">
      <c r="B66" s="170"/>
      <c r="C66" s="171"/>
      <c r="D66" s="171"/>
      <c r="E66" s="172"/>
      <c r="F66" s="56">
        <f t="shared" si="11"/>
        <v>4</v>
      </c>
      <c r="G66" s="130">
        <f t="shared" si="12"/>
        <v>255.90686668671998</v>
      </c>
      <c r="H66" s="131">
        <f t="shared" si="12"/>
        <v>222.21148863735999</v>
      </c>
      <c r="I66" s="131">
        <f t="shared" si="12"/>
        <v>194.25091992064</v>
      </c>
      <c r="J66" s="131">
        <f t="shared" si="12"/>
        <v>171.45012283527996</v>
      </c>
      <c r="K66" s="131">
        <f t="shared" si="12"/>
        <v>153.23405968000003</v>
      </c>
      <c r="L66" s="131">
        <f t="shared" si="12"/>
        <v>139.02769275352</v>
      </c>
      <c r="M66" s="131">
        <f t="shared" si="12"/>
        <v>128.25598435455998</v>
      </c>
      <c r="N66" s="131">
        <f t="shared" si="12"/>
        <v>120.34389678184004</v>
      </c>
      <c r="O66" s="131">
        <f t="shared" si="12"/>
        <v>114.71639233407996</v>
      </c>
      <c r="P66" s="131">
        <f t="shared" si="12"/>
        <v>110.79843331000001</v>
      </c>
      <c r="Q66" s="131">
        <f t="shared" si="12"/>
        <v>108.01498200832003</v>
      </c>
      <c r="R66" s="131">
        <f t="shared" si="12"/>
        <v>105.79100072776004</v>
      </c>
      <c r="S66" s="131">
        <f t="shared" si="12"/>
        <v>103.55145176703996</v>
      </c>
      <c r="T66" s="131">
        <f t="shared" si="12"/>
        <v>100.72129742487999</v>
      </c>
      <c r="U66" s="131">
        <f t="shared" si="12"/>
        <v>100</v>
      </c>
      <c r="V66" s="132">
        <v>100</v>
      </c>
      <c r="W66" s="177"/>
      <c r="CA66" s="119">
        <f t="shared" si="13"/>
        <v>4</v>
      </c>
      <c r="CB66" s="130">
        <f>('[1]Summary Data'!$V160*POWER(CB$62,3))+('[1]Summary Data'!$W160*POWER(CB$62,2))+('[1]Summary Data'!$X160*CB$62)+'[1]Summary Data'!$Y160</f>
        <v>255.90686668671998</v>
      </c>
      <c r="CC66" s="131">
        <f>('[1]Summary Data'!$V160*POWER(CC$62,3))+('[1]Summary Data'!$W160*POWER(CC$62,2))+('[1]Summary Data'!$X160*CC$62)+'[1]Summary Data'!$Y160</f>
        <v>222.21148863735999</v>
      </c>
      <c r="CD66" s="131">
        <f>('[1]Summary Data'!$V160*POWER(CD$62,3))+('[1]Summary Data'!$W160*POWER(CD$62,2))+('[1]Summary Data'!$X160*CD$62)+'[1]Summary Data'!$Y160</f>
        <v>194.25091992064</v>
      </c>
      <c r="CE66" s="131">
        <f>('[1]Summary Data'!$V160*POWER(CE$62,3))+('[1]Summary Data'!$W160*POWER(CE$62,2))+('[1]Summary Data'!$X160*CE$62)+'[1]Summary Data'!$Y160</f>
        <v>171.45012283527996</v>
      </c>
      <c r="CF66" s="131">
        <f>('[1]Summary Data'!$V160*POWER(CF$62,3))+('[1]Summary Data'!$W160*POWER(CF$62,2))+('[1]Summary Data'!$X160*CF$62)+'[1]Summary Data'!$Y160</f>
        <v>153.23405968000003</v>
      </c>
      <c r="CG66" s="131">
        <f>('[1]Summary Data'!$V160*POWER(CG$62,3))+('[1]Summary Data'!$W160*POWER(CG$62,2))+('[1]Summary Data'!$X160*CG$62)+'[1]Summary Data'!$Y160</f>
        <v>139.02769275352</v>
      </c>
      <c r="CH66" s="131">
        <f>('[1]Summary Data'!$V160*POWER(CH$62,3))+('[1]Summary Data'!$W160*POWER(CH$62,2))+('[1]Summary Data'!$X160*CH$62)+'[1]Summary Data'!$Y160</f>
        <v>128.25598435455998</v>
      </c>
      <c r="CI66" s="131">
        <f>('[1]Summary Data'!$V160*POWER(CI$62,3))+('[1]Summary Data'!$W160*POWER(CI$62,2))+('[1]Summary Data'!$X160*CI$62)+'[1]Summary Data'!$Y160</f>
        <v>120.34389678184004</v>
      </c>
      <c r="CJ66" s="131">
        <f>('[1]Summary Data'!$V160*POWER(CJ$62,3))+('[1]Summary Data'!$W160*POWER(CJ$62,2))+('[1]Summary Data'!$X160*CJ$62)+'[1]Summary Data'!$Y160</f>
        <v>114.71639233407996</v>
      </c>
      <c r="CK66" s="131">
        <f>('[1]Summary Data'!$V160*POWER(CK$62,3))+('[1]Summary Data'!$W160*POWER(CK$62,2))+('[1]Summary Data'!$X160*CK$62)+'[1]Summary Data'!$Y160</f>
        <v>110.79843331000001</v>
      </c>
      <c r="CL66" s="131">
        <f>('[1]Summary Data'!$V160*POWER(CL$62,3))+('[1]Summary Data'!$W160*POWER(CL$62,2))+('[1]Summary Data'!$X160*CL$62)+'[1]Summary Data'!$Y160</f>
        <v>108.01498200832003</v>
      </c>
      <c r="CM66" s="131">
        <f>('[1]Summary Data'!$V160*POWER(CM$62,3))+('[1]Summary Data'!$W160*POWER(CM$62,2))+('[1]Summary Data'!$X160*CM$62)+'[1]Summary Data'!$Y160</f>
        <v>105.79100072776004</v>
      </c>
      <c r="CN66" s="131">
        <f>('[1]Summary Data'!$V160*POWER(CN$62,3))+('[1]Summary Data'!$W160*POWER(CN$62,2))+('[1]Summary Data'!$X160*CN$62)+'[1]Summary Data'!$Y160</f>
        <v>103.55145176703996</v>
      </c>
      <c r="CO66" s="131">
        <f>('[1]Summary Data'!$V160*POWER(CO$62,3))+('[1]Summary Data'!$W160*POWER(CO$62,2))+('[1]Summary Data'!$X160*CO$62)+'[1]Summary Data'!$Y160</f>
        <v>100.72129742487999</v>
      </c>
      <c r="CP66" s="131">
        <f>('[1]Summary Data'!$V160*POWER(CP$62,3))+('[1]Summary Data'!$W160*POWER(CP$62,2))+('[1]Summary Data'!$X160*CP$62)+'[1]Summary Data'!$Y160</f>
        <v>96.725500000000068</v>
      </c>
      <c r="CQ66" s="132">
        <f>('[1]Summary Data'!$V160*POWER(CQ$62,3))+('[1]Summary Data'!$W160*POWER(CQ$62,2))+('[1]Summary Data'!$X160*CQ$62)+'[1]Summary Data'!$Y160</f>
        <v>-668.24261999999999</v>
      </c>
    </row>
    <row r="67" spans="2:95" x14ac:dyDescent="0.25">
      <c r="B67" s="170"/>
      <c r="C67" s="171"/>
      <c r="D67" s="171"/>
      <c r="E67" s="172"/>
      <c r="F67" s="56">
        <f t="shared" si="11"/>
        <v>4.5</v>
      </c>
      <c r="G67" s="130">
        <f t="shared" si="12"/>
        <v>247.34902312064003</v>
      </c>
      <c r="H67" s="131">
        <f t="shared" si="12"/>
        <v>215.11793093432004</v>
      </c>
      <c r="I67" s="131">
        <f t="shared" si="12"/>
        <v>188.40122139968003</v>
      </c>
      <c r="J67" s="131">
        <f t="shared" si="12"/>
        <v>166.64723538536003</v>
      </c>
      <c r="K67" s="131">
        <f t="shared" si="12"/>
        <v>149.30431376000007</v>
      </c>
      <c r="L67" s="131">
        <f t="shared" si="12"/>
        <v>135.82079739224002</v>
      </c>
      <c r="M67" s="131">
        <f t="shared" si="12"/>
        <v>125.64502715072004</v>
      </c>
      <c r="N67" s="131">
        <f t="shared" si="12"/>
        <v>118.22534390408015</v>
      </c>
      <c r="O67" s="131">
        <f t="shared" si="12"/>
        <v>113.01008852095998</v>
      </c>
      <c r="P67" s="131">
        <f t="shared" si="12"/>
        <v>109.44760187000009</v>
      </c>
      <c r="Q67" s="131">
        <f t="shared" si="12"/>
        <v>106.98622481984006</v>
      </c>
      <c r="R67" s="131">
        <f t="shared" si="12"/>
        <v>105.07429823912003</v>
      </c>
      <c r="S67" s="131">
        <f t="shared" si="12"/>
        <v>103.1601629964801</v>
      </c>
      <c r="T67" s="131">
        <f t="shared" si="12"/>
        <v>100.6921599605601</v>
      </c>
      <c r="U67" s="131">
        <f t="shared" si="12"/>
        <v>100</v>
      </c>
      <c r="V67" s="132">
        <v>100</v>
      </c>
      <c r="W67" s="177"/>
      <c r="CA67" s="119">
        <f t="shared" si="13"/>
        <v>4.5</v>
      </c>
      <c r="CB67" s="130">
        <f>('[1]Summary Data'!$V159*POWER(CB$62,3))+('[1]Summary Data'!$W159*POWER(CB$62,2))+('[1]Summary Data'!$X159*CB$62)+'[1]Summary Data'!$Y159</f>
        <v>247.34902312064003</v>
      </c>
      <c r="CC67" s="131">
        <f>('[1]Summary Data'!$V159*POWER(CC$62,3))+('[1]Summary Data'!$W159*POWER(CC$62,2))+('[1]Summary Data'!$X159*CC$62)+'[1]Summary Data'!$Y159</f>
        <v>215.11793093432004</v>
      </c>
      <c r="CD67" s="131">
        <f>('[1]Summary Data'!$V159*POWER(CD$62,3))+('[1]Summary Data'!$W159*POWER(CD$62,2))+('[1]Summary Data'!$X159*CD$62)+'[1]Summary Data'!$Y159</f>
        <v>188.40122139968003</v>
      </c>
      <c r="CE67" s="131">
        <f>('[1]Summary Data'!$V159*POWER(CE$62,3))+('[1]Summary Data'!$W159*POWER(CE$62,2))+('[1]Summary Data'!$X159*CE$62)+'[1]Summary Data'!$Y159</f>
        <v>166.64723538536003</v>
      </c>
      <c r="CF67" s="131">
        <f>('[1]Summary Data'!$V159*POWER(CF$62,3))+('[1]Summary Data'!$W159*POWER(CF$62,2))+('[1]Summary Data'!$X159*CF$62)+'[1]Summary Data'!$Y159</f>
        <v>149.30431376000007</v>
      </c>
      <c r="CG67" s="131">
        <f>('[1]Summary Data'!$V159*POWER(CG$62,3))+('[1]Summary Data'!$W159*POWER(CG$62,2))+('[1]Summary Data'!$X159*CG$62)+'[1]Summary Data'!$Y159</f>
        <v>135.82079739224002</v>
      </c>
      <c r="CH67" s="131">
        <f>('[1]Summary Data'!$V159*POWER(CH$62,3))+('[1]Summary Data'!$W159*POWER(CH$62,2))+('[1]Summary Data'!$X159*CH$62)+'[1]Summary Data'!$Y159</f>
        <v>125.64502715072004</v>
      </c>
      <c r="CI67" s="131">
        <f>('[1]Summary Data'!$V159*POWER(CI$62,3))+('[1]Summary Data'!$W159*POWER(CI$62,2))+('[1]Summary Data'!$X159*CI$62)+'[1]Summary Data'!$Y159</f>
        <v>118.22534390408015</v>
      </c>
      <c r="CJ67" s="131">
        <f>('[1]Summary Data'!$V159*POWER(CJ$62,3))+('[1]Summary Data'!$W159*POWER(CJ$62,2))+('[1]Summary Data'!$X159*CJ$62)+'[1]Summary Data'!$Y159</f>
        <v>113.01008852095998</v>
      </c>
      <c r="CK67" s="131">
        <f>('[1]Summary Data'!$V159*POWER(CK$62,3))+('[1]Summary Data'!$W159*POWER(CK$62,2))+('[1]Summary Data'!$X159*CK$62)+'[1]Summary Data'!$Y159</f>
        <v>109.44760187000009</v>
      </c>
      <c r="CL67" s="131">
        <f>('[1]Summary Data'!$V159*POWER(CL$62,3))+('[1]Summary Data'!$W159*POWER(CL$62,2))+('[1]Summary Data'!$X159*CL$62)+'[1]Summary Data'!$Y159</f>
        <v>106.98622481984006</v>
      </c>
      <c r="CM67" s="131">
        <f>('[1]Summary Data'!$V159*POWER(CM$62,3))+('[1]Summary Data'!$W159*POWER(CM$62,2))+('[1]Summary Data'!$X159*CM$62)+'[1]Summary Data'!$Y159</f>
        <v>105.07429823912003</v>
      </c>
      <c r="CN67" s="131">
        <f>('[1]Summary Data'!$V159*POWER(CN$62,3))+('[1]Summary Data'!$W159*POWER(CN$62,2))+('[1]Summary Data'!$X159*CN$62)+'[1]Summary Data'!$Y159</f>
        <v>103.1601629964801</v>
      </c>
      <c r="CO67" s="131">
        <f>('[1]Summary Data'!$V159*POWER(CO$62,3))+('[1]Summary Data'!$W159*POWER(CO$62,2))+('[1]Summary Data'!$X159*CO$62)+'[1]Summary Data'!$Y159</f>
        <v>100.6921599605601</v>
      </c>
      <c r="CP67" s="131">
        <f>('[1]Summary Data'!$V159*POWER(CP$62,3))+('[1]Summary Data'!$W159*POWER(CP$62,2))+('[1]Summary Data'!$X159*CP$62)+'[1]Summary Data'!$Y159</f>
        <v>97.11863000000011</v>
      </c>
      <c r="CQ67" s="132">
        <f>('[1]Summary Data'!$V159*POWER(CQ$62,3))+('[1]Summary Data'!$W159*POWER(CQ$62,2))+('[1]Summary Data'!$X159*CQ$62)+'[1]Summary Data'!$Y159</f>
        <v>-630.54533999999967</v>
      </c>
    </row>
    <row r="68" spans="2:95" x14ac:dyDescent="0.25">
      <c r="B68" s="170"/>
      <c r="C68" s="171"/>
      <c r="D68" s="171"/>
      <c r="E68" s="172"/>
      <c r="F68" s="56">
        <f t="shared" si="11"/>
        <v>5</v>
      </c>
      <c r="G68" s="130">
        <f t="shared" si="12"/>
        <v>256.81699473216003</v>
      </c>
      <c r="H68" s="131">
        <f t="shared" si="12"/>
        <v>223.22595830208002</v>
      </c>
      <c r="I68" s="131">
        <f t="shared" si="12"/>
        <v>195.32329723392002</v>
      </c>
      <c r="J68" s="131">
        <f t="shared" si="12"/>
        <v>172.53875009184003</v>
      </c>
      <c r="K68" s="131">
        <f t="shared" si="12"/>
        <v>154.30205544000003</v>
      </c>
      <c r="L68" s="131">
        <f t="shared" si="12"/>
        <v>140.04295184256006</v>
      </c>
      <c r="M68" s="131">
        <f t="shared" si="12"/>
        <v>129.19117786368002</v>
      </c>
      <c r="N68" s="131">
        <f t="shared" si="12"/>
        <v>121.17647206752002</v>
      </c>
      <c r="O68" s="131">
        <f t="shared" si="12"/>
        <v>115.42857301824</v>
      </c>
      <c r="P68" s="131">
        <f t="shared" si="12"/>
        <v>111.37721928000008</v>
      </c>
      <c r="Q68" s="131">
        <f t="shared" si="12"/>
        <v>108.45214941695991</v>
      </c>
      <c r="R68" s="131">
        <f t="shared" si="12"/>
        <v>106.08310199328008</v>
      </c>
      <c r="S68" s="131">
        <f t="shared" si="12"/>
        <v>103.69981557312002</v>
      </c>
      <c r="T68" s="131">
        <f t="shared" si="12"/>
        <v>100.73202872064002</v>
      </c>
      <c r="U68" s="131">
        <f t="shared" si="12"/>
        <v>100</v>
      </c>
      <c r="V68" s="132">
        <v>100</v>
      </c>
      <c r="W68" s="177"/>
      <c r="CA68" s="119">
        <f t="shared" si="13"/>
        <v>5</v>
      </c>
      <c r="CB68" s="130">
        <f>('[1]Summary Data'!$V158*POWER(CB$62,3))+('[1]Summary Data'!$W158*POWER(CB$62,2))+('[1]Summary Data'!$X158*CB$62)+'[1]Summary Data'!$Y158</f>
        <v>256.81699473216003</v>
      </c>
      <c r="CC68" s="131">
        <f>('[1]Summary Data'!$V158*POWER(CC$62,3))+('[1]Summary Data'!$W158*POWER(CC$62,2))+('[1]Summary Data'!$X158*CC$62)+'[1]Summary Data'!$Y158</f>
        <v>223.22595830208002</v>
      </c>
      <c r="CD68" s="131">
        <f>('[1]Summary Data'!$V158*POWER(CD$62,3))+('[1]Summary Data'!$W158*POWER(CD$62,2))+('[1]Summary Data'!$X158*CD$62)+'[1]Summary Data'!$Y158</f>
        <v>195.32329723392002</v>
      </c>
      <c r="CE68" s="131">
        <f>('[1]Summary Data'!$V158*POWER(CE$62,3))+('[1]Summary Data'!$W158*POWER(CE$62,2))+('[1]Summary Data'!$X158*CE$62)+'[1]Summary Data'!$Y158</f>
        <v>172.53875009184003</v>
      </c>
      <c r="CF68" s="131">
        <f>('[1]Summary Data'!$V158*POWER(CF$62,3))+('[1]Summary Data'!$W158*POWER(CF$62,2))+('[1]Summary Data'!$X158*CF$62)+'[1]Summary Data'!$Y158</f>
        <v>154.30205544000003</v>
      </c>
      <c r="CG68" s="131">
        <f>('[1]Summary Data'!$V158*POWER(CG$62,3))+('[1]Summary Data'!$W158*POWER(CG$62,2))+('[1]Summary Data'!$X158*CG$62)+'[1]Summary Data'!$Y158</f>
        <v>140.04295184256006</v>
      </c>
      <c r="CH68" s="131">
        <f>('[1]Summary Data'!$V158*POWER(CH$62,3))+('[1]Summary Data'!$W158*POWER(CH$62,2))+('[1]Summary Data'!$X158*CH$62)+'[1]Summary Data'!$Y158</f>
        <v>129.19117786368002</v>
      </c>
      <c r="CI68" s="131">
        <f>('[1]Summary Data'!$V158*POWER(CI$62,3))+('[1]Summary Data'!$W158*POWER(CI$62,2))+('[1]Summary Data'!$X158*CI$62)+'[1]Summary Data'!$Y158</f>
        <v>121.17647206752002</v>
      </c>
      <c r="CJ68" s="131">
        <f>('[1]Summary Data'!$V158*POWER(CJ$62,3))+('[1]Summary Data'!$W158*POWER(CJ$62,2))+('[1]Summary Data'!$X158*CJ$62)+'[1]Summary Data'!$Y158</f>
        <v>115.42857301824</v>
      </c>
      <c r="CK68" s="131">
        <f>('[1]Summary Data'!$V158*POWER(CK$62,3))+('[1]Summary Data'!$W158*POWER(CK$62,2))+('[1]Summary Data'!$X158*CK$62)+'[1]Summary Data'!$Y158</f>
        <v>111.37721928000008</v>
      </c>
      <c r="CL68" s="131">
        <f>('[1]Summary Data'!$V158*POWER(CL$62,3))+('[1]Summary Data'!$W158*POWER(CL$62,2))+('[1]Summary Data'!$X158*CL$62)+'[1]Summary Data'!$Y158</f>
        <v>108.45214941695991</v>
      </c>
      <c r="CM68" s="131">
        <f>('[1]Summary Data'!$V158*POWER(CM$62,3))+('[1]Summary Data'!$W158*POWER(CM$62,2))+('[1]Summary Data'!$X158*CM$62)+'[1]Summary Data'!$Y158</f>
        <v>106.08310199328008</v>
      </c>
      <c r="CN68" s="131">
        <f>('[1]Summary Data'!$V158*POWER(CN$62,3))+('[1]Summary Data'!$W158*POWER(CN$62,2))+('[1]Summary Data'!$X158*CN$62)+'[1]Summary Data'!$Y158</f>
        <v>103.69981557312002</v>
      </c>
      <c r="CO68" s="131">
        <f>('[1]Summary Data'!$V158*POWER(CO$62,3))+('[1]Summary Data'!$W158*POWER(CO$62,2))+('[1]Summary Data'!$X158*CO$62)+'[1]Summary Data'!$Y158</f>
        <v>100.73202872064002</v>
      </c>
      <c r="CP68" s="131">
        <f>('[1]Summary Data'!$V158*POWER(CP$62,3))+('[1]Summary Data'!$W158*POWER(CP$62,2))+('[1]Summary Data'!$X158*CP$62)+'[1]Summary Data'!$Y158</f>
        <v>96.609480000000019</v>
      </c>
      <c r="CQ68" s="132">
        <f>('[1]Summary Data'!$V158*POWER(CQ$62,3))+('[1]Summary Data'!$W158*POWER(CQ$62,2))+('[1]Summary Data'!$X158*CQ$62)+'[1]Summary Data'!$Y158</f>
        <v>-664.49390999999991</v>
      </c>
    </row>
    <row r="69" spans="2:95" x14ac:dyDescent="0.25">
      <c r="B69" s="170"/>
      <c r="C69" s="171"/>
      <c r="D69" s="171"/>
      <c r="E69" s="172"/>
      <c r="F69" s="56">
        <f t="shared" si="11"/>
        <v>5.5</v>
      </c>
      <c r="G69" s="130">
        <f t="shared" si="12"/>
        <v>274.94183094784</v>
      </c>
      <c r="H69" s="131">
        <f t="shared" si="12"/>
        <v>237.95303556592003</v>
      </c>
      <c r="I69" s="131">
        <f t="shared" si="12"/>
        <v>207.21170838208002</v>
      </c>
      <c r="J69" s="131">
        <f t="shared" si="12"/>
        <v>182.08788458416001</v>
      </c>
      <c r="K69" s="131">
        <f t="shared" si="12"/>
        <v>161.95159936000002</v>
      </c>
      <c r="L69" s="131">
        <f t="shared" si="12"/>
        <v>146.17288789744009</v>
      </c>
      <c r="M69" s="131">
        <f t="shared" si="12"/>
        <v>134.12178538432016</v>
      </c>
      <c r="N69" s="131">
        <f t="shared" si="12"/>
        <v>125.16832700848011</v>
      </c>
      <c r="O69" s="131">
        <f t="shared" si="12"/>
        <v>118.68254795776011</v>
      </c>
      <c r="P69" s="131">
        <f t="shared" si="12"/>
        <v>114.03448342000007</v>
      </c>
      <c r="Q69" s="131">
        <f t="shared" si="12"/>
        <v>110.59416858304007</v>
      </c>
      <c r="R69" s="131">
        <f t="shared" si="12"/>
        <v>107.73163863471996</v>
      </c>
      <c r="S69" s="131">
        <f t="shared" si="12"/>
        <v>104.81692876288025</v>
      </c>
      <c r="T69" s="131">
        <f t="shared" si="12"/>
        <v>101.22007415536018</v>
      </c>
      <c r="U69" s="131">
        <f t="shared" si="12"/>
        <v>100</v>
      </c>
      <c r="V69" s="132">
        <v>100</v>
      </c>
      <c r="W69" s="177"/>
      <c r="CA69" s="119">
        <f t="shared" si="13"/>
        <v>5.5</v>
      </c>
      <c r="CB69" s="130">
        <f>('[1]Summary Data'!$V157*POWER(CB$62,3))+('[1]Summary Data'!$W157*POWER(CB$62,2))+('[1]Summary Data'!$X157*CB$62)+'[1]Summary Data'!$Y157</f>
        <v>274.94183094784</v>
      </c>
      <c r="CC69" s="131">
        <f>('[1]Summary Data'!$V157*POWER(CC$62,3))+('[1]Summary Data'!$W157*POWER(CC$62,2))+('[1]Summary Data'!$X157*CC$62)+'[1]Summary Data'!$Y157</f>
        <v>237.95303556592003</v>
      </c>
      <c r="CD69" s="131">
        <f>('[1]Summary Data'!$V157*POWER(CD$62,3))+('[1]Summary Data'!$W157*POWER(CD$62,2))+('[1]Summary Data'!$X157*CD$62)+'[1]Summary Data'!$Y157</f>
        <v>207.21170838208002</v>
      </c>
      <c r="CE69" s="131">
        <f>('[1]Summary Data'!$V157*POWER(CE$62,3))+('[1]Summary Data'!$W157*POWER(CE$62,2))+('[1]Summary Data'!$X157*CE$62)+'[1]Summary Data'!$Y157</f>
        <v>182.08788458416001</v>
      </c>
      <c r="CF69" s="131">
        <f>('[1]Summary Data'!$V157*POWER(CF$62,3))+('[1]Summary Data'!$W157*POWER(CF$62,2))+('[1]Summary Data'!$X157*CF$62)+'[1]Summary Data'!$Y157</f>
        <v>161.95159936000002</v>
      </c>
      <c r="CG69" s="131">
        <f>('[1]Summary Data'!$V157*POWER(CG$62,3))+('[1]Summary Data'!$W157*POWER(CG$62,2))+('[1]Summary Data'!$X157*CG$62)+'[1]Summary Data'!$Y157</f>
        <v>146.17288789744009</v>
      </c>
      <c r="CH69" s="131">
        <f>('[1]Summary Data'!$V157*POWER(CH$62,3))+('[1]Summary Data'!$W157*POWER(CH$62,2))+('[1]Summary Data'!$X157*CH$62)+'[1]Summary Data'!$Y157</f>
        <v>134.12178538432016</v>
      </c>
      <c r="CI69" s="131">
        <f>('[1]Summary Data'!$V157*POWER(CI$62,3))+('[1]Summary Data'!$W157*POWER(CI$62,2))+('[1]Summary Data'!$X157*CI$62)+'[1]Summary Data'!$Y157</f>
        <v>125.16832700848011</v>
      </c>
      <c r="CJ69" s="131">
        <f>('[1]Summary Data'!$V157*POWER(CJ$62,3))+('[1]Summary Data'!$W157*POWER(CJ$62,2))+('[1]Summary Data'!$X157*CJ$62)+'[1]Summary Data'!$Y157</f>
        <v>118.68254795776011</v>
      </c>
      <c r="CK69" s="131">
        <f>('[1]Summary Data'!$V157*POWER(CK$62,3))+('[1]Summary Data'!$W157*POWER(CK$62,2))+('[1]Summary Data'!$X157*CK$62)+'[1]Summary Data'!$Y157</f>
        <v>114.03448342000007</v>
      </c>
      <c r="CL69" s="131">
        <f>('[1]Summary Data'!$V157*POWER(CL$62,3))+('[1]Summary Data'!$W157*POWER(CL$62,2))+('[1]Summary Data'!$X157*CL$62)+'[1]Summary Data'!$Y157</f>
        <v>110.59416858304007</v>
      </c>
      <c r="CM69" s="131">
        <f>('[1]Summary Data'!$V157*POWER(CM$62,3))+('[1]Summary Data'!$W157*POWER(CM$62,2))+('[1]Summary Data'!$X157*CM$62)+'[1]Summary Data'!$Y157</f>
        <v>107.73163863471996</v>
      </c>
      <c r="CN69" s="131">
        <f>('[1]Summary Data'!$V157*POWER(CN$62,3))+('[1]Summary Data'!$W157*POWER(CN$62,2))+('[1]Summary Data'!$X157*CN$62)+'[1]Summary Data'!$Y157</f>
        <v>104.81692876288025</v>
      </c>
      <c r="CO69" s="131">
        <f>('[1]Summary Data'!$V157*POWER(CO$62,3))+('[1]Summary Data'!$W157*POWER(CO$62,2))+('[1]Summary Data'!$X157*CO$62)+'[1]Summary Data'!$Y157</f>
        <v>101.22007415536018</v>
      </c>
      <c r="CP69" s="131">
        <f>('[1]Summary Data'!$V157*POWER(CP$62,3))+('[1]Summary Data'!$W157*POWER(CP$62,2))+('[1]Summary Data'!$X157*CP$62)+'[1]Summary Data'!$Y157</f>
        <v>96.311110000000212</v>
      </c>
      <c r="CQ69" s="132">
        <f>('[1]Summary Data'!$V157*POWER(CQ$62,3))+('[1]Summary Data'!$W157*POWER(CQ$62,2))+('[1]Summary Data'!$X157*CQ$62)+'[1]Summary Data'!$Y157</f>
        <v>-755.75551999999948</v>
      </c>
    </row>
    <row r="70" spans="2:95" ht="15.75" thickBot="1" x14ac:dyDescent="0.3">
      <c r="B70" s="173"/>
      <c r="C70" s="174"/>
      <c r="D70" s="174"/>
      <c r="E70" s="175"/>
      <c r="F70" s="58">
        <f t="shared" si="11"/>
        <v>6</v>
      </c>
      <c r="G70" s="133">
        <f t="shared" si="12"/>
        <v>302.91601012160004</v>
      </c>
      <c r="H70" s="134">
        <f t="shared" si="12"/>
        <v>259.54976386280003</v>
      </c>
      <c r="I70" s="134">
        <f t="shared" si="12"/>
        <v>223.62771072320004</v>
      </c>
      <c r="J70" s="134">
        <f t="shared" si="12"/>
        <v>194.38765865240009</v>
      </c>
      <c r="K70" s="134">
        <f t="shared" si="12"/>
        <v>171.0674156</v>
      </c>
      <c r="L70" s="134">
        <f t="shared" si="12"/>
        <v>152.9047895156001</v>
      </c>
      <c r="M70" s="134">
        <f t="shared" si="12"/>
        <v>139.13758834880008</v>
      </c>
      <c r="N70" s="134">
        <f t="shared" si="12"/>
        <v>129.00362004920009</v>
      </c>
      <c r="O70" s="134">
        <f t="shared" si="12"/>
        <v>121.74069256640018</v>
      </c>
      <c r="P70" s="134">
        <f t="shared" si="12"/>
        <v>116.58661385000016</v>
      </c>
      <c r="Q70" s="134">
        <f t="shared" si="12"/>
        <v>112.77919184960001</v>
      </c>
      <c r="R70" s="134">
        <f t="shared" si="12"/>
        <v>109.55623451480005</v>
      </c>
      <c r="S70" s="134">
        <f t="shared" si="12"/>
        <v>106.15554979520016</v>
      </c>
      <c r="T70" s="134">
        <f t="shared" si="12"/>
        <v>101.8149456404002</v>
      </c>
      <c r="U70" s="134">
        <f t="shared" si="12"/>
        <v>100</v>
      </c>
      <c r="V70" s="135">
        <v>100</v>
      </c>
      <c r="W70" s="178"/>
      <c r="CA70" s="120">
        <f t="shared" si="13"/>
        <v>6</v>
      </c>
      <c r="CB70" s="133">
        <f>('[1]Summary Data'!$V156*POWER(CB$62,3))+('[1]Summary Data'!$W156*POWER(CB$62,2))+('[1]Summary Data'!$X156*CB$62)+'[1]Summary Data'!$Y156</f>
        <v>302.91601012160004</v>
      </c>
      <c r="CC70" s="134">
        <f>('[1]Summary Data'!$V156*POWER(CC$62,3))+('[1]Summary Data'!$W156*POWER(CC$62,2))+('[1]Summary Data'!$X156*CC$62)+'[1]Summary Data'!$Y156</f>
        <v>259.54976386280003</v>
      </c>
      <c r="CD70" s="134">
        <f>('[1]Summary Data'!$V156*POWER(CD$62,3))+('[1]Summary Data'!$W156*POWER(CD$62,2))+('[1]Summary Data'!$X156*CD$62)+'[1]Summary Data'!$Y156</f>
        <v>223.62771072320004</v>
      </c>
      <c r="CE70" s="134">
        <f>('[1]Summary Data'!$V156*POWER(CE$62,3))+('[1]Summary Data'!$W156*POWER(CE$62,2))+('[1]Summary Data'!$X156*CE$62)+'[1]Summary Data'!$Y156</f>
        <v>194.38765865240009</v>
      </c>
      <c r="CF70" s="134">
        <f>('[1]Summary Data'!$V156*POWER(CF$62,3))+('[1]Summary Data'!$W156*POWER(CF$62,2))+('[1]Summary Data'!$X156*CF$62)+'[1]Summary Data'!$Y156</f>
        <v>171.0674156</v>
      </c>
      <c r="CG70" s="134">
        <f>('[1]Summary Data'!$V156*POWER(CG$62,3))+('[1]Summary Data'!$W156*POWER(CG$62,2))+('[1]Summary Data'!$X156*CG$62)+'[1]Summary Data'!$Y156</f>
        <v>152.9047895156001</v>
      </c>
      <c r="CH70" s="134">
        <f>('[1]Summary Data'!$V156*POWER(CH$62,3))+('[1]Summary Data'!$W156*POWER(CH$62,2))+('[1]Summary Data'!$X156*CH$62)+'[1]Summary Data'!$Y156</f>
        <v>139.13758834880008</v>
      </c>
      <c r="CI70" s="134">
        <f>('[1]Summary Data'!$V156*POWER(CI$62,3))+('[1]Summary Data'!$W156*POWER(CI$62,2))+('[1]Summary Data'!$X156*CI$62)+'[1]Summary Data'!$Y156</f>
        <v>129.00362004920009</v>
      </c>
      <c r="CJ70" s="134">
        <f>('[1]Summary Data'!$V156*POWER(CJ$62,3))+('[1]Summary Data'!$W156*POWER(CJ$62,2))+('[1]Summary Data'!$X156*CJ$62)+'[1]Summary Data'!$Y156</f>
        <v>121.74069256640018</v>
      </c>
      <c r="CK70" s="134">
        <f>('[1]Summary Data'!$V156*POWER(CK$62,3))+('[1]Summary Data'!$W156*POWER(CK$62,2))+('[1]Summary Data'!$X156*CK$62)+'[1]Summary Data'!$Y156</f>
        <v>116.58661385000016</v>
      </c>
      <c r="CL70" s="134">
        <f>('[1]Summary Data'!$V156*POWER(CL$62,3))+('[1]Summary Data'!$W156*POWER(CL$62,2))+('[1]Summary Data'!$X156*CL$62)+'[1]Summary Data'!$Y156</f>
        <v>112.77919184960001</v>
      </c>
      <c r="CM70" s="134">
        <f>('[1]Summary Data'!$V156*POWER(CM$62,3))+('[1]Summary Data'!$W156*POWER(CM$62,2))+('[1]Summary Data'!$X156*CM$62)+'[1]Summary Data'!$Y156</f>
        <v>109.55623451480005</v>
      </c>
      <c r="CN70" s="134">
        <f>('[1]Summary Data'!$V156*POWER(CN$62,3))+('[1]Summary Data'!$W156*POWER(CN$62,2))+('[1]Summary Data'!$X156*CN$62)+'[1]Summary Data'!$Y156</f>
        <v>106.15554979520016</v>
      </c>
      <c r="CO70" s="134">
        <f>('[1]Summary Data'!$V156*POWER(CO$62,3))+('[1]Summary Data'!$W156*POWER(CO$62,2))+('[1]Summary Data'!$X156*CO$62)+'[1]Summary Data'!$Y156</f>
        <v>101.8149456404002</v>
      </c>
      <c r="CP70" s="134">
        <f>('[1]Summary Data'!$V156*POWER(CP$62,3))+('[1]Summary Data'!$W156*POWER(CP$62,2))+('[1]Summary Data'!$X156*CP$62)+'[1]Summary Data'!$Y156</f>
        <v>95.77223000000015</v>
      </c>
      <c r="CQ70" s="135">
        <f>('[1]Summary Data'!$V156*POWER(CQ$62,3))+('[1]Summary Data'!$W156*POWER(CQ$62,2))+('[1]Summary Data'!$X156*CQ$62)+'[1]Summary Data'!$Y156</f>
        <v>-953.73388999999941</v>
      </c>
    </row>
    <row r="71" spans="2:95" ht="15.75" thickBot="1" x14ac:dyDescent="0.3"/>
    <row r="72" spans="2:95" ht="15.75" thickBot="1" x14ac:dyDescent="0.3">
      <c r="B72" s="179" t="s">
        <v>65</v>
      </c>
      <c r="C72" s="180"/>
      <c r="D72" s="180"/>
      <c r="E72" s="180"/>
      <c r="F72" s="180"/>
      <c r="G72" s="180"/>
      <c r="H72" s="181"/>
    </row>
    <row r="73" spans="2:95" ht="15.75" thickBot="1" x14ac:dyDescent="0.3">
      <c r="B73" s="136">
        <v>4000</v>
      </c>
      <c r="C73" s="46" t="s">
        <v>66</v>
      </c>
    </row>
    <row r="74" spans="2:95" x14ac:dyDescent="0.25">
      <c r="I74" s="43"/>
    </row>
  </sheetData>
  <sheetProtection password="C163" sheet="1" objects="1" scenarios="1"/>
  <mergeCells count="33">
    <mergeCell ref="B10:H10"/>
    <mergeCell ref="A1:T1"/>
    <mergeCell ref="J2:R2"/>
    <mergeCell ref="B5:D5"/>
    <mergeCell ref="P5:S5"/>
    <mergeCell ref="B7:D7"/>
    <mergeCell ref="V39:AL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Q39:U39"/>
    <mergeCell ref="B40:E48"/>
    <mergeCell ref="Q40:T48"/>
    <mergeCell ref="O41:O48"/>
    <mergeCell ref="AM41:AM48"/>
    <mergeCell ref="B50:F50"/>
    <mergeCell ref="G50:V50"/>
    <mergeCell ref="B62:E70"/>
    <mergeCell ref="W63:W70"/>
    <mergeCell ref="B72:H72"/>
    <mergeCell ref="CB50:CQ50"/>
    <mergeCell ref="B51:E59"/>
    <mergeCell ref="W52:W59"/>
    <mergeCell ref="B61:F61"/>
    <mergeCell ref="G61:V61"/>
    <mergeCell ref="CB61:CQ61"/>
  </mergeCells>
  <dataValidations count="1">
    <dataValidation type="list" allowBlank="1" showInputMessage="1" showErrorMessage="1" sqref="E5" xr:uid="{00000000-0002-0000-01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I74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13" width="9.140625" style="7" hidden="1" customWidth="1"/>
    <col min="114" max="16384" width="9.140625" style="7"/>
  </cols>
  <sheetData>
    <row r="1" spans="1:27" ht="27" thickBot="1" x14ac:dyDescent="0.4">
      <c r="A1" s="161" t="str">
        <f ca="1">MID(CELL("filename",A1),FIND("]",CELL("filename",A1))+1,255)</f>
        <v>LINK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557.84900000000005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201" t="s">
        <v>35</v>
      </c>
      <c r="K2" s="202"/>
      <c r="L2" s="202"/>
      <c r="M2" s="202"/>
      <c r="N2" s="202"/>
      <c r="O2" s="202"/>
      <c r="P2" s="202"/>
      <c r="Q2" s="202"/>
      <c r="R2" s="203"/>
      <c r="S2" s="40">
        <f>'[1]Summary Data'!$D$69</f>
        <v>557.84900000000005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79" t="s">
        <v>36</v>
      </c>
      <c r="C5" s="180"/>
      <c r="D5" s="181"/>
      <c r="E5" s="42" t="s">
        <v>32</v>
      </c>
      <c r="F5" s="43" t="s">
        <v>37</v>
      </c>
      <c r="P5" s="204" t="s">
        <v>38</v>
      </c>
      <c r="Q5" s="204"/>
      <c r="R5" s="204"/>
      <c r="S5" s="204"/>
      <c r="T5" s="44">
        <v>1</v>
      </c>
    </row>
    <row r="6" spans="1:27" ht="15.75" thickBot="1" x14ac:dyDescent="0.3"/>
    <row r="7" spans="1:27" ht="15.75" thickBot="1" x14ac:dyDescent="0.3">
      <c r="B7" s="179" t="s">
        <v>39</v>
      </c>
      <c r="C7" s="180"/>
      <c r="D7" s="181"/>
    </row>
    <row r="8" spans="1:27" ht="15.75" thickBot="1" x14ac:dyDescent="0.3">
      <c r="B8" s="45">
        <f>MIN(G51:V51)</f>
        <v>0</v>
      </c>
      <c r="C8" s="46" t="s">
        <v>40</v>
      </c>
    </row>
    <row r="9" spans="1:27" ht="15.75" thickBot="1" x14ac:dyDescent="0.3"/>
    <row r="10" spans="1:27" ht="15.75" thickBot="1" x14ac:dyDescent="0.3">
      <c r="B10" s="179" t="s">
        <v>41</v>
      </c>
      <c r="C10" s="180"/>
      <c r="D10" s="180"/>
      <c r="E10" s="180"/>
      <c r="F10" s="180"/>
      <c r="G10" s="180"/>
      <c r="H10" s="181"/>
    </row>
    <row r="11" spans="1:27" ht="15.75" thickBot="1" x14ac:dyDescent="0.3">
      <c r="B11" s="45">
        <f>MAX(G51:V51)</f>
        <v>1.875</v>
      </c>
      <c r="C11" s="46" t="s">
        <v>40</v>
      </c>
    </row>
    <row r="12" spans="1:27" ht="15.75" thickBot="1" x14ac:dyDescent="0.3">
      <c r="I12" s="43"/>
    </row>
    <row r="13" spans="1:27" ht="15.75" thickBot="1" x14ac:dyDescent="0.3">
      <c r="B13" s="179" t="s">
        <v>42</v>
      </c>
      <c r="C13" s="180"/>
      <c r="D13" s="180"/>
      <c r="E13" s="180"/>
      <c r="F13" s="180"/>
      <c r="G13" s="181"/>
      <c r="H13" s="43"/>
      <c r="I13" s="43"/>
    </row>
    <row r="14" spans="1:27" ht="15.75" thickBot="1" x14ac:dyDescent="0.3">
      <c r="B14" s="167" t="s">
        <v>43</v>
      </c>
      <c r="C14" s="168"/>
      <c r="D14" s="168"/>
      <c r="E14" s="169"/>
      <c r="F14" s="47" t="str">
        <f>$E$5</f>
        <v>bar</v>
      </c>
      <c r="G14" s="48" t="s">
        <v>44</v>
      </c>
    </row>
    <row r="15" spans="1:27" ht="15.75" customHeight="1" thickBot="1" x14ac:dyDescent="0.3">
      <c r="B15" s="170"/>
      <c r="C15" s="171"/>
      <c r="D15" s="171"/>
      <c r="E15" s="172"/>
      <c r="F15" s="49">
        <f>'[1]Summary Data'!$C$16*VLOOKUP($E$5,PressureFactors,2,FALSE)</f>
        <v>2.5</v>
      </c>
      <c r="G15" s="50">
        <f>'[1]Summary Data'!$D$70*IF('[1]Summary Data'!$D$69&gt;1250,1,Help!$AE$5)*$T$5</f>
        <v>592.1327</v>
      </c>
      <c r="H15" s="176" t="s">
        <v>45</v>
      </c>
      <c r="I15" s="37"/>
      <c r="K15" s="37"/>
    </row>
    <row r="16" spans="1:27" ht="15.75" thickBot="1" x14ac:dyDescent="0.3">
      <c r="B16" s="170"/>
      <c r="C16" s="171"/>
      <c r="D16" s="171"/>
      <c r="E16" s="172"/>
      <c r="F16" s="51">
        <f>'[1]Summary Data'!$C$15*VLOOKUP($E$5,PressureFactors,2,FALSE)</f>
        <v>3</v>
      </c>
      <c r="G16" s="52">
        <f>'[1]Summary Data'!$D$69*IF('[1]Summary Data'!$D$69&gt;1250,1,Help!$AE$5)*$T$5</f>
        <v>641.52634999999998</v>
      </c>
      <c r="H16" s="177"/>
      <c r="I16" s="53" t="s">
        <v>46</v>
      </c>
    </row>
    <row r="17" spans="2:17" x14ac:dyDescent="0.25">
      <c r="B17" s="170"/>
      <c r="C17" s="171"/>
      <c r="D17" s="171"/>
      <c r="E17" s="172"/>
      <c r="F17" s="54">
        <f>'[1]Summary Data'!$C$14*VLOOKUP($E$5,PressureFactors,2,FALSE)</f>
        <v>3.5</v>
      </c>
      <c r="G17" s="55">
        <f>'[1]Summary Data'!$D$68*IF('[1]Summary Data'!$D$69&gt;1250,1,Help!$AE$5)*$T$5</f>
        <v>705.20069999999987</v>
      </c>
      <c r="H17" s="177"/>
    </row>
    <row r="18" spans="2:17" x14ac:dyDescent="0.25">
      <c r="B18" s="170"/>
      <c r="C18" s="171"/>
      <c r="D18" s="171"/>
      <c r="E18" s="172"/>
      <c r="F18" s="56">
        <f>'[1]Summary Data'!$C$13*VLOOKUP($E$5,PressureFactors,2,FALSE)</f>
        <v>4</v>
      </c>
      <c r="G18" s="57">
        <f>'[1]Summary Data'!$D$67*IF('[1]Summary Data'!$D$69&gt;1250,1,Help!$AE$5)*$T$5</f>
        <v>743.33010000000002</v>
      </c>
      <c r="H18" s="177"/>
    </row>
    <row r="19" spans="2:17" x14ac:dyDescent="0.25">
      <c r="B19" s="170"/>
      <c r="C19" s="171"/>
      <c r="D19" s="171"/>
      <c r="E19" s="172"/>
      <c r="F19" s="56">
        <f>'[1]Summary Data'!$C$12*VLOOKUP($E$5,PressureFactors,2,FALSE)</f>
        <v>4.5</v>
      </c>
      <c r="G19" s="57">
        <f>'[1]Summary Data'!$D$66*IF('[1]Summary Data'!$D$69&gt;1250,1,Help!$AE$5)*$T$5</f>
        <v>802.36534999999992</v>
      </c>
      <c r="H19" s="177"/>
    </row>
    <row r="20" spans="2:17" x14ac:dyDescent="0.25">
      <c r="B20" s="170"/>
      <c r="C20" s="171"/>
      <c r="D20" s="171"/>
      <c r="E20" s="172"/>
      <c r="F20" s="56">
        <f>'[1]Summary Data'!$C$11*VLOOKUP($E$5,PressureFactors,2,FALSE)</f>
        <v>5</v>
      </c>
      <c r="G20" s="57">
        <f>'[1]Summary Data'!$D$65*IF('[1]Summary Data'!$D$69&gt;1250,1,Help!$AE$5)*$T$5</f>
        <v>839.89789999999994</v>
      </c>
      <c r="H20" s="177"/>
    </row>
    <row r="21" spans="2:17" x14ac:dyDescent="0.25">
      <c r="B21" s="170"/>
      <c r="C21" s="171"/>
      <c r="D21" s="171"/>
      <c r="E21" s="172"/>
      <c r="F21" s="56">
        <f>'[1]Summary Data'!$C$10*VLOOKUP($E$5,PressureFactors,2,FALSE)</f>
        <v>5.5</v>
      </c>
      <c r="G21" s="57">
        <f>'[1]Summary Data'!$D$64*IF('[1]Summary Data'!$D$69&gt;1250,1,Help!$AE$5)*$T$5</f>
        <v>881.00579999999991</v>
      </c>
      <c r="H21" s="177"/>
    </row>
    <row r="22" spans="2:17" ht="15.75" thickBot="1" x14ac:dyDescent="0.3">
      <c r="B22" s="173"/>
      <c r="C22" s="174"/>
      <c r="D22" s="174"/>
      <c r="E22" s="175"/>
      <c r="F22" s="58">
        <f>'[1]Summary Data'!$C$9*VLOOKUP($E$5,PressureFactors,2,FALSE)</f>
        <v>6</v>
      </c>
      <c r="G22" s="59">
        <f>'[1]Summary Data'!$D$63*IF('[1]Summary Data'!$D$69&gt;1250,1,Help!$AE$5)*$T$5</f>
        <v>918.84539999999993</v>
      </c>
      <c r="H22" s="178"/>
    </row>
    <row r="23" spans="2:17" ht="15.75" thickBot="1" x14ac:dyDescent="0.3"/>
    <row r="24" spans="2:17" ht="15.75" thickBot="1" x14ac:dyDescent="0.3">
      <c r="B24" s="179" t="s">
        <v>47</v>
      </c>
      <c r="C24" s="180"/>
      <c r="D24" s="180"/>
      <c r="E24" s="180"/>
      <c r="F24" s="181"/>
      <c r="G24" s="182" t="s">
        <v>48</v>
      </c>
      <c r="H24" s="183"/>
      <c r="I24" s="183"/>
      <c r="J24" s="183"/>
      <c r="K24" s="183"/>
      <c r="L24" s="183"/>
      <c r="M24" s="183"/>
      <c r="N24" s="184"/>
    </row>
    <row r="25" spans="2:17" ht="15.75" customHeight="1" thickBot="1" x14ac:dyDescent="0.3">
      <c r="B25" s="196" t="s">
        <v>49</v>
      </c>
      <c r="C25" s="197"/>
      <c r="D25" s="197"/>
      <c r="E25" s="197"/>
      <c r="F25" s="198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9"/>
      <c r="C26" s="200"/>
      <c r="D26" s="200"/>
      <c r="E26" s="200"/>
      <c r="F26" s="200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79" t="s">
        <v>52</v>
      </c>
      <c r="C28" s="180"/>
      <c r="D28" s="180"/>
      <c r="E28" s="180"/>
      <c r="F28" s="181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67" t="s">
        <v>53</v>
      </c>
      <c r="C29" s="168"/>
      <c r="D29" s="168"/>
      <c r="E29" s="169"/>
      <c r="F29" s="47" t="str">
        <f>$E$5</f>
        <v>bar</v>
      </c>
      <c r="G29" s="76" t="s">
        <v>54</v>
      </c>
    </row>
    <row r="30" spans="2:17" ht="15.75" customHeight="1" x14ac:dyDescent="0.25">
      <c r="B30" s="170"/>
      <c r="C30" s="171"/>
      <c r="D30" s="171"/>
      <c r="E30" s="17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70"/>
      <c r="C31" s="171"/>
      <c r="D31" s="171"/>
      <c r="E31" s="17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70"/>
      <c r="C32" s="171"/>
      <c r="D32" s="171"/>
      <c r="E32" s="172"/>
      <c r="F32" s="81">
        <f t="shared" si="2"/>
        <v>3.5</v>
      </c>
      <c r="G32" s="80">
        <f t="shared" si="3"/>
        <v>0.92582009977255153</v>
      </c>
    </row>
    <row r="33" spans="2:18" x14ac:dyDescent="0.25">
      <c r="B33" s="170"/>
      <c r="C33" s="171"/>
      <c r="D33" s="171"/>
      <c r="E33" s="172"/>
      <c r="F33" s="79">
        <f t="shared" si="2"/>
        <v>4</v>
      </c>
      <c r="G33" s="80">
        <f t="shared" si="3"/>
        <v>0.8660254037844386</v>
      </c>
    </row>
    <row r="34" spans="2:18" x14ac:dyDescent="0.25">
      <c r="B34" s="170"/>
      <c r="C34" s="171"/>
      <c r="D34" s="171"/>
      <c r="E34" s="172"/>
      <c r="F34" s="79">
        <f t="shared" si="2"/>
        <v>4.5</v>
      </c>
      <c r="G34" s="80">
        <f t="shared" si="3"/>
        <v>0.81649658092772603</v>
      </c>
    </row>
    <row r="35" spans="2:18" x14ac:dyDescent="0.25">
      <c r="B35" s="170"/>
      <c r="C35" s="171"/>
      <c r="D35" s="171"/>
      <c r="E35" s="172"/>
      <c r="F35" s="79">
        <f t="shared" si="2"/>
        <v>5</v>
      </c>
      <c r="G35" s="80">
        <f t="shared" si="3"/>
        <v>0.7745966692414834</v>
      </c>
    </row>
    <row r="36" spans="2:18" x14ac:dyDescent="0.25">
      <c r="B36" s="170"/>
      <c r="C36" s="171"/>
      <c r="D36" s="171"/>
      <c r="E36" s="172"/>
      <c r="F36" s="79">
        <f t="shared" si="2"/>
        <v>5.5</v>
      </c>
      <c r="G36" s="80">
        <f t="shared" si="3"/>
        <v>0.7385489458759964</v>
      </c>
    </row>
    <row r="37" spans="2:18" ht="15.75" thickBot="1" x14ac:dyDescent="0.3">
      <c r="B37" s="173"/>
      <c r="C37" s="174"/>
      <c r="D37" s="174"/>
      <c r="E37" s="175"/>
      <c r="F37" s="82">
        <f t="shared" si="2"/>
        <v>6</v>
      </c>
      <c r="G37" s="83">
        <f t="shared" si="3"/>
        <v>0.70710678118654757</v>
      </c>
    </row>
    <row r="38" spans="2:18" ht="15.75" thickBot="1" x14ac:dyDescent="0.3"/>
    <row r="39" spans="2:18" ht="15.75" thickBot="1" x14ac:dyDescent="0.3">
      <c r="B39" s="179" t="s">
        <v>55</v>
      </c>
      <c r="C39" s="180"/>
      <c r="D39" s="180"/>
      <c r="E39" s="180"/>
      <c r="F39" s="181"/>
      <c r="G39" s="182" t="s">
        <v>68</v>
      </c>
      <c r="H39" s="183"/>
      <c r="I39" s="183"/>
      <c r="J39" s="183"/>
      <c r="K39" s="183"/>
      <c r="L39" s="183"/>
      <c r="M39" s="183"/>
      <c r="N39" s="183"/>
      <c r="O39" s="183"/>
      <c r="P39" s="184"/>
    </row>
    <row r="40" spans="2:18" ht="15.75" customHeight="1" thickBot="1" x14ac:dyDescent="0.3">
      <c r="B40" s="187" t="s">
        <v>58</v>
      </c>
      <c r="C40" s="188"/>
      <c r="D40" s="188"/>
      <c r="E40" s="189"/>
      <c r="F40" s="47" t="str">
        <f>$E$5</f>
        <v>bar</v>
      </c>
      <c r="G40" s="84">
        <v>6</v>
      </c>
      <c r="H40" s="85">
        <v>7</v>
      </c>
      <c r="I40" s="85">
        <v>8</v>
      </c>
      <c r="J40" s="85">
        <v>9</v>
      </c>
      <c r="K40" s="85">
        <v>10</v>
      </c>
      <c r="L40" s="85">
        <v>11</v>
      </c>
      <c r="M40" s="85">
        <v>12</v>
      </c>
      <c r="N40" s="85">
        <v>13</v>
      </c>
      <c r="O40" s="85">
        <v>14</v>
      </c>
      <c r="P40" s="86">
        <v>15</v>
      </c>
    </row>
    <row r="41" spans="2:18" ht="15.75" thickBot="1" x14ac:dyDescent="0.3">
      <c r="B41" s="190"/>
      <c r="C41" s="191"/>
      <c r="D41" s="191"/>
      <c r="E41" s="192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3.1414000000000009</v>
      </c>
      <c r="H41" s="88">
        <f>('[1]Summary Data'!$V43*POWER(H$40,3))+('[1]Summary Data'!$W43*POWER(H$40,2))+('[1]Summary Data'!$X43*H$40)+'[1]Summary Data'!$Y43</f>
        <v>2.5939000000000014</v>
      </c>
      <c r="I41" s="88">
        <f>('[1]Summary Data'!$V43*POWER(I$40,3))+('[1]Summary Data'!$W43*POWER(I$40,2))+('[1]Summary Data'!$X43*I$40)+'[1]Summary Data'!$Y43</f>
        <v>2.1424000000000003</v>
      </c>
      <c r="J41" s="88">
        <f>('[1]Summary Data'!$V43*POWER(J$40,3))+('[1]Summary Data'!$W43*POWER(J$40,2))+('[1]Summary Data'!$X43*J$40)+'[1]Summary Data'!$Y43</f>
        <v>1.77562</v>
      </c>
      <c r="K41" s="88">
        <f>('[1]Summary Data'!$V43*POWER(K$40,3))+('[1]Summary Data'!$W43*POWER(K$40,2))+('[1]Summary Data'!$X43*K$40)+'[1]Summary Data'!$Y43</f>
        <v>1.4822800000000003</v>
      </c>
      <c r="L41" s="88">
        <f>('[1]Summary Data'!$V43*POWER(L$40,3))+('[1]Summary Data'!$W43*POWER(L$40,2))+('[1]Summary Data'!$X43*L$40)+'[1]Summary Data'!$Y43</f>
        <v>1.2510999999999992</v>
      </c>
      <c r="M41" s="88">
        <f>('[1]Summary Data'!$V43*POWER(M$40,3))+('[1]Summary Data'!$W43*POWER(M$40,2))+('[1]Summary Data'!$X43*M$40)+'[1]Summary Data'!$Y43</f>
        <v>1.070800000000002</v>
      </c>
      <c r="N41" s="88">
        <f>('[1]Summary Data'!$V43*POWER(N$40,3))+('[1]Summary Data'!$W43*POWER(N$40,2))+('[1]Summary Data'!$X43*N$40)+'[1]Summary Data'!$Y43</f>
        <v>0.93009999999999948</v>
      </c>
      <c r="O41" s="88">
        <f>('[1]Summary Data'!$V43*POWER(O$40,3))+('[1]Summary Data'!$W43*POWER(O$40,2))+('[1]Summary Data'!$X43*O$40)+'[1]Summary Data'!$Y43</f>
        <v>0.81772000000000311</v>
      </c>
      <c r="P41" s="89">
        <f>('[1]Summary Data'!$V43*POWER(P$40,3))+('[1]Summary Data'!$W43*POWER(P$40,2))+('[1]Summary Data'!$X43*P$40)+'[1]Summary Data'!$Y43</f>
        <v>0.72237999999999936</v>
      </c>
      <c r="Q41" s="176" t="s">
        <v>40</v>
      </c>
    </row>
    <row r="42" spans="2:18" ht="15.75" thickBot="1" x14ac:dyDescent="0.3">
      <c r="B42" s="190"/>
      <c r="C42" s="191"/>
      <c r="D42" s="191"/>
      <c r="E42" s="192"/>
      <c r="F42" s="51">
        <f t="shared" si="4"/>
        <v>3</v>
      </c>
      <c r="G42" s="92">
        <f>('[1]Summary Data'!$V42*POWER(G$40,3))+('[1]Summary Data'!$W42*POWER(G$40,2))+('[1]Summary Data'!$X42*G$40)+'[1]Summary Data'!$Y42</f>
        <v>3.5068000000000001</v>
      </c>
      <c r="H42" s="93">
        <f>('[1]Summary Data'!$V42*POWER(H$40,3))+('[1]Summary Data'!$W42*POWER(H$40,2))+('[1]Summary Data'!$X42*H$40)+'[1]Summary Data'!$Y42</f>
        <v>2.79312</v>
      </c>
      <c r="I42" s="93">
        <f>('[1]Summary Data'!$V42*POWER(I$40,3))+('[1]Summary Data'!$W42*POWER(I$40,2))+('[1]Summary Data'!$X42*I$40)+'[1]Summary Data'!$Y42</f>
        <v>2.2325199999999992</v>
      </c>
      <c r="J42" s="93">
        <f>('[1]Summary Data'!$V42*POWER(J$40,3))+('[1]Summary Data'!$W42*POWER(J$40,2))+('[1]Summary Data'!$X42*J$40)+'[1]Summary Data'!$Y42</f>
        <v>1.8028000000000013</v>
      </c>
      <c r="K42" s="93">
        <f>('[1]Summary Data'!$V42*POWER(K$40,3))+('[1]Summary Data'!$W42*POWER(K$40,2))+('[1]Summary Data'!$X42*K$40)+'[1]Summary Data'!$Y42</f>
        <v>1.4817600000000031</v>
      </c>
      <c r="L42" s="93">
        <f>('[1]Summary Data'!$V42*POWER(L$40,3))+('[1]Summary Data'!$W42*POWER(L$40,2))+('[1]Summary Data'!$X42*L$40)+'[1]Summary Data'!$Y42</f>
        <v>1.2471999999999976</v>
      </c>
      <c r="M42" s="93">
        <f>('[1]Summary Data'!$V42*POWER(M$40,3))+('[1]Summary Data'!$W42*POWER(M$40,2))+('[1]Summary Data'!$X42*M$40)+'[1]Summary Data'!$Y42</f>
        <v>1.0769199999999994</v>
      </c>
      <c r="N42" s="93">
        <f>('[1]Summary Data'!$V42*POWER(N$40,3))+('[1]Summary Data'!$W42*POWER(N$40,2))+('[1]Summary Data'!$X42*N$40)+'[1]Summary Data'!$Y42</f>
        <v>0.94872000000000334</v>
      </c>
      <c r="O42" s="93">
        <f>('[1]Summary Data'!$V42*POWER(O$40,3))+('[1]Summary Data'!$W42*POWER(O$40,2))+('[1]Summary Data'!$X42*O$40)+'[1]Summary Data'!$Y42</f>
        <v>0.8403999999999936</v>
      </c>
      <c r="P42" s="94">
        <f>('[1]Summary Data'!$V42*POWER(P$40,3))+('[1]Summary Data'!$W42*POWER(P$40,2))+('[1]Summary Data'!$X42*P$40)+'[1]Summary Data'!$Y42</f>
        <v>0.72976000000000063</v>
      </c>
      <c r="Q42" s="177"/>
      <c r="R42" s="53" t="s">
        <v>46</v>
      </c>
    </row>
    <row r="43" spans="2:18" x14ac:dyDescent="0.25">
      <c r="B43" s="190"/>
      <c r="C43" s="191"/>
      <c r="D43" s="191"/>
      <c r="E43" s="192"/>
      <c r="F43" s="54">
        <f t="shared" si="4"/>
        <v>3.5</v>
      </c>
      <c r="G43" s="97">
        <f>('[1]Summary Data'!$V41*POWER(G$40,3))+('[1]Summary Data'!$W41*POWER(G$40,2))+('[1]Summary Data'!$X41*G$40)+'[1]Summary Data'!$Y41</f>
        <v>3.5383099999999992</v>
      </c>
      <c r="H43" s="98">
        <f>('[1]Summary Data'!$V41*POWER(H$40,3))+('[1]Summary Data'!$W41*POWER(H$40,2))+('[1]Summary Data'!$X41*H$40)+'[1]Summary Data'!$Y41</f>
        <v>2.8675999999999995</v>
      </c>
      <c r="I43" s="98">
        <f>('[1]Summary Data'!$V41*POWER(I$40,3))+('[1]Summary Data'!$W41*POWER(I$40,2))+('[1]Summary Data'!$X41*I$40)+'[1]Summary Data'!$Y41</f>
        <v>2.3192899999999987</v>
      </c>
      <c r="J43" s="98">
        <f>('[1]Summary Data'!$V41*POWER(J$40,3))+('[1]Summary Data'!$W41*POWER(J$40,2))+('[1]Summary Data'!$X41*J$40)+'[1]Summary Data'!$Y41</f>
        <v>1.8790399999999998</v>
      </c>
      <c r="K43" s="98">
        <f>('[1]Summary Data'!$V41*POWER(K$40,3))+('[1]Summary Data'!$W41*POWER(K$40,2))+('[1]Summary Data'!$X41*K$40)+'[1]Summary Data'!$Y41</f>
        <v>1.5325100000000003</v>
      </c>
      <c r="L43" s="98">
        <f>('[1]Summary Data'!$V41*POWER(L$40,3))+('[1]Summary Data'!$W41*POWER(L$40,2))+('[1]Summary Data'!$X41*L$40)+'[1]Summary Data'!$Y41</f>
        <v>1.2653600000000012</v>
      </c>
      <c r="M43" s="98">
        <f>('[1]Summary Data'!$V41*POWER(M$40,3))+('[1]Summary Data'!$W41*POWER(M$40,2))+('[1]Summary Data'!$X41*M$40)+'[1]Summary Data'!$Y41</f>
        <v>1.0632499999999983</v>
      </c>
      <c r="N43" s="98">
        <f>('[1]Summary Data'!$V41*POWER(N$40,3))+('[1]Summary Data'!$W41*POWER(N$40,2))+('[1]Summary Data'!$X41*N$40)+'[1]Summary Data'!$Y41</f>
        <v>0.91183999999999799</v>
      </c>
      <c r="O43" s="98">
        <f>('[1]Summary Data'!$V41*POWER(O$40,3))+('[1]Summary Data'!$W41*POWER(O$40,2))+('[1]Summary Data'!$X41*O$40)+'[1]Summary Data'!$Y41</f>
        <v>0.79679000000000144</v>
      </c>
      <c r="P43" s="99">
        <f>('[1]Summary Data'!$V41*POWER(P$40,3))+('[1]Summary Data'!$W41*POWER(P$40,2))+('[1]Summary Data'!$X41*P$40)+'[1]Summary Data'!$Y41</f>
        <v>0.70375999999999905</v>
      </c>
      <c r="Q43" s="177"/>
    </row>
    <row r="44" spans="2:18" x14ac:dyDescent="0.25">
      <c r="B44" s="190"/>
      <c r="C44" s="191"/>
      <c r="D44" s="191"/>
      <c r="E44" s="192"/>
      <c r="F44" s="56">
        <f t="shared" si="4"/>
        <v>4</v>
      </c>
      <c r="G44" s="97">
        <f>('[1]Summary Data'!$V40*POWER(G$40,3))+('[1]Summary Data'!$W40*POWER(G$40,2))+('[1]Summary Data'!$X40*G$40)+'[1]Summary Data'!$Y40</f>
        <v>3.9502599999999983</v>
      </c>
      <c r="H44" s="98">
        <f>('[1]Summary Data'!$V40*POWER(H$40,3))+('[1]Summary Data'!$W40*POWER(H$40,2))+('[1]Summary Data'!$X40*H$40)+'[1]Summary Data'!$Y40</f>
        <v>3.1446499999999986</v>
      </c>
      <c r="I44" s="98">
        <f>('[1]Summary Data'!$V40*POWER(I$40,3))+('[1]Summary Data'!$W40*POWER(I$40,2))+('[1]Summary Data'!$X40*I$40)+'[1]Summary Data'!$Y40</f>
        <v>2.497539999999999</v>
      </c>
      <c r="J44" s="98">
        <f>('[1]Summary Data'!$V40*POWER(J$40,3))+('[1]Summary Data'!$W40*POWER(J$40,2))+('[1]Summary Data'!$X40*J$40)+'[1]Summary Data'!$Y40</f>
        <v>1.9884699999999995</v>
      </c>
      <c r="K44" s="98">
        <f>('[1]Summary Data'!$V40*POWER(K$40,3))+('[1]Summary Data'!$W40*POWER(K$40,2))+('[1]Summary Data'!$X40*K$40)+'[1]Summary Data'!$Y40</f>
        <v>1.5969799999999985</v>
      </c>
      <c r="L44" s="98">
        <f>('[1]Summary Data'!$V40*POWER(L$40,3))+('[1]Summary Data'!$W40*POWER(L$40,2))+('[1]Summary Data'!$X40*L$40)+'[1]Summary Data'!$Y40</f>
        <v>1.3026099999999996</v>
      </c>
      <c r="M44" s="98">
        <f>('[1]Summary Data'!$V40*POWER(M$40,3))+('[1]Summary Data'!$W40*POWER(M$40,2))+('[1]Summary Data'!$X40*M$40)+'[1]Summary Data'!$Y40</f>
        <v>1.0848999999999975</v>
      </c>
      <c r="N44" s="98">
        <f>('[1]Summary Data'!$V40*POWER(N$40,3))+('[1]Summary Data'!$W40*POWER(N$40,2))+('[1]Summary Data'!$X40*N$40)+'[1]Summary Data'!$Y40</f>
        <v>0.92338999999999771</v>
      </c>
      <c r="O44" s="98">
        <f>('[1]Summary Data'!$V40*POWER(O$40,3))+('[1]Summary Data'!$W40*POWER(O$40,2))+('[1]Summary Data'!$X40*O$40)+'[1]Summary Data'!$Y40</f>
        <v>0.79761999999999844</v>
      </c>
      <c r="P44" s="99">
        <f>('[1]Summary Data'!$V40*POWER(P$40,3))+('[1]Summary Data'!$W40*POWER(P$40,2))+('[1]Summary Data'!$X40*P$40)+'[1]Summary Data'!$Y40</f>
        <v>0.6871299999999998</v>
      </c>
      <c r="Q44" s="177"/>
    </row>
    <row r="45" spans="2:18" x14ac:dyDescent="0.25">
      <c r="B45" s="190"/>
      <c r="C45" s="191"/>
      <c r="D45" s="191"/>
      <c r="E45" s="192"/>
      <c r="F45" s="56">
        <f t="shared" si="4"/>
        <v>4.5</v>
      </c>
      <c r="G45" s="97">
        <f>('[1]Summary Data'!$V39*POWER(G$40,3))+('[1]Summary Data'!$W39*POWER(G$40,2))+('[1]Summary Data'!$X39*G$40)+'[1]Summary Data'!$Y39</f>
        <v>4.37303</v>
      </c>
      <c r="H45" s="98">
        <f>('[1]Summary Data'!$V39*POWER(H$40,3))+('[1]Summary Data'!$W39*POWER(H$40,2))+('[1]Summary Data'!$X39*H$40)+'[1]Summary Data'!$Y39</f>
        <v>3.4581699999999991</v>
      </c>
      <c r="I45" s="98">
        <f>('[1]Summary Data'!$V39*POWER(I$40,3))+('[1]Summary Data'!$W39*POWER(I$40,2))+('[1]Summary Data'!$X39*I$40)+'[1]Summary Data'!$Y39</f>
        <v>2.7207899999999992</v>
      </c>
      <c r="J45" s="98">
        <f>('[1]Summary Data'!$V39*POWER(J$40,3))+('[1]Summary Data'!$W39*POWER(J$40,2))+('[1]Summary Data'!$X39*J$40)+'[1]Summary Data'!$Y39</f>
        <v>2.1393499999999985</v>
      </c>
      <c r="K45" s="98">
        <f>('[1]Summary Data'!$V39*POWER(K$40,3))+('[1]Summary Data'!$W39*POWER(K$40,2))+('[1]Summary Data'!$X39*K$40)+'[1]Summary Data'!$Y39</f>
        <v>1.6923099999999991</v>
      </c>
      <c r="L45" s="98">
        <f>('[1]Summary Data'!$V39*POWER(L$40,3))+('[1]Summary Data'!$W39*POWER(L$40,2))+('[1]Summary Data'!$X39*L$40)+'[1]Summary Data'!$Y39</f>
        <v>1.3581299999999974</v>
      </c>
      <c r="M45" s="98">
        <f>('[1]Summary Data'!$V39*POWER(M$40,3))+('[1]Summary Data'!$W39*POWER(M$40,2))+('[1]Summary Data'!$X39*M$40)+'[1]Summary Data'!$Y39</f>
        <v>1.1152699999999989</v>
      </c>
      <c r="N45" s="98">
        <f>('[1]Summary Data'!$V39*POWER(N$40,3))+('[1]Summary Data'!$W39*POWER(N$40,2))+('[1]Summary Data'!$X39*N$40)+'[1]Summary Data'!$Y39</f>
        <v>0.94219000000000364</v>
      </c>
      <c r="O45" s="98">
        <f>('[1]Summary Data'!$V39*POWER(O$40,3))+('[1]Summary Data'!$W39*POWER(O$40,2))+('[1]Summary Data'!$X39*O$40)+'[1]Summary Data'!$Y39</f>
        <v>0.81734999999999758</v>
      </c>
      <c r="P45" s="99">
        <f>('[1]Summary Data'!$V39*POWER(P$40,3))+('[1]Summary Data'!$W39*POWER(P$40,2))+('[1]Summary Data'!$X39*P$40)+'[1]Summary Data'!$Y39</f>
        <v>0.71920999999998969</v>
      </c>
      <c r="Q45" s="177"/>
    </row>
    <row r="46" spans="2:18" x14ac:dyDescent="0.25">
      <c r="B46" s="190"/>
      <c r="C46" s="191"/>
      <c r="D46" s="191"/>
      <c r="E46" s="192"/>
      <c r="F46" s="56">
        <f t="shared" si="4"/>
        <v>5</v>
      </c>
      <c r="G46" s="97">
        <f>('[1]Summary Data'!$V38*POWER(G$40,3))+('[1]Summary Data'!$W38*POWER(G$40,2))+('[1]Summary Data'!$X38*G$40)+'[1]Summary Data'!$Y38</f>
        <v>5.3795900000000003</v>
      </c>
      <c r="H46" s="98">
        <f>('[1]Summary Data'!$V38*POWER(H$40,3))+('[1]Summary Data'!$W38*POWER(H$40,2))+('[1]Summary Data'!$X38*H$40)+'[1]Summary Data'!$Y38</f>
        <v>4.0529400000000066</v>
      </c>
      <c r="I46" s="98">
        <f>('[1]Summary Data'!$V38*POWER(I$40,3))+('[1]Summary Data'!$W38*POWER(I$40,2))+('[1]Summary Data'!$X38*I$40)+'[1]Summary Data'!$Y38</f>
        <v>3.0324900000000028</v>
      </c>
      <c r="J46" s="98">
        <f>('[1]Summary Data'!$V38*POWER(J$40,3))+('[1]Summary Data'!$W38*POWER(J$40,2))+('[1]Summary Data'!$X38*J$40)+'[1]Summary Data'!$Y38</f>
        <v>2.274440000000002</v>
      </c>
      <c r="K46" s="98">
        <f>('[1]Summary Data'!$V38*POWER(K$40,3))+('[1]Summary Data'!$W38*POWER(K$40,2))+('[1]Summary Data'!$X38*K$40)+'[1]Summary Data'!$Y38</f>
        <v>1.7349899999999998</v>
      </c>
      <c r="L46" s="98">
        <f>('[1]Summary Data'!$V38*POWER(L$40,3))+('[1]Summary Data'!$W38*POWER(L$40,2))+('[1]Summary Data'!$X38*L$40)+'[1]Summary Data'!$Y38</f>
        <v>1.3703400000000023</v>
      </c>
      <c r="M46" s="98">
        <f>('[1]Summary Data'!$V38*POWER(M$40,3))+('[1]Summary Data'!$W38*POWER(M$40,2))+('[1]Summary Data'!$X38*M$40)+'[1]Summary Data'!$Y38</f>
        <v>1.1366900000000051</v>
      </c>
      <c r="N46" s="98">
        <f>('[1]Summary Data'!$V38*POWER(N$40,3))+('[1]Summary Data'!$W38*POWER(N$40,2))+('[1]Summary Data'!$X38*N$40)+'[1]Summary Data'!$Y38</f>
        <v>0.99024000000000001</v>
      </c>
      <c r="O46" s="98">
        <f>('[1]Summary Data'!$V38*POWER(O$40,3))+('[1]Summary Data'!$W38*POWER(O$40,2))+('[1]Summary Data'!$X38*O$40)+'[1]Summary Data'!$Y38</f>
        <v>0.88719000000001103</v>
      </c>
      <c r="P46" s="99">
        <f>('[1]Summary Data'!$V38*POWER(P$40,3))+('[1]Summary Data'!$W38*POWER(P$40,2))+('[1]Summary Data'!$X38*P$40)+'[1]Summary Data'!$Y38</f>
        <v>0.78374000000000166</v>
      </c>
      <c r="Q46" s="177"/>
    </row>
    <row r="47" spans="2:18" x14ac:dyDescent="0.25">
      <c r="B47" s="190"/>
      <c r="C47" s="191"/>
      <c r="D47" s="191"/>
      <c r="E47" s="192"/>
      <c r="F47" s="56">
        <f t="shared" si="4"/>
        <v>5.5</v>
      </c>
      <c r="G47" s="97">
        <f>('[1]Summary Data'!$V37*POWER(G$40,3))+('[1]Summary Data'!$W37*POWER(G$40,2))+('[1]Summary Data'!$X37*G$40)+'[1]Summary Data'!$Y37</f>
        <v>6.7119699999999973</v>
      </c>
      <c r="H47" s="98">
        <f>('[1]Summary Data'!$V37*POWER(H$40,3))+('[1]Summary Data'!$W37*POWER(H$40,2))+('[1]Summary Data'!$X37*H$40)+'[1]Summary Data'!$Y37</f>
        <v>4.9459499999999998</v>
      </c>
      <c r="I47" s="98">
        <f>('[1]Summary Data'!$V37*POWER(I$40,3))+('[1]Summary Data'!$W37*POWER(I$40,2))+('[1]Summary Data'!$X37*I$40)+'[1]Summary Data'!$Y37</f>
        <v>3.5986899999999977</v>
      </c>
      <c r="J47" s="98">
        <f>('[1]Summary Data'!$V37*POWER(J$40,3))+('[1]Summary Data'!$W37*POWER(J$40,2))+('[1]Summary Data'!$X37*J$40)+'[1]Summary Data'!$Y37</f>
        <v>2.6097099999999962</v>
      </c>
      <c r="K47" s="98">
        <f>('[1]Summary Data'!$V37*POWER(K$40,3))+('[1]Summary Data'!$W37*POWER(K$40,2))+('[1]Summary Data'!$X37*K$40)+'[1]Summary Data'!$Y37</f>
        <v>1.9185300000000005</v>
      </c>
      <c r="L47" s="98">
        <f>('[1]Summary Data'!$V37*POWER(L$40,3))+('[1]Summary Data'!$W37*POWER(L$40,2))+('[1]Summary Data'!$X37*L$40)+'[1]Summary Data'!$Y37</f>
        <v>1.4646700000000017</v>
      </c>
      <c r="M47" s="98">
        <f>('[1]Summary Data'!$V37*POWER(M$40,3))+('[1]Summary Data'!$W37*POWER(M$40,2))+('[1]Summary Data'!$X37*M$40)+'[1]Summary Data'!$Y37</f>
        <v>1.1876499999999943</v>
      </c>
      <c r="N47" s="98">
        <f>('[1]Summary Data'!$V37*POWER(N$40,3))+('[1]Summary Data'!$W37*POWER(N$40,2))+('[1]Summary Data'!$X37*N$40)+'[1]Summary Data'!$Y37</f>
        <v>1.0269899999999872</v>
      </c>
      <c r="O47" s="98">
        <f>('[1]Summary Data'!$V37*POWER(O$40,3))+('[1]Summary Data'!$W37*POWER(O$40,2))+('[1]Summary Data'!$X37*O$40)+'[1]Summary Data'!$Y37</f>
        <v>0.9222099999999962</v>
      </c>
      <c r="P47" s="99">
        <f>('[1]Summary Data'!$V37*POWER(P$40,3))+('[1]Summary Data'!$W37*POWER(P$40,2))+('[1]Summary Data'!$X37*P$40)+'[1]Summary Data'!$Y37</f>
        <v>0.81283000000000172</v>
      </c>
      <c r="Q47" s="177"/>
    </row>
    <row r="48" spans="2:18" ht="15.75" thickBot="1" x14ac:dyDescent="0.3">
      <c r="B48" s="193"/>
      <c r="C48" s="194"/>
      <c r="D48" s="194"/>
      <c r="E48" s="195"/>
      <c r="F48" s="58">
        <f t="shared" si="4"/>
        <v>6</v>
      </c>
      <c r="G48" s="102">
        <f>('[1]Summary Data'!$V36*POWER(G$40,3))+('[1]Summary Data'!$W36*POWER(G$40,2))+('[1]Summary Data'!$X36*G$40)+'[1]Summary Data'!$Y36</f>
        <v>8.3892999999999986</v>
      </c>
      <c r="H48" s="103">
        <f>('[1]Summary Data'!$V36*POWER(H$40,3))+('[1]Summary Data'!$W36*POWER(H$40,2))+('[1]Summary Data'!$X36*H$40)+'[1]Summary Data'!$Y36</f>
        <v>5.9861000000000004</v>
      </c>
      <c r="I48" s="103">
        <f>('[1]Summary Data'!$V36*POWER(I$40,3))+('[1]Summary Data'!$W36*POWER(I$40,2))+('[1]Summary Data'!$X36*I$40)+'[1]Summary Data'!$Y36</f>
        <v>4.1850800000000064</v>
      </c>
      <c r="J48" s="103">
        <f>('[1]Summary Data'!$V36*POWER(J$40,3))+('[1]Summary Data'!$W36*POWER(J$40,2))+('[1]Summary Data'!$X36*J$40)+'[1]Summary Data'!$Y36</f>
        <v>2.8961200000000034</v>
      </c>
      <c r="K48" s="103">
        <f>('[1]Summary Data'!$V36*POWER(K$40,3))+('[1]Summary Data'!$W36*POWER(K$40,2))+('[1]Summary Data'!$X36*K$40)+'[1]Summary Data'!$Y36</f>
        <v>2.0291000000000068</v>
      </c>
      <c r="L48" s="103">
        <f>('[1]Summary Data'!$V36*POWER(L$40,3))+('[1]Summary Data'!$W36*POWER(L$40,2))+('[1]Summary Data'!$X36*L$40)+'[1]Summary Data'!$Y36</f>
        <v>1.4939000000000178</v>
      </c>
      <c r="M48" s="103">
        <f>('[1]Summary Data'!$V36*POWER(M$40,3))+('[1]Summary Data'!$W36*POWER(M$40,2))+('[1]Summary Data'!$X36*M$40)+'[1]Summary Data'!$Y36</f>
        <v>1.2003999999999948</v>
      </c>
      <c r="N48" s="103">
        <f>('[1]Summary Data'!$V36*POWER(N$40,3))+('[1]Summary Data'!$W36*POWER(N$40,2))+('[1]Summary Data'!$X36*N$40)+'[1]Summary Data'!$Y36</f>
        <v>1.0584799999999959</v>
      </c>
      <c r="O48" s="103">
        <f>('[1]Summary Data'!$V36*POWER(O$40,3))+('[1]Summary Data'!$W36*POWER(O$40,2))+('[1]Summary Data'!$X36*O$40)+'[1]Summary Data'!$Y36</f>
        <v>0.97802000000000788</v>
      </c>
      <c r="P48" s="104">
        <f>('[1]Summary Data'!$V36*POWER(P$40,3))+('[1]Summary Data'!$W36*POWER(P$40,2))+('[1]Summary Data'!$X36*P$40)+'[1]Summary Data'!$Y36</f>
        <v>0.86890000000001777</v>
      </c>
      <c r="Q48" s="178"/>
    </row>
    <row r="49" spans="2:113" ht="15.75" thickBot="1" x14ac:dyDescent="0.3">
      <c r="CA49" s="43" t="s">
        <v>59</v>
      </c>
    </row>
    <row r="50" spans="2:113" ht="15.75" thickBot="1" x14ac:dyDescent="0.3">
      <c r="B50" s="185" t="s">
        <v>60</v>
      </c>
      <c r="C50" s="186"/>
      <c r="D50" s="186"/>
      <c r="E50" s="186"/>
      <c r="F50" s="181"/>
      <c r="G50" s="182" t="s">
        <v>61</v>
      </c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4"/>
      <c r="W50" s="182" t="s">
        <v>61</v>
      </c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4"/>
      <c r="CA50" s="138"/>
      <c r="CB50" s="182" t="s">
        <v>61</v>
      </c>
      <c r="CC50" s="183"/>
      <c r="CD50" s="183"/>
      <c r="CE50" s="183"/>
      <c r="CF50" s="183"/>
      <c r="CG50" s="183"/>
      <c r="CH50" s="183"/>
      <c r="CI50" s="183"/>
      <c r="CJ50" s="183"/>
      <c r="CK50" s="183"/>
      <c r="CL50" s="183"/>
      <c r="CM50" s="183"/>
      <c r="CN50" s="183"/>
      <c r="CO50" s="183"/>
      <c r="CP50" s="183"/>
      <c r="CQ50" s="184"/>
      <c r="CR50" s="182" t="s">
        <v>61</v>
      </c>
      <c r="CS50" s="183"/>
      <c r="CT50" s="183"/>
      <c r="CU50" s="183"/>
      <c r="CV50" s="183"/>
      <c r="CW50" s="183"/>
      <c r="CX50" s="183"/>
      <c r="CY50" s="183"/>
      <c r="CZ50" s="183"/>
      <c r="DA50" s="183"/>
      <c r="DB50" s="183"/>
      <c r="DC50" s="183"/>
      <c r="DD50" s="183"/>
      <c r="DE50" s="183"/>
      <c r="DF50" s="183"/>
      <c r="DG50" s="184"/>
    </row>
    <row r="51" spans="2:113" ht="15.75" customHeight="1" thickBot="1" x14ac:dyDescent="0.3">
      <c r="B51" s="167" t="s">
        <v>43</v>
      </c>
      <c r="C51" s="168"/>
      <c r="D51" s="168"/>
      <c r="E51" s="169"/>
      <c r="F51" s="47" t="str">
        <f>$E$5</f>
        <v>bar</v>
      </c>
      <c r="G51" s="121">
        <v>0</v>
      </c>
      <c r="H51" s="122">
        <f>G51+0.125</f>
        <v>0.125</v>
      </c>
      <c r="I51" s="122">
        <f t="shared" ref="I51:AM51" si="5">H51+0.125</f>
        <v>0.25</v>
      </c>
      <c r="J51" s="122">
        <f t="shared" si="5"/>
        <v>0.375</v>
      </c>
      <c r="K51" s="122">
        <f t="shared" si="5"/>
        <v>0.5</v>
      </c>
      <c r="L51" s="122">
        <f t="shared" si="5"/>
        <v>0.625</v>
      </c>
      <c r="M51" s="122">
        <f t="shared" si="5"/>
        <v>0.75</v>
      </c>
      <c r="N51" s="122">
        <f t="shared" si="5"/>
        <v>0.875</v>
      </c>
      <c r="O51" s="122">
        <f t="shared" si="5"/>
        <v>1</v>
      </c>
      <c r="P51" s="122">
        <f t="shared" si="5"/>
        <v>1.125</v>
      </c>
      <c r="Q51" s="122">
        <f t="shared" si="5"/>
        <v>1.25</v>
      </c>
      <c r="R51" s="122">
        <f t="shared" si="5"/>
        <v>1.375</v>
      </c>
      <c r="S51" s="122">
        <f t="shared" si="5"/>
        <v>1.5</v>
      </c>
      <c r="T51" s="122">
        <f t="shared" si="5"/>
        <v>1.625</v>
      </c>
      <c r="U51" s="122">
        <f t="shared" si="5"/>
        <v>1.75</v>
      </c>
      <c r="V51" s="123">
        <f t="shared" si="5"/>
        <v>1.875</v>
      </c>
      <c r="W51" s="139">
        <f t="shared" si="5"/>
        <v>2</v>
      </c>
      <c r="X51" s="122">
        <f t="shared" si="5"/>
        <v>2.125</v>
      </c>
      <c r="Y51" s="122">
        <f t="shared" si="5"/>
        <v>2.25</v>
      </c>
      <c r="Z51" s="122">
        <f t="shared" si="5"/>
        <v>2.375</v>
      </c>
      <c r="AA51" s="122">
        <f t="shared" si="5"/>
        <v>2.5</v>
      </c>
      <c r="AB51" s="122">
        <f t="shared" si="5"/>
        <v>2.625</v>
      </c>
      <c r="AC51" s="122">
        <f t="shared" si="5"/>
        <v>2.75</v>
      </c>
      <c r="AD51" s="122">
        <f t="shared" si="5"/>
        <v>2.875</v>
      </c>
      <c r="AE51" s="122">
        <f t="shared" si="5"/>
        <v>3</v>
      </c>
      <c r="AF51" s="122">
        <f t="shared" si="5"/>
        <v>3.125</v>
      </c>
      <c r="AG51" s="122">
        <f t="shared" si="5"/>
        <v>3.25</v>
      </c>
      <c r="AH51" s="122">
        <f t="shared" si="5"/>
        <v>3.375</v>
      </c>
      <c r="AI51" s="122">
        <f t="shared" si="5"/>
        <v>3.5</v>
      </c>
      <c r="AJ51" s="122">
        <f t="shared" si="5"/>
        <v>3.625</v>
      </c>
      <c r="AK51" s="122">
        <f t="shared" si="5"/>
        <v>3.75</v>
      </c>
      <c r="AL51" s="122">
        <f t="shared" si="5"/>
        <v>3.875</v>
      </c>
      <c r="AM51" s="123">
        <f t="shared" si="5"/>
        <v>4</v>
      </c>
      <c r="CA51" s="111" t="s">
        <v>32</v>
      </c>
      <c r="CB51" s="121">
        <v>0</v>
      </c>
      <c r="CC51" s="122">
        <f>CB51+0.125</f>
        <v>0.125</v>
      </c>
      <c r="CD51" s="122">
        <f t="shared" ref="CD51:DG51" si="6">CC51+0.125</f>
        <v>0.25</v>
      </c>
      <c r="CE51" s="122">
        <f t="shared" si="6"/>
        <v>0.375</v>
      </c>
      <c r="CF51" s="122">
        <f t="shared" si="6"/>
        <v>0.5</v>
      </c>
      <c r="CG51" s="122">
        <f t="shared" si="6"/>
        <v>0.625</v>
      </c>
      <c r="CH51" s="122">
        <f t="shared" si="6"/>
        <v>0.75</v>
      </c>
      <c r="CI51" s="122">
        <f t="shared" si="6"/>
        <v>0.875</v>
      </c>
      <c r="CJ51" s="122">
        <f t="shared" si="6"/>
        <v>1</v>
      </c>
      <c r="CK51" s="122">
        <f t="shared" si="6"/>
        <v>1.125</v>
      </c>
      <c r="CL51" s="122">
        <f t="shared" si="6"/>
        <v>1.25</v>
      </c>
      <c r="CM51" s="122">
        <f t="shared" si="6"/>
        <v>1.375</v>
      </c>
      <c r="CN51" s="122">
        <f t="shared" si="6"/>
        <v>1.5</v>
      </c>
      <c r="CO51" s="122">
        <f t="shared" si="6"/>
        <v>1.625</v>
      </c>
      <c r="CP51" s="122">
        <f t="shared" si="6"/>
        <v>1.75</v>
      </c>
      <c r="CQ51" s="123">
        <f t="shared" si="6"/>
        <v>1.875</v>
      </c>
      <c r="CR51" s="139">
        <f t="shared" si="6"/>
        <v>2</v>
      </c>
      <c r="CS51" s="122">
        <f t="shared" si="6"/>
        <v>2.125</v>
      </c>
      <c r="CT51" s="122">
        <f t="shared" si="6"/>
        <v>2.25</v>
      </c>
      <c r="CU51" s="122">
        <f t="shared" si="6"/>
        <v>2.375</v>
      </c>
      <c r="CV51" s="122">
        <f t="shared" si="6"/>
        <v>2.5</v>
      </c>
      <c r="CW51" s="122">
        <f t="shared" si="6"/>
        <v>2.625</v>
      </c>
      <c r="CX51" s="122">
        <f t="shared" si="6"/>
        <v>2.75</v>
      </c>
      <c r="CY51" s="122">
        <f t="shared" si="6"/>
        <v>2.875</v>
      </c>
      <c r="CZ51" s="122">
        <f t="shared" si="6"/>
        <v>3</v>
      </c>
      <c r="DA51" s="122">
        <f t="shared" si="6"/>
        <v>3.125</v>
      </c>
      <c r="DB51" s="122">
        <f t="shared" si="6"/>
        <v>3.25</v>
      </c>
      <c r="DC51" s="122">
        <f t="shared" si="6"/>
        <v>3.375</v>
      </c>
      <c r="DD51" s="122">
        <f t="shared" si="6"/>
        <v>3.5</v>
      </c>
      <c r="DE51" s="122">
        <f t="shared" si="6"/>
        <v>3.625</v>
      </c>
      <c r="DF51" s="122">
        <f t="shared" si="6"/>
        <v>3.75</v>
      </c>
      <c r="DG51" s="123">
        <f t="shared" si="6"/>
        <v>3.875</v>
      </c>
    </row>
    <row r="52" spans="2:113" ht="15.75" thickBot="1" x14ac:dyDescent="0.3">
      <c r="B52" s="170"/>
      <c r="C52" s="171"/>
      <c r="D52" s="171"/>
      <c r="E52" s="172"/>
      <c r="F52" s="49">
        <f t="shared" ref="F52:F59" si="7">F15</f>
        <v>2.5</v>
      </c>
      <c r="G52" s="113">
        <f t="shared" ref="G52:O59" si="8">IF(CB52&gt;H52,MAX(CB52,0),H52)</f>
        <v>0.31405</v>
      </c>
      <c r="H52" s="114">
        <f t="shared" si="8"/>
        <v>0.28131158203125001</v>
      </c>
      <c r="I52" s="114">
        <f t="shared" si="8"/>
        <v>0.23604453124999999</v>
      </c>
      <c r="J52" s="114">
        <f t="shared" si="8"/>
        <v>0.18352240234375</v>
      </c>
      <c r="K52" s="114">
        <f t="shared" si="8"/>
        <v>0.12901875000000002</v>
      </c>
      <c r="L52" s="114">
        <f t="shared" si="8"/>
        <v>7.7807128906250023E-2</v>
      </c>
      <c r="M52" s="114">
        <f t="shared" si="8"/>
        <v>3.5161093749999983E-2</v>
      </c>
      <c r="N52" s="114">
        <f t="shared" si="8"/>
        <v>6.3541992187499674E-3</v>
      </c>
      <c r="O52" s="114">
        <f t="shared" si="8"/>
        <v>0</v>
      </c>
      <c r="P52" s="114">
        <v>0</v>
      </c>
      <c r="Q52" s="114">
        <v>0</v>
      </c>
      <c r="R52" s="114">
        <v>0</v>
      </c>
      <c r="S52" s="114">
        <v>0</v>
      </c>
      <c r="T52" s="114">
        <v>0</v>
      </c>
      <c r="U52" s="114">
        <v>0</v>
      </c>
      <c r="V52" s="115">
        <v>0</v>
      </c>
      <c r="W52" s="113">
        <v>0</v>
      </c>
      <c r="X52" s="114">
        <v>0</v>
      </c>
      <c r="Y52" s="114">
        <v>0</v>
      </c>
      <c r="Z52" s="114">
        <v>0</v>
      </c>
      <c r="AA52" s="114">
        <v>0</v>
      </c>
      <c r="AB52" s="114">
        <v>0</v>
      </c>
      <c r="AC52" s="114">
        <v>0</v>
      </c>
      <c r="AD52" s="114">
        <v>0</v>
      </c>
      <c r="AE52" s="114">
        <v>0</v>
      </c>
      <c r="AF52" s="114">
        <v>0</v>
      </c>
      <c r="AG52" s="114">
        <v>0</v>
      </c>
      <c r="AH52" s="114">
        <v>0</v>
      </c>
      <c r="AI52" s="114">
        <v>0</v>
      </c>
      <c r="AJ52" s="114">
        <v>0</v>
      </c>
      <c r="AK52" s="114">
        <v>0</v>
      </c>
      <c r="AL52" s="114">
        <v>0</v>
      </c>
      <c r="AM52" s="115">
        <v>0</v>
      </c>
      <c r="AN52" s="176" t="s">
        <v>40</v>
      </c>
      <c r="CA52" s="140">
        <f>F52</f>
        <v>2.5</v>
      </c>
      <c r="CB52" s="113">
        <f>('[1]Summary Data'!$V119*POWER(CB$51,3))+('[1]Summary Data'!$W119*POWER(CB$51,2))+('[1]Summary Data'!$X119*CB$51)+'[1]Summary Data'!$Y119</f>
        <v>0.31405</v>
      </c>
      <c r="CC52" s="114">
        <f>('[1]Summary Data'!$V119*POWER(CC$51,3))+('[1]Summary Data'!$W119*POWER(CC$51,2))+('[1]Summary Data'!$X119*CC$51)+'[1]Summary Data'!$Y119</f>
        <v>0.28131158203125001</v>
      </c>
      <c r="CD52" s="114">
        <f>('[1]Summary Data'!$V119*POWER(CD$51,3))+('[1]Summary Data'!$W119*POWER(CD$51,2))+('[1]Summary Data'!$X119*CD$51)+'[1]Summary Data'!$Y119</f>
        <v>0.23604453124999999</v>
      </c>
      <c r="CE52" s="114">
        <f>('[1]Summary Data'!$V119*POWER(CE$51,3))+('[1]Summary Data'!$W119*POWER(CE$51,2))+('[1]Summary Data'!$X119*CE$51)+'[1]Summary Data'!$Y119</f>
        <v>0.18352240234375</v>
      </c>
      <c r="CF52" s="114">
        <f>('[1]Summary Data'!$V119*POWER(CF$51,3))+('[1]Summary Data'!$W119*POWER(CF$51,2))+('[1]Summary Data'!$X119*CF$51)+'[1]Summary Data'!$Y119</f>
        <v>0.12901875000000002</v>
      </c>
      <c r="CG52" s="114">
        <f>('[1]Summary Data'!$V119*POWER(CG$51,3))+('[1]Summary Data'!$W119*POWER(CG$51,2))+('[1]Summary Data'!$X119*CG$51)+'[1]Summary Data'!$Y119</f>
        <v>7.7807128906250023E-2</v>
      </c>
      <c r="CH52" s="114">
        <f>('[1]Summary Data'!$V119*POWER(CH$51,3))+('[1]Summary Data'!$W119*POWER(CH$51,2))+('[1]Summary Data'!$X119*CH$51)+'[1]Summary Data'!$Y119</f>
        <v>3.5161093749999983E-2</v>
      </c>
      <c r="CI52" s="114">
        <f>('[1]Summary Data'!$V119*POWER(CI$51,3))+('[1]Summary Data'!$W119*POWER(CI$51,2))+('[1]Summary Data'!$X119*CI$51)+'[1]Summary Data'!$Y119</f>
        <v>6.3541992187499674E-3</v>
      </c>
      <c r="CJ52" s="114">
        <f>('[1]Summary Data'!$V119*POWER(CJ$51,3))+('[1]Summary Data'!$W119*POWER(CJ$51,2))+('[1]Summary Data'!$X119*CJ$51)+'[1]Summary Data'!$Y119</f>
        <v>-3.3399999999999541E-3</v>
      </c>
      <c r="CK52" s="114">
        <f>('[1]Summary Data'!$V119*POWER(CK$51,3))+('[1]Summary Data'!$W119*POWER(CK$51,2))+('[1]Summary Data'!$X119*CK$51)+'[1]Summary Data'!$Y119</f>
        <v>1.1352050781250067E-2</v>
      </c>
      <c r="CL52" s="114">
        <f>('[1]Summary Data'!$V119*POWER(CL$51,3))+('[1]Summary Data'!$W119*POWER(CL$51,2))+('[1]Summary Data'!$X119*CL$51)+'[1]Summary Data'!$Y119</f>
        <v>5.5703906250000157E-2</v>
      </c>
      <c r="CM52" s="114">
        <f>('[1]Summary Data'!$V119*POWER(CM$51,3))+('[1]Summary Data'!$W119*POWER(CM$51,2))+('[1]Summary Data'!$X119*CM$51)+'[1]Summary Data'!$Y119</f>
        <v>0.13498912109374994</v>
      </c>
      <c r="CN52" s="114">
        <f>('[1]Summary Data'!$V119*POWER(CN$51,3))+('[1]Summary Data'!$W119*POWER(CN$51,2))+('[1]Summary Data'!$X119*CN$51)+'[1]Summary Data'!$Y119</f>
        <v>0.25448124999999999</v>
      </c>
      <c r="CO52" s="114">
        <f>('[1]Summary Data'!$V119*POWER(CO$51,3))+('[1]Summary Data'!$W119*POWER(CO$51,2))+('[1]Summary Data'!$X119*CO$51)+'[1]Summary Data'!$Y119</f>
        <v>0.41945384765625016</v>
      </c>
      <c r="CP52" s="114">
        <f>('[1]Summary Data'!$V119*POWER(CP$51,3))+('[1]Summary Data'!$W119*POWER(CP$51,2))+('[1]Summary Data'!$X119*CP$51)+'[1]Summary Data'!$Y119</f>
        <v>0.63518046875</v>
      </c>
      <c r="CQ52" s="115">
        <f>('[1]Summary Data'!$V119*POWER(CQ$51,3))+('[1]Summary Data'!$W119*POWER(CQ$51,2))+('[1]Summary Data'!$X119*CQ$51)+'[1]Summary Data'!$Y119</f>
        <v>0.90693466796875022</v>
      </c>
      <c r="CR52" s="115">
        <f>('[1]Summary Data'!$V119*POWER(CR$51,3))+('[1]Summary Data'!$W119*POWER(CR$51,2))+('[1]Summary Data'!$X119*CR$51)+'[1]Summary Data'!$Y119</f>
        <v>1.2399900000000001</v>
      </c>
      <c r="CS52" s="115">
        <f>('[1]Summary Data'!$V119*POWER(CS$51,3))+('[1]Summary Data'!$W119*POWER(CS$51,2))+('[1]Summary Data'!$X119*CS$51)+'[1]Summary Data'!$Y119</f>
        <v>1.6396200195312503</v>
      </c>
      <c r="CT52" s="115">
        <f>('[1]Summary Data'!$V119*POWER(CT$51,3))+('[1]Summary Data'!$W119*POWER(CT$51,2))+('[1]Summary Data'!$X119*CT$51)+'[1]Summary Data'!$Y119</f>
        <v>2.1110982812500003</v>
      </c>
      <c r="CU52" s="115">
        <f>('[1]Summary Data'!$V119*POWER(CU$51,3))+('[1]Summary Data'!$W119*POWER(CU$51,2))+('[1]Summary Data'!$X119*CU$51)+'[1]Summary Data'!$Y119</f>
        <v>2.6596983398437501</v>
      </c>
      <c r="CV52" s="115">
        <f>('[1]Summary Data'!$V119*POWER(CV$51,3))+('[1]Summary Data'!$W119*POWER(CV$51,2))+('[1]Summary Data'!$X119*CV$51)+'[1]Summary Data'!$Y119</f>
        <v>3.2906937500000009</v>
      </c>
      <c r="CW52" s="115">
        <f>('[1]Summary Data'!$V119*POWER(CW$51,3))+('[1]Summary Data'!$W119*POWER(CW$51,2))+('[1]Summary Data'!$X119*CW$51)+'[1]Summary Data'!$Y119</f>
        <v>4.0093580664062509</v>
      </c>
      <c r="CX52" s="115">
        <f>('[1]Summary Data'!$V119*POWER(CX$51,3))+('[1]Summary Data'!$W119*POWER(CX$51,2))+('[1]Summary Data'!$X119*CX$51)+'[1]Summary Data'!$Y119</f>
        <v>4.8209648437499997</v>
      </c>
      <c r="CY52" s="115">
        <f>('[1]Summary Data'!$V119*POWER(CY$51,3))+('[1]Summary Data'!$W119*POWER(CY$51,2))+('[1]Summary Data'!$X119*CY$51)+'[1]Summary Data'!$Y119</f>
        <v>5.73078763671875</v>
      </c>
      <c r="CZ52" s="115">
        <f>('[1]Summary Data'!$V119*POWER(CZ$51,3))+('[1]Summary Data'!$W119*POWER(CZ$51,2))+('[1]Summary Data'!$X119*CZ$51)+'[1]Summary Data'!$Y119</f>
        <v>6.7441000000000004</v>
      </c>
      <c r="DA52" s="115">
        <f>('[1]Summary Data'!$V119*POWER(DA$51,3))+('[1]Summary Data'!$W119*POWER(DA$51,2))+('[1]Summary Data'!$X119*DA$51)+'[1]Summary Data'!$Y119</f>
        <v>7.8661754882812494</v>
      </c>
      <c r="DB52" s="115">
        <f>('[1]Summary Data'!$V119*POWER(DB$51,3))+('[1]Summary Data'!$W119*POWER(DB$51,2))+('[1]Summary Data'!$X119*DB$51)+'[1]Summary Data'!$Y119</f>
        <v>9.1022876562500024</v>
      </c>
      <c r="DC52" s="115">
        <f>('[1]Summary Data'!$V119*POWER(DC$51,3))+('[1]Summary Data'!$W119*POWER(DC$51,2))+('[1]Summary Data'!$X119*DC$51)+'[1]Summary Data'!$Y119</f>
        <v>10.457710058593751</v>
      </c>
      <c r="DD52" s="115">
        <f>('[1]Summary Data'!$V119*POWER(DD$51,3))+('[1]Summary Data'!$W119*POWER(DD$51,2))+('[1]Summary Data'!$X119*DD$51)+'[1]Summary Data'!$Y119</f>
        <v>11.937716249999999</v>
      </c>
      <c r="DE52" s="115">
        <f>('[1]Summary Data'!$V119*POWER(DE$51,3))+('[1]Summary Data'!$W119*POWER(DE$51,2))+('[1]Summary Data'!$X119*DE$51)+'[1]Summary Data'!$Y119</f>
        <v>13.54757978515625</v>
      </c>
      <c r="DF52" s="115">
        <f>('[1]Summary Data'!$V119*POWER(DF$51,3))+('[1]Summary Data'!$W119*POWER(DF$51,2))+('[1]Summary Data'!$X119*DF$51)+'[1]Summary Data'!$Y119</f>
        <v>15.292574218750001</v>
      </c>
      <c r="DG52" s="115">
        <f>('[1]Summary Data'!$V119*POWER(DG$51,3))+('[1]Summary Data'!$W119*POWER(DG$51,2))+('[1]Summary Data'!$X119*DG$51)+'[1]Summary Data'!$Y119</f>
        <v>17.177973105468755</v>
      </c>
      <c r="DH52" s="176" t="s">
        <v>40</v>
      </c>
    </row>
    <row r="53" spans="2:113" ht="15.75" thickBot="1" x14ac:dyDescent="0.3">
      <c r="B53" s="170"/>
      <c r="C53" s="171"/>
      <c r="D53" s="171"/>
      <c r="E53" s="172"/>
      <c r="F53" s="51">
        <f t="shared" si="7"/>
        <v>3</v>
      </c>
      <c r="G53" s="92">
        <f t="shared" si="8"/>
        <v>0.3241</v>
      </c>
      <c r="H53" s="93">
        <f t="shared" si="8"/>
        <v>0.31923564453124997</v>
      </c>
      <c r="I53" s="93">
        <f t="shared" si="8"/>
        <v>0.28970765625</v>
      </c>
      <c r="J53" s="93">
        <f t="shared" si="8"/>
        <v>0.24258865234374999</v>
      </c>
      <c r="K53" s="93">
        <f t="shared" si="8"/>
        <v>0.18495125000000001</v>
      </c>
      <c r="L53" s="93">
        <f t="shared" si="8"/>
        <v>0.12386806640625</v>
      </c>
      <c r="M53" s="93">
        <f t="shared" si="8"/>
        <v>6.6411718749999959E-2</v>
      </c>
      <c r="N53" s="93">
        <f t="shared" si="8"/>
        <v>1.9654824218750033E-2</v>
      </c>
      <c r="O53" s="93">
        <f t="shared" si="8"/>
        <v>0</v>
      </c>
      <c r="P53" s="93">
        <v>0</v>
      </c>
      <c r="Q53" s="93">
        <v>0</v>
      </c>
      <c r="R53" s="93">
        <v>0</v>
      </c>
      <c r="S53" s="93">
        <v>0</v>
      </c>
      <c r="T53" s="93">
        <v>0</v>
      </c>
      <c r="U53" s="93">
        <v>0</v>
      </c>
      <c r="V53" s="94">
        <v>0</v>
      </c>
      <c r="W53" s="92">
        <v>0</v>
      </c>
      <c r="X53" s="93">
        <v>0</v>
      </c>
      <c r="Y53" s="93">
        <v>0</v>
      </c>
      <c r="Z53" s="93">
        <v>0</v>
      </c>
      <c r="AA53" s="93">
        <v>0</v>
      </c>
      <c r="AB53" s="93">
        <v>0</v>
      </c>
      <c r="AC53" s="93">
        <v>0</v>
      </c>
      <c r="AD53" s="93">
        <v>0</v>
      </c>
      <c r="AE53" s="93">
        <v>0</v>
      </c>
      <c r="AF53" s="93">
        <v>0</v>
      </c>
      <c r="AG53" s="93">
        <v>0</v>
      </c>
      <c r="AH53" s="93">
        <v>0</v>
      </c>
      <c r="AI53" s="93">
        <v>0</v>
      </c>
      <c r="AJ53" s="93">
        <v>0</v>
      </c>
      <c r="AK53" s="93">
        <v>0</v>
      </c>
      <c r="AL53" s="93">
        <v>0</v>
      </c>
      <c r="AM53" s="94">
        <v>0</v>
      </c>
      <c r="AN53" s="177"/>
      <c r="AO53" s="53" t="s">
        <v>46</v>
      </c>
      <c r="AP53" s="43"/>
      <c r="AQ53" s="43"/>
      <c r="AR53" s="43"/>
      <c r="AS53" s="43"/>
      <c r="AU53" s="43"/>
      <c r="AV53" s="43"/>
      <c r="AW53" s="43"/>
      <c r="AX53" s="43"/>
      <c r="AZ53" s="43"/>
      <c r="BA53" s="43"/>
      <c r="BB53" s="43"/>
      <c r="BC53" s="43"/>
      <c r="BE53" s="43"/>
      <c r="BF53" s="43"/>
      <c r="BG53" s="43"/>
      <c r="BH53" s="43"/>
      <c r="BJ53" s="43"/>
      <c r="BK53" s="43"/>
      <c r="BL53" s="43"/>
      <c r="BM53" s="43"/>
      <c r="BO53" s="43"/>
      <c r="BP53" s="43"/>
      <c r="BQ53" s="43"/>
      <c r="BR53" s="43"/>
      <c r="BT53" s="43"/>
      <c r="BU53" s="43"/>
      <c r="BV53" s="43"/>
      <c r="BW53" s="43"/>
      <c r="BY53" s="43"/>
      <c r="BZ53" s="43"/>
      <c r="CA53" s="141">
        <f t="shared" ref="CA53:CA59" si="9">F53</f>
        <v>3</v>
      </c>
      <c r="CB53" s="92">
        <f>('[1]Summary Data'!$V118*POWER(CB$51,3))+('[1]Summary Data'!$W118*POWER(CB$51,2))+('[1]Summary Data'!$X118*CB$51)+'[1]Summary Data'!$Y118</f>
        <v>0.3241</v>
      </c>
      <c r="CC53" s="93">
        <f>('[1]Summary Data'!$V118*POWER(CC$51,3))+('[1]Summary Data'!$W118*POWER(CC$51,2))+('[1]Summary Data'!$X118*CC$51)+'[1]Summary Data'!$Y118</f>
        <v>0.31923564453124997</v>
      </c>
      <c r="CD53" s="93">
        <f>('[1]Summary Data'!$V118*POWER(CD$51,3))+('[1]Summary Data'!$W118*POWER(CD$51,2))+('[1]Summary Data'!$X118*CD$51)+'[1]Summary Data'!$Y118</f>
        <v>0.28970765625</v>
      </c>
      <c r="CE53" s="93">
        <f>('[1]Summary Data'!$V118*POWER(CE$51,3))+('[1]Summary Data'!$W118*POWER(CE$51,2))+('[1]Summary Data'!$X118*CE$51)+'[1]Summary Data'!$Y118</f>
        <v>0.24258865234374999</v>
      </c>
      <c r="CF53" s="93">
        <f>('[1]Summary Data'!$V118*POWER(CF$51,3))+('[1]Summary Data'!$W118*POWER(CF$51,2))+('[1]Summary Data'!$X118*CF$51)+'[1]Summary Data'!$Y118</f>
        <v>0.18495125000000001</v>
      </c>
      <c r="CG53" s="93">
        <f>('[1]Summary Data'!$V118*POWER(CG$51,3))+('[1]Summary Data'!$W118*POWER(CG$51,2))+('[1]Summary Data'!$X118*CG$51)+'[1]Summary Data'!$Y118</f>
        <v>0.12386806640625</v>
      </c>
      <c r="CH53" s="93">
        <f>('[1]Summary Data'!$V118*POWER(CH$51,3))+('[1]Summary Data'!$W118*POWER(CH$51,2))+('[1]Summary Data'!$X118*CH$51)+'[1]Summary Data'!$Y118</f>
        <v>6.6411718749999959E-2</v>
      </c>
      <c r="CI53" s="93">
        <f>('[1]Summary Data'!$V118*POWER(CI$51,3))+('[1]Summary Data'!$W118*POWER(CI$51,2))+('[1]Summary Data'!$X118*CI$51)+'[1]Summary Data'!$Y118</f>
        <v>1.9654824218750033E-2</v>
      </c>
      <c r="CJ53" s="93">
        <f>('[1]Summary Data'!$V118*POWER(CJ$51,3))+('[1]Summary Data'!$W118*POWER(CJ$51,2))+('[1]Summary Data'!$X118*CJ$51)+'[1]Summary Data'!$Y118</f>
        <v>-9.330000000000005E-3</v>
      </c>
      <c r="CK53" s="93">
        <f>('[1]Summary Data'!$V118*POWER(CK$51,3))+('[1]Summary Data'!$W118*POWER(CK$51,2))+('[1]Summary Data'!$X118*CK$51)+'[1]Summary Data'!$Y118</f>
        <v>-1.3470136718750136E-2</v>
      </c>
      <c r="CL53" s="93">
        <f>('[1]Summary Data'!$V118*POWER(CL$51,3))+('[1]Summary Data'!$W118*POWER(CL$51,2))+('[1]Summary Data'!$X118*CL$51)+'[1]Summary Data'!$Y118</f>
        <v>1.4307031249999991E-2</v>
      </c>
      <c r="CM53" s="93">
        <f>('[1]Summary Data'!$V118*POWER(CM$51,3))+('[1]Summary Data'!$W118*POWER(CM$51,2))+('[1]Summary Data'!$X118*CM$51)+'[1]Summary Data'!$Y118</f>
        <v>8.1074121093750035E-2</v>
      </c>
      <c r="CN53" s="93">
        <f>('[1]Summary Data'!$V118*POWER(CN$51,3))+('[1]Summary Data'!$W118*POWER(CN$51,2))+('[1]Summary Data'!$X118*CN$51)+'[1]Summary Data'!$Y118</f>
        <v>0.19390374999999987</v>
      </c>
      <c r="CO53" s="93">
        <f>('[1]Summary Data'!$V118*POWER(CO$51,3))+('[1]Summary Data'!$W118*POWER(CO$51,2))+('[1]Summary Data'!$X118*CO$51)+'[1]Summary Data'!$Y118</f>
        <v>0.35986853515625017</v>
      </c>
      <c r="CP53" s="93">
        <f>('[1]Summary Data'!$V118*POWER(CP$51,3))+('[1]Summary Data'!$W118*POWER(CP$51,2))+('[1]Summary Data'!$X118*CP$51)+'[1]Summary Data'!$Y118</f>
        <v>0.58604109375000035</v>
      </c>
      <c r="CQ53" s="94">
        <f>('[1]Summary Data'!$V118*POWER(CQ$51,3))+('[1]Summary Data'!$W118*POWER(CQ$51,2))+('[1]Summary Data'!$X118*CQ$51)+'[1]Summary Data'!$Y118</f>
        <v>0.87949404296874989</v>
      </c>
      <c r="CR53" s="94">
        <f>('[1]Summary Data'!$V118*POWER(CR$51,3))+('[1]Summary Data'!$W118*POWER(CR$51,2))+('[1]Summary Data'!$X118*CR$51)+'[1]Summary Data'!$Y118</f>
        <v>1.2473000000000001</v>
      </c>
      <c r="CS53" s="94">
        <f>('[1]Summary Data'!$V118*POWER(CS$51,3))+('[1]Summary Data'!$W118*POWER(CS$51,2))+('[1]Summary Data'!$X118*CS$51)+'[1]Summary Data'!$Y118</f>
        <v>1.6965315820312499</v>
      </c>
      <c r="CT53" s="94">
        <f>('[1]Summary Data'!$V118*POWER(CT$51,3))+('[1]Summary Data'!$W118*POWER(CT$51,2))+('[1]Summary Data'!$X118*CT$51)+'[1]Summary Data'!$Y118</f>
        <v>2.2342614062499995</v>
      </c>
      <c r="CU53" s="94">
        <f>('[1]Summary Data'!$V118*POWER(CU$51,3))+('[1]Summary Data'!$W118*POWER(CU$51,2))+('[1]Summary Data'!$X118*CU$51)+'[1]Summary Data'!$Y118</f>
        <v>2.8675620898437493</v>
      </c>
      <c r="CV53" s="94">
        <f>('[1]Summary Data'!$V118*POWER(CV$51,3))+('[1]Summary Data'!$W118*POWER(CV$51,2))+('[1]Summary Data'!$X118*CV$51)+'[1]Summary Data'!$Y118</f>
        <v>3.6035062499999997</v>
      </c>
      <c r="CW53" s="94">
        <f>('[1]Summary Data'!$V118*POWER(CW$51,3))+('[1]Summary Data'!$W118*POWER(CW$51,2))+('[1]Summary Data'!$X118*CW$51)+'[1]Summary Data'!$Y118</f>
        <v>4.4491665039062491</v>
      </c>
      <c r="CX53" s="94">
        <f>('[1]Summary Data'!$V118*POWER(CX$51,3))+('[1]Summary Data'!$W118*POWER(CX$51,2))+('[1]Summary Data'!$X118*CX$51)+'[1]Summary Data'!$Y118</f>
        <v>5.41161546875</v>
      </c>
      <c r="CY53" s="94">
        <f>('[1]Summary Data'!$V118*POWER(CY$51,3))+('[1]Summary Data'!$W118*POWER(CY$51,2))+('[1]Summary Data'!$X118*CY$51)+'[1]Summary Data'!$Y118</f>
        <v>6.4979257617187507</v>
      </c>
      <c r="CZ53" s="94">
        <f>('[1]Summary Data'!$V118*POWER(CZ$51,3))+('[1]Summary Data'!$W118*POWER(CZ$51,2))+('[1]Summary Data'!$X118*CZ$51)+'[1]Summary Data'!$Y118</f>
        <v>7.7151699999999996</v>
      </c>
      <c r="DA53" s="94">
        <f>('[1]Summary Data'!$V118*POWER(DA$51,3))+('[1]Summary Data'!$W118*POWER(DA$51,2))+('[1]Summary Data'!$X118*DA$51)+'[1]Summary Data'!$Y118</f>
        <v>9.0704208007812497</v>
      </c>
      <c r="DB53" s="94">
        <f>('[1]Summary Data'!$V118*POWER(DB$51,3))+('[1]Summary Data'!$W118*POWER(DB$51,2))+('[1]Summary Data'!$X118*DB$51)+'[1]Summary Data'!$Y118</f>
        <v>10.57075078125</v>
      </c>
      <c r="DC53" s="94">
        <f>('[1]Summary Data'!$V118*POWER(DC$51,3))+('[1]Summary Data'!$W118*POWER(DC$51,2))+('[1]Summary Data'!$X118*DC$51)+'[1]Summary Data'!$Y118</f>
        <v>12.223232558593752</v>
      </c>
      <c r="DD53" s="94">
        <f>('[1]Summary Data'!$V118*POWER(DD$51,3))+('[1]Summary Data'!$W118*POWER(DD$51,2))+('[1]Summary Data'!$X118*DD$51)+'[1]Summary Data'!$Y118</f>
        <v>14.034938750000002</v>
      </c>
      <c r="DE53" s="94">
        <f>('[1]Summary Data'!$V118*POWER(DE$51,3))+('[1]Summary Data'!$W118*POWER(DE$51,2))+('[1]Summary Data'!$X118*DE$51)+'[1]Summary Data'!$Y118</f>
        <v>16.01294197265625</v>
      </c>
      <c r="DF53" s="94">
        <f>('[1]Summary Data'!$V118*POWER(DF$51,3))+('[1]Summary Data'!$W118*POWER(DF$51,2))+('[1]Summary Data'!$X118*DF$51)+'[1]Summary Data'!$Y118</f>
        <v>18.164314843749999</v>
      </c>
      <c r="DG53" s="94">
        <f>('[1]Summary Data'!$V118*POWER(DG$51,3))+('[1]Summary Data'!$W118*POWER(DG$51,2))+('[1]Summary Data'!$X118*DG$51)+'[1]Summary Data'!$Y118</f>
        <v>20.496129980468751</v>
      </c>
      <c r="DH53" s="177"/>
      <c r="DI53" s="43" t="s">
        <v>62</v>
      </c>
    </row>
    <row r="54" spans="2:113" x14ac:dyDescent="0.25">
      <c r="B54" s="170"/>
      <c r="C54" s="171"/>
      <c r="D54" s="171"/>
      <c r="E54" s="172"/>
      <c r="F54" s="54">
        <f t="shared" si="7"/>
        <v>3.5</v>
      </c>
      <c r="G54" s="97">
        <f t="shared" si="8"/>
        <v>0.3241</v>
      </c>
      <c r="H54" s="98">
        <f t="shared" si="8"/>
        <v>0.31605958984374999</v>
      </c>
      <c r="I54" s="98">
        <f t="shared" si="8"/>
        <v>0.28409609375</v>
      </c>
      <c r="J54" s="98">
        <f t="shared" si="8"/>
        <v>0.23537986328124999</v>
      </c>
      <c r="K54" s="98">
        <f t="shared" si="8"/>
        <v>0.17708125</v>
      </c>
      <c r="L54" s="98">
        <f t="shared" si="8"/>
        <v>0.11637060546874997</v>
      </c>
      <c r="M54" s="98">
        <f t="shared" si="8"/>
        <v>6.0418281250000039E-2</v>
      </c>
      <c r="N54" s="98">
        <f t="shared" si="8"/>
        <v>1.6394628906249931E-2</v>
      </c>
      <c r="O54" s="98">
        <f t="shared" si="8"/>
        <v>0</v>
      </c>
      <c r="P54" s="98">
        <v>0</v>
      </c>
      <c r="Q54" s="98">
        <v>0</v>
      </c>
      <c r="R54" s="98">
        <v>0</v>
      </c>
      <c r="S54" s="98">
        <v>0</v>
      </c>
      <c r="T54" s="98">
        <v>0</v>
      </c>
      <c r="U54" s="98">
        <v>0</v>
      </c>
      <c r="V54" s="99">
        <v>0</v>
      </c>
      <c r="W54" s="97">
        <v>0</v>
      </c>
      <c r="X54" s="98">
        <v>0</v>
      </c>
      <c r="Y54" s="98">
        <v>0</v>
      </c>
      <c r="Z54" s="98">
        <v>0</v>
      </c>
      <c r="AA54" s="98">
        <v>0</v>
      </c>
      <c r="AB54" s="98">
        <v>0</v>
      </c>
      <c r="AC54" s="98">
        <v>0</v>
      </c>
      <c r="AD54" s="98">
        <v>0</v>
      </c>
      <c r="AE54" s="98">
        <v>0</v>
      </c>
      <c r="AF54" s="98">
        <v>0</v>
      </c>
      <c r="AG54" s="98">
        <v>0</v>
      </c>
      <c r="AH54" s="98">
        <v>0</v>
      </c>
      <c r="AI54" s="98">
        <v>0</v>
      </c>
      <c r="AJ54" s="98">
        <v>0</v>
      </c>
      <c r="AK54" s="98">
        <v>0</v>
      </c>
      <c r="AL54" s="98">
        <v>0</v>
      </c>
      <c r="AM54" s="99">
        <v>0</v>
      </c>
      <c r="AN54" s="177"/>
      <c r="CA54" s="142">
        <f t="shared" si="9"/>
        <v>3.5</v>
      </c>
      <c r="CB54" s="97">
        <f>('[1]Summary Data'!$V117*POWER(CB$51,3))+('[1]Summary Data'!$W117*POWER(CB$51,2))+('[1]Summary Data'!$X117*CB$51)+'[1]Summary Data'!$Y117</f>
        <v>0.3241</v>
      </c>
      <c r="CC54" s="98">
        <f>('[1]Summary Data'!$V117*POWER(CC$51,3))+('[1]Summary Data'!$W117*POWER(CC$51,2))+('[1]Summary Data'!$X117*CC$51)+'[1]Summary Data'!$Y117</f>
        <v>0.31605958984374999</v>
      </c>
      <c r="CD54" s="98">
        <f>('[1]Summary Data'!$V117*POWER(CD$51,3))+('[1]Summary Data'!$W117*POWER(CD$51,2))+('[1]Summary Data'!$X117*CD$51)+'[1]Summary Data'!$Y117</f>
        <v>0.28409609375</v>
      </c>
      <c r="CE54" s="98">
        <f>('[1]Summary Data'!$V117*POWER(CE$51,3))+('[1]Summary Data'!$W117*POWER(CE$51,2))+('[1]Summary Data'!$X117*CE$51)+'[1]Summary Data'!$Y117</f>
        <v>0.23537986328124999</v>
      </c>
      <c r="CF54" s="98">
        <f>('[1]Summary Data'!$V117*POWER(CF$51,3))+('[1]Summary Data'!$W117*POWER(CF$51,2))+('[1]Summary Data'!$X117*CF$51)+'[1]Summary Data'!$Y117</f>
        <v>0.17708125</v>
      </c>
      <c r="CG54" s="98">
        <f>('[1]Summary Data'!$V117*POWER(CG$51,3))+('[1]Summary Data'!$W117*POWER(CG$51,2))+('[1]Summary Data'!$X117*CG$51)+'[1]Summary Data'!$Y117</f>
        <v>0.11637060546874997</v>
      </c>
      <c r="CH54" s="98">
        <f>('[1]Summary Data'!$V117*POWER(CH$51,3))+('[1]Summary Data'!$W117*POWER(CH$51,2))+('[1]Summary Data'!$X117*CH$51)+'[1]Summary Data'!$Y117</f>
        <v>6.0418281250000039E-2</v>
      </c>
      <c r="CI54" s="98">
        <f>('[1]Summary Data'!$V117*POWER(CI$51,3))+('[1]Summary Data'!$W117*POWER(CI$51,2))+('[1]Summary Data'!$X117*CI$51)+'[1]Summary Data'!$Y117</f>
        <v>1.6394628906249931E-2</v>
      </c>
      <c r="CJ54" s="98">
        <f>('[1]Summary Data'!$V117*POWER(CJ$51,3))+('[1]Summary Data'!$W117*POWER(CJ$51,2))+('[1]Summary Data'!$X117*CJ$51)+'[1]Summary Data'!$Y117</f>
        <v>-8.5300000000000376E-3</v>
      </c>
      <c r="CK54" s="98">
        <f>('[1]Summary Data'!$V117*POWER(CK$51,3))+('[1]Summary Data'!$W117*POWER(CK$51,2))+('[1]Summary Data'!$X117*CK$51)+'[1]Summary Data'!$Y117</f>
        <v>-7.1852539062498555E-3</v>
      </c>
      <c r="CL54" s="98">
        <f>('[1]Summary Data'!$V117*POWER(CL$51,3))+('[1]Summary Data'!$W117*POWER(CL$51,2))+('[1]Summary Data'!$X117*CL$51)+'[1]Summary Data'!$Y117</f>
        <v>2.7599218749999876E-2</v>
      </c>
      <c r="CM54" s="98">
        <f>('[1]Summary Data'!$V117*POWER(CM$51,3))+('[1]Summary Data'!$W117*POWER(CM$51,2))+('[1]Summary Data'!$X117*CM$51)+'[1]Summary Data'!$Y117</f>
        <v>0.10299376953125</v>
      </c>
      <c r="CN54" s="98">
        <f>('[1]Summary Data'!$V117*POWER(CN$51,3))+('[1]Summary Data'!$W117*POWER(CN$51,2))+('[1]Summary Data'!$X117*CN$51)+'[1]Summary Data'!$Y117</f>
        <v>0.22616875000000031</v>
      </c>
      <c r="CO54" s="98">
        <f>('[1]Summary Data'!$V117*POWER(CO$51,3))+('[1]Summary Data'!$W117*POWER(CO$51,2))+('[1]Summary Data'!$X117*CO$51)+'[1]Summary Data'!$Y117</f>
        <v>0.4042945117187498</v>
      </c>
      <c r="CP54" s="98">
        <f>('[1]Summary Data'!$V117*POWER(CP$51,3))+('[1]Summary Data'!$W117*POWER(CP$51,2))+('[1]Summary Data'!$X117*CP$51)+'[1]Summary Data'!$Y117</f>
        <v>0.64454140624999967</v>
      </c>
      <c r="CQ54" s="99">
        <f>('[1]Summary Data'!$V117*POWER(CQ$51,3))+('[1]Summary Data'!$W117*POWER(CQ$51,2))+('[1]Summary Data'!$X117*CQ$51)+'[1]Summary Data'!$Y117</f>
        <v>0.95407978515625036</v>
      </c>
      <c r="CR54" s="99">
        <f>('[1]Summary Data'!$V117*POWER(CR$51,3))+('[1]Summary Data'!$W117*POWER(CR$51,2))+('[1]Summary Data'!$X117*CR$51)+'[1]Summary Data'!$Y117</f>
        <v>1.3400800000000002</v>
      </c>
      <c r="CS54" s="99">
        <f>('[1]Summary Data'!$V117*POWER(CS$51,3))+('[1]Summary Data'!$W117*POWER(CS$51,2))+('[1]Summary Data'!$X117*CS$51)+'[1]Summary Data'!$Y117</f>
        <v>1.8097124023437499</v>
      </c>
      <c r="CT54" s="99">
        <f>('[1]Summary Data'!$V117*POWER(CT$51,3))+('[1]Summary Data'!$W117*POWER(CT$51,2))+('[1]Summary Data'!$X117*CT$51)+'[1]Summary Data'!$Y117</f>
        <v>2.3701473437500007</v>
      </c>
      <c r="CU54" s="99">
        <f>('[1]Summary Data'!$V117*POWER(CU$51,3))+('[1]Summary Data'!$W117*POWER(CU$51,2))+('[1]Summary Data'!$X117*CU$51)+'[1]Summary Data'!$Y117</f>
        <v>3.0285551757812508</v>
      </c>
      <c r="CV54" s="99">
        <f>('[1]Summary Data'!$V117*POWER(CV$51,3))+('[1]Summary Data'!$W117*POWER(CV$51,2))+('[1]Summary Data'!$X117*CV$51)+'[1]Summary Data'!$Y117</f>
        <v>3.7921062499999993</v>
      </c>
      <c r="CW54" s="99">
        <f>('[1]Summary Data'!$V117*POWER(CW$51,3))+('[1]Summary Data'!$W117*POWER(CW$51,2))+('[1]Summary Data'!$X117*CW$51)+'[1]Summary Data'!$Y117</f>
        <v>4.6679709179687503</v>
      </c>
      <c r="CX54" s="99">
        <f>('[1]Summary Data'!$V117*POWER(CX$51,3))+('[1]Summary Data'!$W117*POWER(CX$51,2))+('[1]Summary Data'!$X117*CX$51)+'[1]Summary Data'!$Y117</f>
        <v>5.66331953125</v>
      </c>
      <c r="CY54" s="99">
        <f>('[1]Summary Data'!$V117*POWER(CY$51,3))+('[1]Summary Data'!$W117*POWER(CY$51,2))+('[1]Summary Data'!$X117*CY$51)+'[1]Summary Data'!$Y117</f>
        <v>6.7853224414062492</v>
      </c>
      <c r="CZ54" s="99">
        <f>('[1]Summary Data'!$V117*POWER(CZ$51,3))+('[1]Summary Data'!$W117*POWER(CZ$51,2))+('[1]Summary Data'!$X117*CZ$51)+'[1]Summary Data'!$Y117</f>
        <v>8.0411500000000018</v>
      </c>
      <c r="DA54" s="99">
        <f>('[1]Summary Data'!$V117*POWER(DA$51,3))+('[1]Summary Data'!$W117*POWER(DA$51,2))+('[1]Summary Data'!$X117*DA$51)+'[1]Summary Data'!$Y117</f>
        <v>9.4379725585937493</v>
      </c>
      <c r="DB54" s="99">
        <f>('[1]Summary Data'!$V117*POWER(DB$51,3))+('[1]Summary Data'!$W117*POWER(DB$51,2))+('[1]Summary Data'!$X117*DB$51)+'[1]Summary Data'!$Y117</f>
        <v>10.982960468749999</v>
      </c>
      <c r="DC54" s="99">
        <f>('[1]Summary Data'!$V117*POWER(DC$51,3))+('[1]Summary Data'!$W117*POWER(DC$51,2))+('[1]Summary Data'!$X117*DC$51)+'[1]Summary Data'!$Y117</f>
        <v>12.68328408203125</v>
      </c>
      <c r="DD54" s="99">
        <f>('[1]Summary Data'!$V117*POWER(DD$51,3))+('[1]Summary Data'!$W117*POWER(DD$51,2))+('[1]Summary Data'!$X117*DD$51)+'[1]Summary Data'!$Y117</f>
        <v>14.546113749999998</v>
      </c>
      <c r="DE54" s="99">
        <f>('[1]Summary Data'!$V117*POWER(DE$51,3))+('[1]Summary Data'!$W117*POWER(DE$51,2))+('[1]Summary Data'!$X117*DE$51)+'[1]Summary Data'!$Y117</f>
        <v>16.578619824218752</v>
      </c>
      <c r="DF54" s="99">
        <f>('[1]Summary Data'!$V117*POWER(DF$51,3))+('[1]Summary Data'!$W117*POWER(DF$51,2))+('[1]Summary Data'!$X117*DF$51)+'[1]Summary Data'!$Y117</f>
        <v>18.787972656250005</v>
      </c>
      <c r="DG54" s="99">
        <f>('[1]Summary Data'!$V117*POWER(DG$51,3))+('[1]Summary Data'!$W117*POWER(DG$51,2))+('[1]Summary Data'!$X117*DG$51)+'[1]Summary Data'!$Y117</f>
        <v>21.181342597656251</v>
      </c>
      <c r="DH54" s="177"/>
    </row>
    <row r="55" spans="2:113" x14ac:dyDescent="0.25">
      <c r="B55" s="170"/>
      <c r="C55" s="171"/>
      <c r="D55" s="171"/>
      <c r="E55" s="172"/>
      <c r="F55" s="56">
        <f t="shared" si="7"/>
        <v>4</v>
      </c>
      <c r="G55" s="97">
        <f t="shared" si="8"/>
        <v>0.29437999999999998</v>
      </c>
      <c r="H55" s="98">
        <f t="shared" si="8"/>
        <v>0.29210312499999996</v>
      </c>
      <c r="I55" s="98">
        <f t="shared" si="8"/>
        <v>0.26509687500000001</v>
      </c>
      <c r="J55" s="98">
        <f t="shared" si="8"/>
        <v>0.22065781249999999</v>
      </c>
      <c r="K55" s="98">
        <f t="shared" si="8"/>
        <v>0.16608250000000002</v>
      </c>
      <c r="L55" s="98">
        <f t="shared" si="8"/>
        <v>0.10866750000000003</v>
      </c>
      <c r="M55" s="98">
        <f t="shared" si="8"/>
        <v>5.5709375000000033E-2</v>
      </c>
      <c r="N55" s="98">
        <f t="shared" si="8"/>
        <v>1.4504687500000057E-2</v>
      </c>
      <c r="O55" s="98">
        <f t="shared" si="8"/>
        <v>0</v>
      </c>
      <c r="P55" s="98">
        <v>0</v>
      </c>
      <c r="Q55" s="98">
        <v>0</v>
      </c>
      <c r="R55" s="98">
        <v>0</v>
      </c>
      <c r="S55" s="98">
        <v>0</v>
      </c>
      <c r="T55" s="98">
        <v>0</v>
      </c>
      <c r="U55" s="98">
        <v>0</v>
      </c>
      <c r="V55" s="99">
        <v>0</v>
      </c>
      <c r="W55" s="97">
        <v>0</v>
      </c>
      <c r="X55" s="98">
        <v>0</v>
      </c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8">
        <v>0</v>
      </c>
      <c r="AE55" s="98">
        <v>0</v>
      </c>
      <c r="AF55" s="98">
        <v>0</v>
      </c>
      <c r="AG55" s="98">
        <v>0</v>
      </c>
      <c r="AH55" s="98">
        <v>0</v>
      </c>
      <c r="AI55" s="98">
        <v>0</v>
      </c>
      <c r="AJ55" s="98">
        <v>0</v>
      </c>
      <c r="AK55" s="98">
        <v>0</v>
      </c>
      <c r="AL55" s="98">
        <v>0</v>
      </c>
      <c r="AM55" s="99">
        <v>0</v>
      </c>
      <c r="AN55" s="177"/>
      <c r="CA55" s="143">
        <f t="shared" si="9"/>
        <v>4</v>
      </c>
      <c r="CB55" s="97">
        <f>('[1]Summary Data'!$V116*POWER(CB$51,3))+('[1]Summary Data'!$W116*POWER(CB$51,2))+('[1]Summary Data'!$X116*CB$51)+'[1]Summary Data'!$Y116</f>
        <v>0.29437999999999998</v>
      </c>
      <c r="CC55" s="98">
        <f>('[1]Summary Data'!$V116*POWER(CC$51,3))+('[1]Summary Data'!$W116*POWER(CC$51,2))+('[1]Summary Data'!$X116*CC$51)+'[1]Summary Data'!$Y116</f>
        <v>0.29210312499999996</v>
      </c>
      <c r="CD55" s="98">
        <f>('[1]Summary Data'!$V116*POWER(CD$51,3))+('[1]Summary Data'!$W116*POWER(CD$51,2))+('[1]Summary Data'!$X116*CD$51)+'[1]Summary Data'!$Y116</f>
        <v>0.26509687500000001</v>
      </c>
      <c r="CE55" s="98">
        <f>('[1]Summary Data'!$V116*POWER(CE$51,3))+('[1]Summary Data'!$W116*POWER(CE$51,2))+('[1]Summary Data'!$X116*CE$51)+'[1]Summary Data'!$Y116</f>
        <v>0.22065781249999999</v>
      </c>
      <c r="CF55" s="98">
        <f>('[1]Summary Data'!$V116*POWER(CF$51,3))+('[1]Summary Data'!$W116*POWER(CF$51,2))+('[1]Summary Data'!$X116*CF$51)+'[1]Summary Data'!$Y116</f>
        <v>0.16608250000000002</v>
      </c>
      <c r="CG55" s="98">
        <f>('[1]Summary Data'!$V116*POWER(CG$51,3))+('[1]Summary Data'!$W116*POWER(CG$51,2))+('[1]Summary Data'!$X116*CG$51)+'[1]Summary Data'!$Y116</f>
        <v>0.10866750000000003</v>
      </c>
      <c r="CH55" s="98">
        <f>('[1]Summary Data'!$V116*POWER(CH$51,3))+('[1]Summary Data'!$W116*POWER(CH$51,2))+('[1]Summary Data'!$X116*CH$51)+'[1]Summary Data'!$Y116</f>
        <v>5.5709375000000033E-2</v>
      </c>
      <c r="CI55" s="98">
        <f>('[1]Summary Data'!$V116*POWER(CI$51,3))+('[1]Summary Data'!$W116*POWER(CI$51,2))+('[1]Summary Data'!$X116*CI$51)+'[1]Summary Data'!$Y116</f>
        <v>1.4504687500000057E-2</v>
      </c>
      <c r="CJ55" s="98">
        <f>('[1]Summary Data'!$V116*POWER(CJ$51,3))+('[1]Summary Data'!$W116*POWER(CJ$51,2))+('[1]Summary Data'!$X116*CJ$51)+'[1]Summary Data'!$Y116</f>
        <v>-7.6499999999999346E-3</v>
      </c>
      <c r="CK55" s="98">
        <f>('[1]Summary Data'!$V116*POWER(CK$51,3))+('[1]Summary Data'!$W116*POWER(CK$51,2))+('[1]Summary Data'!$X116*CK$51)+'[1]Summary Data'!$Y116</f>
        <v>-3.4581249999999786E-3</v>
      </c>
      <c r="CL55" s="98">
        <f>('[1]Summary Data'!$V116*POWER(CL$51,3))+('[1]Summary Data'!$W116*POWER(CL$51,2))+('[1]Summary Data'!$X116*CL$51)+'[1]Summary Data'!$Y116</f>
        <v>3.4376875000000084E-2</v>
      </c>
      <c r="CM55" s="98">
        <f>('[1]Summary Data'!$V116*POWER(CM$51,3))+('[1]Summary Data'!$W116*POWER(CM$51,2))+('[1]Summary Data'!$X116*CM$51)+'[1]Summary Data'!$Y116</f>
        <v>0.11315156250000019</v>
      </c>
      <c r="CN55" s="98">
        <f>('[1]Summary Data'!$V116*POWER(CN$51,3))+('[1]Summary Data'!$W116*POWER(CN$51,2))+('[1]Summary Data'!$X116*CN$51)+'[1]Summary Data'!$Y116</f>
        <v>0.24016250000000022</v>
      </c>
      <c r="CO55" s="98">
        <f>('[1]Summary Data'!$V116*POWER(CO$51,3))+('[1]Summary Data'!$W116*POWER(CO$51,2))+('[1]Summary Data'!$X116*CO$51)+'[1]Summary Data'!$Y116</f>
        <v>0.42270624999999973</v>
      </c>
      <c r="CP55" s="98">
        <f>('[1]Summary Data'!$V116*POWER(CP$51,3))+('[1]Summary Data'!$W116*POWER(CP$51,2))+('[1]Summary Data'!$X116*CP$51)+'[1]Summary Data'!$Y116</f>
        <v>0.66807937500000025</v>
      </c>
      <c r="CQ55" s="99">
        <f>('[1]Summary Data'!$V116*POWER(CQ$51,3))+('[1]Summary Data'!$W116*POWER(CQ$51,2))+('[1]Summary Data'!$X116*CQ$51)+'[1]Summary Data'!$Y116</f>
        <v>0.98357843750000018</v>
      </c>
      <c r="CR55" s="99">
        <f>('[1]Summary Data'!$V116*POWER(CR$51,3))+('[1]Summary Data'!$W116*POWER(CR$51,2))+('[1]Summary Data'!$X116*CR$51)+'[1]Summary Data'!$Y116</f>
        <v>1.3765000000000001</v>
      </c>
      <c r="CS55" s="99">
        <f>('[1]Summary Data'!$V116*POWER(CS$51,3))+('[1]Summary Data'!$W116*POWER(CS$51,2))+('[1]Summary Data'!$X116*CS$51)+'[1]Summary Data'!$Y116</f>
        <v>1.8541406249999999</v>
      </c>
      <c r="CT55" s="99">
        <f>('[1]Summary Data'!$V116*POWER(CT$51,3))+('[1]Summary Data'!$W116*POWER(CT$51,2))+('[1]Summary Data'!$X116*CT$51)+'[1]Summary Data'!$Y116</f>
        <v>2.4237968750000003</v>
      </c>
      <c r="CU55" s="99">
        <f>('[1]Summary Data'!$V116*POWER(CU$51,3))+('[1]Summary Data'!$W116*POWER(CU$51,2))+('[1]Summary Data'!$X116*CU$51)+'[1]Summary Data'!$Y116</f>
        <v>3.0927653125000001</v>
      </c>
      <c r="CV55" s="99">
        <f>('[1]Summary Data'!$V116*POWER(CV$51,3))+('[1]Summary Data'!$W116*POWER(CV$51,2))+('[1]Summary Data'!$X116*CV$51)+'[1]Summary Data'!$Y116</f>
        <v>3.8683425000000002</v>
      </c>
      <c r="CW55" s="99">
        <f>('[1]Summary Data'!$V116*POWER(CW$51,3))+('[1]Summary Data'!$W116*POWER(CW$51,2))+('[1]Summary Data'!$X116*CW$51)+'[1]Summary Data'!$Y116</f>
        <v>4.7578250000000013</v>
      </c>
      <c r="CX55" s="99">
        <f>('[1]Summary Data'!$V116*POWER(CX$51,3))+('[1]Summary Data'!$W116*POWER(CX$51,2))+('[1]Summary Data'!$X116*CX$51)+'[1]Summary Data'!$Y116</f>
        <v>5.7685093750000007</v>
      </c>
      <c r="CY55" s="99">
        <f>('[1]Summary Data'!$V116*POWER(CY$51,3))+('[1]Summary Data'!$W116*POWER(CY$51,2))+('[1]Summary Data'!$X116*CY$51)+'[1]Summary Data'!$Y116</f>
        <v>6.9076921875000004</v>
      </c>
      <c r="CZ55" s="99">
        <f>('[1]Summary Data'!$V116*POWER(CZ$51,3))+('[1]Summary Data'!$W116*POWER(CZ$51,2))+('[1]Summary Data'!$X116*CZ$51)+'[1]Summary Data'!$Y116</f>
        <v>8.1826700000000017</v>
      </c>
      <c r="DA55" s="99">
        <f>('[1]Summary Data'!$V116*POWER(DA$51,3))+('[1]Summary Data'!$W116*POWER(DA$51,2))+('[1]Summary Data'!$X116*DA$51)+'[1]Summary Data'!$Y116</f>
        <v>9.6007393750000016</v>
      </c>
      <c r="DB55" s="99">
        <f>('[1]Summary Data'!$V116*POWER(DB$51,3))+('[1]Summary Data'!$W116*POWER(DB$51,2))+('[1]Summary Data'!$X116*DB$51)+'[1]Summary Data'!$Y116</f>
        <v>11.169196874999997</v>
      </c>
      <c r="DC55" s="99">
        <f>('[1]Summary Data'!$V116*POWER(DC$51,3))+('[1]Summary Data'!$W116*POWER(DC$51,2))+('[1]Summary Data'!$X116*DC$51)+'[1]Summary Data'!$Y116</f>
        <v>12.8953390625</v>
      </c>
      <c r="DD55" s="99">
        <f>('[1]Summary Data'!$V116*POWER(DD$51,3))+('[1]Summary Data'!$W116*POWER(DD$51,2))+('[1]Summary Data'!$X116*DD$51)+'[1]Summary Data'!$Y116</f>
        <v>14.786462500000001</v>
      </c>
      <c r="DE55" s="99">
        <f>('[1]Summary Data'!$V116*POWER(DE$51,3))+('[1]Summary Data'!$W116*POWER(DE$51,2))+('[1]Summary Data'!$X116*DE$51)+'[1]Summary Data'!$Y116</f>
        <v>16.849863750000004</v>
      </c>
      <c r="DF55" s="99">
        <f>('[1]Summary Data'!$V116*POWER(DF$51,3))+('[1]Summary Data'!$W116*POWER(DF$51,2))+('[1]Summary Data'!$X116*DF$51)+'[1]Summary Data'!$Y116</f>
        <v>19.092839375000001</v>
      </c>
      <c r="DG55" s="99">
        <f>('[1]Summary Data'!$V116*POWER(DG$51,3))+('[1]Summary Data'!$W116*POWER(DG$51,2))+('[1]Summary Data'!$X116*DG$51)+'[1]Summary Data'!$Y116</f>
        <v>21.522685937500004</v>
      </c>
      <c r="DH55" s="177"/>
    </row>
    <row r="56" spans="2:113" x14ac:dyDescent="0.25">
      <c r="B56" s="170"/>
      <c r="C56" s="171"/>
      <c r="D56" s="171"/>
      <c r="E56" s="172"/>
      <c r="F56" s="56">
        <f t="shared" si="7"/>
        <v>4.5</v>
      </c>
      <c r="G56" s="97">
        <f t="shared" si="8"/>
        <v>0.29043999999999998</v>
      </c>
      <c r="H56" s="98">
        <f t="shared" si="8"/>
        <v>0.28078517578124995</v>
      </c>
      <c r="I56" s="98">
        <f t="shared" si="8"/>
        <v>0.25039203124999998</v>
      </c>
      <c r="J56" s="98">
        <f t="shared" si="8"/>
        <v>0.20570130859374997</v>
      </c>
      <c r="K56" s="98">
        <f t="shared" si="8"/>
        <v>0.15315375000000001</v>
      </c>
      <c r="L56" s="98">
        <f t="shared" si="8"/>
        <v>9.9190097656249976E-2</v>
      </c>
      <c r="M56" s="98">
        <f t="shared" si="8"/>
        <v>5.0251093749999975E-2</v>
      </c>
      <c r="N56" s="98">
        <f t="shared" si="8"/>
        <v>1.2777480468749935E-2</v>
      </c>
      <c r="O56" s="98">
        <f t="shared" si="8"/>
        <v>0</v>
      </c>
      <c r="P56" s="98">
        <v>0</v>
      </c>
      <c r="Q56" s="98">
        <v>0</v>
      </c>
      <c r="R56" s="98">
        <v>0</v>
      </c>
      <c r="S56" s="98">
        <v>0</v>
      </c>
      <c r="T56" s="98">
        <v>0</v>
      </c>
      <c r="U56" s="98">
        <v>0</v>
      </c>
      <c r="V56" s="99">
        <v>0</v>
      </c>
      <c r="W56" s="97">
        <v>0</v>
      </c>
      <c r="X56" s="98">
        <v>0</v>
      </c>
      <c r="Y56" s="98">
        <v>0</v>
      </c>
      <c r="Z56" s="98">
        <v>0</v>
      </c>
      <c r="AA56" s="98">
        <v>0</v>
      </c>
      <c r="AB56" s="98">
        <v>0</v>
      </c>
      <c r="AC56" s="98">
        <v>0</v>
      </c>
      <c r="AD56" s="98">
        <v>0</v>
      </c>
      <c r="AE56" s="98">
        <v>0</v>
      </c>
      <c r="AF56" s="98">
        <v>0</v>
      </c>
      <c r="AG56" s="98">
        <v>0</v>
      </c>
      <c r="AH56" s="98">
        <v>0</v>
      </c>
      <c r="AI56" s="98">
        <v>0</v>
      </c>
      <c r="AJ56" s="98">
        <v>0</v>
      </c>
      <c r="AK56" s="98">
        <v>0</v>
      </c>
      <c r="AL56" s="98">
        <v>0</v>
      </c>
      <c r="AM56" s="99">
        <v>0</v>
      </c>
      <c r="AN56" s="177"/>
      <c r="CA56" s="143">
        <f t="shared" si="9"/>
        <v>4.5</v>
      </c>
      <c r="CB56" s="97">
        <f>('[1]Summary Data'!$V115*POWER(CB$51,3))+('[1]Summary Data'!$W115*POWER(CB$51,2))+('[1]Summary Data'!$X115*CB$51)+'[1]Summary Data'!$Y115</f>
        <v>0.29043999999999998</v>
      </c>
      <c r="CC56" s="98">
        <f>('[1]Summary Data'!$V115*POWER(CC$51,3))+('[1]Summary Data'!$W115*POWER(CC$51,2))+('[1]Summary Data'!$X115*CC$51)+'[1]Summary Data'!$Y115</f>
        <v>0.28078517578124995</v>
      </c>
      <c r="CD56" s="98">
        <f>('[1]Summary Data'!$V115*POWER(CD$51,3))+('[1]Summary Data'!$W115*POWER(CD$51,2))+('[1]Summary Data'!$X115*CD$51)+'[1]Summary Data'!$Y115</f>
        <v>0.25039203124999998</v>
      </c>
      <c r="CE56" s="98">
        <f>('[1]Summary Data'!$V115*POWER(CE$51,3))+('[1]Summary Data'!$W115*POWER(CE$51,2))+('[1]Summary Data'!$X115*CE$51)+'[1]Summary Data'!$Y115</f>
        <v>0.20570130859374997</v>
      </c>
      <c r="CF56" s="98">
        <f>('[1]Summary Data'!$V115*POWER(CF$51,3))+('[1]Summary Data'!$W115*POWER(CF$51,2))+('[1]Summary Data'!$X115*CF$51)+'[1]Summary Data'!$Y115</f>
        <v>0.15315375000000001</v>
      </c>
      <c r="CG56" s="98">
        <f>('[1]Summary Data'!$V115*POWER(CG$51,3))+('[1]Summary Data'!$W115*POWER(CG$51,2))+('[1]Summary Data'!$X115*CG$51)+'[1]Summary Data'!$Y115</f>
        <v>9.9190097656249976E-2</v>
      </c>
      <c r="CH56" s="98">
        <f>('[1]Summary Data'!$V115*POWER(CH$51,3))+('[1]Summary Data'!$W115*POWER(CH$51,2))+('[1]Summary Data'!$X115*CH$51)+'[1]Summary Data'!$Y115</f>
        <v>5.0251093749999975E-2</v>
      </c>
      <c r="CI56" s="98">
        <f>('[1]Summary Data'!$V115*POWER(CI$51,3))+('[1]Summary Data'!$W115*POWER(CI$51,2))+('[1]Summary Data'!$X115*CI$51)+'[1]Summary Data'!$Y115</f>
        <v>1.2777480468749935E-2</v>
      </c>
      <c r="CJ56" s="98">
        <f>('[1]Summary Data'!$V115*POWER(CJ$51,3))+('[1]Summary Data'!$W115*POWER(CJ$51,2))+('[1]Summary Data'!$X115*CJ$51)+'[1]Summary Data'!$Y115</f>
        <v>-6.7899999999999627E-3</v>
      </c>
      <c r="CK56" s="98">
        <f>('[1]Summary Data'!$V115*POWER(CK$51,3))+('[1]Summary Data'!$W115*POWER(CK$51,2))+('[1]Summary Data'!$X115*CK$51)+'[1]Summary Data'!$Y115</f>
        <v>-2.0106054687500374E-3</v>
      </c>
      <c r="CL56" s="98">
        <f>('[1]Summary Data'!$V115*POWER(CL$51,3))+('[1]Summary Data'!$W115*POWER(CL$51,2))+('[1]Summary Data'!$X115*CL$51)+'[1]Summary Data'!$Y115</f>
        <v>3.3556406250000004E-2</v>
      </c>
      <c r="CM56" s="98">
        <f>('[1]Summary Data'!$V115*POWER(CM$51,3))+('[1]Summary Data'!$W115*POWER(CM$51,2))+('[1]Summary Data'!$X115*CM$51)+'[1]Summary Data'!$Y115</f>
        <v>0.10635177734375009</v>
      </c>
      <c r="CN56" s="98">
        <f>('[1]Summary Data'!$V115*POWER(CN$51,3))+('[1]Summary Data'!$W115*POWER(CN$51,2))+('[1]Summary Data'!$X115*CN$51)+'[1]Summary Data'!$Y115</f>
        <v>0.2228162500000001</v>
      </c>
      <c r="CO56" s="98">
        <f>('[1]Summary Data'!$V115*POWER(CO$51,3))+('[1]Summary Data'!$W115*POWER(CO$51,2))+('[1]Summary Data'!$X115*CO$51)+'[1]Summary Data'!$Y115</f>
        <v>0.38939056640625014</v>
      </c>
      <c r="CP56" s="98">
        <f>('[1]Summary Data'!$V115*POWER(CP$51,3))+('[1]Summary Data'!$W115*POWER(CP$51,2))+('[1]Summary Data'!$X115*CP$51)+'[1]Summary Data'!$Y115</f>
        <v>0.61251546874999996</v>
      </c>
      <c r="CQ56" s="99">
        <f>('[1]Summary Data'!$V115*POWER(CQ$51,3))+('[1]Summary Data'!$W115*POWER(CQ$51,2))+('[1]Summary Data'!$X115*CQ$51)+'[1]Summary Data'!$Y115</f>
        <v>0.89863169921875041</v>
      </c>
      <c r="CR56" s="99">
        <f>('[1]Summary Data'!$V115*POWER(CR$51,3))+('[1]Summary Data'!$W115*POWER(CR$51,2))+('[1]Summary Data'!$X115*CR$51)+'[1]Summary Data'!$Y115</f>
        <v>1.2541800000000003</v>
      </c>
      <c r="CS56" s="99">
        <f>('[1]Summary Data'!$V115*POWER(CS$51,3))+('[1]Summary Data'!$W115*POWER(CS$51,2))+('[1]Summary Data'!$X115*CS$51)+'[1]Summary Data'!$Y115</f>
        <v>1.6856011132812507</v>
      </c>
      <c r="CT56" s="99">
        <f>('[1]Summary Data'!$V115*POWER(CT$51,3))+('[1]Summary Data'!$W115*POWER(CT$51,2))+('[1]Summary Data'!$X115*CT$51)+'[1]Summary Data'!$Y115</f>
        <v>2.1993357812500003</v>
      </c>
      <c r="CU56" s="99">
        <f>('[1]Summary Data'!$V115*POWER(CU$51,3))+('[1]Summary Data'!$W115*POWER(CU$51,2))+('[1]Summary Data'!$X115*CU$51)+'[1]Summary Data'!$Y115</f>
        <v>2.8018247460937502</v>
      </c>
      <c r="CV56" s="99">
        <f>('[1]Summary Data'!$V115*POWER(CV$51,3))+('[1]Summary Data'!$W115*POWER(CV$51,2))+('[1]Summary Data'!$X115*CV$51)+'[1]Summary Data'!$Y115</f>
        <v>3.4995087499999999</v>
      </c>
      <c r="CW56" s="99">
        <f>('[1]Summary Data'!$V115*POWER(CW$51,3))+('[1]Summary Data'!$W115*POWER(CW$51,2))+('[1]Summary Data'!$X115*CW$51)+'[1]Summary Data'!$Y115</f>
        <v>4.2988285351562512</v>
      </c>
      <c r="CX56" s="99">
        <f>('[1]Summary Data'!$V115*POWER(CX$51,3))+('[1]Summary Data'!$W115*POWER(CX$51,2))+('[1]Summary Data'!$X115*CX$51)+'[1]Summary Data'!$Y115</f>
        <v>5.2062248437500012</v>
      </c>
      <c r="CY56" s="99">
        <f>('[1]Summary Data'!$V115*POWER(CY$51,3))+('[1]Summary Data'!$W115*POWER(CY$51,2))+('[1]Summary Data'!$X115*CY$51)+'[1]Summary Data'!$Y115</f>
        <v>6.2281384179687507</v>
      </c>
      <c r="CZ56" s="99">
        <f>('[1]Summary Data'!$V115*POWER(CZ$51,3))+('[1]Summary Data'!$W115*POWER(CZ$51,2))+('[1]Summary Data'!$X115*CZ$51)+'[1]Summary Data'!$Y115</f>
        <v>7.371010000000001</v>
      </c>
      <c r="DA56" s="99">
        <f>('[1]Summary Data'!$V115*POWER(DA$51,3))+('[1]Summary Data'!$W115*POWER(DA$51,2))+('[1]Summary Data'!$X115*DA$51)+'[1]Summary Data'!$Y115</f>
        <v>8.6412803320312506</v>
      </c>
      <c r="DB56" s="99">
        <f>('[1]Summary Data'!$V115*POWER(DB$51,3))+('[1]Summary Data'!$W115*POWER(DB$51,2))+('[1]Summary Data'!$X115*DB$51)+'[1]Summary Data'!$Y115</f>
        <v>10.045390156250003</v>
      </c>
      <c r="DC56" s="99">
        <f>('[1]Summary Data'!$V115*POWER(DC$51,3))+('[1]Summary Data'!$W115*POWER(DC$51,2))+('[1]Summary Data'!$X115*DC$51)+'[1]Summary Data'!$Y115</f>
        <v>11.589780214843751</v>
      </c>
      <c r="DD56" s="99">
        <f>('[1]Summary Data'!$V115*POWER(DD$51,3))+('[1]Summary Data'!$W115*POWER(DD$51,2))+('[1]Summary Data'!$X115*DD$51)+'[1]Summary Data'!$Y115</f>
        <v>13.28089125</v>
      </c>
      <c r="DE56" s="99">
        <f>('[1]Summary Data'!$V115*POWER(DE$51,3))+('[1]Summary Data'!$W115*POWER(DE$51,2))+('[1]Summary Data'!$X115*DE$51)+'[1]Summary Data'!$Y115</f>
        <v>15.125164003906253</v>
      </c>
      <c r="DF56" s="99">
        <f>('[1]Summary Data'!$V115*POWER(DF$51,3))+('[1]Summary Data'!$W115*POWER(DF$51,2))+('[1]Summary Data'!$X115*DF$51)+'[1]Summary Data'!$Y115</f>
        <v>17.129039218750002</v>
      </c>
      <c r="DG56" s="99">
        <f>('[1]Summary Data'!$V115*POWER(DG$51,3))+('[1]Summary Data'!$W115*POWER(DG$51,2))+('[1]Summary Data'!$X115*DG$51)+'[1]Summary Data'!$Y115</f>
        <v>19.298957636718754</v>
      </c>
      <c r="DH56" s="177"/>
    </row>
    <row r="57" spans="2:113" x14ac:dyDescent="0.25">
      <c r="B57" s="170"/>
      <c r="C57" s="171"/>
      <c r="D57" s="171"/>
      <c r="E57" s="172"/>
      <c r="F57" s="56">
        <f t="shared" si="7"/>
        <v>5</v>
      </c>
      <c r="G57" s="97">
        <f t="shared" si="8"/>
        <v>0.2947265234375</v>
      </c>
      <c r="H57" s="98">
        <f t="shared" si="8"/>
        <v>0.2947265234375</v>
      </c>
      <c r="I57" s="98">
        <f t="shared" si="8"/>
        <v>0.26986031249999998</v>
      </c>
      <c r="J57" s="98">
        <f t="shared" si="8"/>
        <v>0.22641269531249997</v>
      </c>
      <c r="K57" s="98">
        <f t="shared" si="8"/>
        <v>0.17184499999999997</v>
      </c>
      <c r="L57" s="98">
        <f t="shared" si="8"/>
        <v>0.11361855468749996</v>
      </c>
      <c r="M57" s="98">
        <f t="shared" si="8"/>
        <v>5.9194687500000009E-2</v>
      </c>
      <c r="N57" s="98">
        <f t="shared" si="8"/>
        <v>1.6034726562499935E-2</v>
      </c>
      <c r="O57" s="98">
        <f t="shared" si="8"/>
        <v>0</v>
      </c>
      <c r="P57" s="98">
        <v>0</v>
      </c>
      <c r="Q57" s="98">
        <v>0</v>
      </c>
      <c r="R57" s="98">
        <v>0</v>
      </c>
      <c r="S57" s="98">
        <v>0</v>
      </c>
      <c r="T57" s="98">
        <v>0</v>
      </c>
      <c r="U57" s="98">
        <v>0</v>
      </c>
      <c r="V57" s="99">
        <v>0</v>
      </c>
      <c r="W57" s="97">
        <v>0</v>
      </c>
      <c r="X57" s="98">
        <v>0</v>
      </c>
      <c r="Y57" s="98">
        <v>0</v>
      </c>
      <c r="Z57" s="98">
        <v>0</v>
      </c>
      <c r="AA57" s="98">
        <v>0</v>
      </c>
      <c r="AB57" s="98">
        <v>0</v>
      </c>
      <c r="AC57" s="98">
        <v>0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>
        <v>0</v>
      </c>
      <c r="AJ57" s="98">
        <v>0</v>
      </c>
      <c r="AK57" s="98">
        <v>0</v>
      </c>
      <c r="AL57" s="98">
        <v>0</v>
      </c>
      <c r="AM57" s="99">
        <v>0</v>
      </c>
      <c r="AN57" s="177"/>
      <c r="CA57" s="143">
        <f t="shared" si="9"/>
        <v>5</v>
      </c>
      <c r="CB57" s="97">
        <f>('[1]Summary Data'!$V114*POWER(CB$51,3))+('[1]Summary Data'!$W114*POWER(CB$51,2))+('[1]Summary Data'!$X114*CB$51)+'[1]Summary Data'!$Y114</f>
        <v>0.29354999999999998</v>
      </c>
      <c r="CC57" s="98">
        <f>('[1]Summary Data'!$V114*POWER(CC$51,3))+('[1]Summary Data'!$W114*POWER(CC$51,2))+('[1]Summary Data'!$X114*CC$51)+'[1]Summary Data'!$Y114</f>
        <v>0.2947265234375</v>
      </c>
      <c r="CD57" s="98">
        <f>('[1]Summary Data'!$V114*POWER(CD$51,3))+('[1]Summary Data'!$W114*POWER(CD$51,2))+('[1]Summary Data'!$X114*CD$51)+'[1]Summary Data'!$Y114</f>
        <v>0.26986031249999998</v>
      </c>
      <c r="CE57" s="98">
        <f>('[1]Summary Data'!$V114*POWER(CE$51,3))+('[1]Summary Data'!$W114*POWER(CE$51,2))+('[1]Summary Data'!$X114*CE$51)+'[1]Summary Data'!$Y114</f>
        <v>0.22641269531249997</v>
      </c>
      <c r="CF57" s="98">
        <f>('[1]Summary Data'!$V114*POWER(CF$51,3))+('[1]Summary Data'!$W114*POWER(CF$51,2))+('[1]Summary Data'!$X114*CF$51)+'[1]Summary Data'!$Y114</f>
        <v>0.17184499999999997</v>
      </c>
      <c r="CG57" s="98">
        <f>('[1]Summary Data'!$V114*POWER(CG$51,3))+('[1]Summary Data'!$W114*POWER(CG$51,2))+('[1]Summary Data'!$X114*CG$51)+'[1]Summary Data'!$Y114</f>
        <v>0.11361855468749996</v>
      </c>
      <c r="CH57" s="98">
        <f>('[1]Summary Data'!$V114*POWER(CH$51,3))+('[1]Summary Data'!$W114*POWER(CH$51,2))+('[1]Summary Data'!$X114*CH$51)+'[1]Summary Data'!$Y114</f>
        <v>5.9194687500000009E-2</v>
      </c>
      <c r="CI57" s="98">
        <f>('[1]Summary Data'!$V114*POWER(CI$51,3))+('[1]Summary Data'!$W114*POWER(CI$51,2))+('[1]Summary Data'!$X114*CI$51)+'[1]Summary Data'!$Y114</f>
        <v>1.6034726562499935E-2</v>
      </c>
      <c r="CJ57" s="98">
        <f>('[1]Summary Data'!$V114*POWER(CJ$51,3))+('[1]Summary Data'!$W114*POWER(CJ$51,2))+('[1]Summary Data'!$X114*CJ$51)+'[1]Summary Data'!$Y114</f>
        <v>-8.4000000000000186E-3</v>
      </c>
      <c r="CK57" s="98">
        <f>('[1]Summary Data'!$V114*POWER(CK$51,3))+('[1]Summary Data'!$W114*POWER(CK$51,2))+('[1]Summary Data'!$X114*CK$51)+'[1]Summary Data'!$Y114</f>
        <v>-6.6481640624999061E-3</v>
      </c>
      <c r="CL57" s="98">
        <f>('[1]Summary Data'!$V114*POWER(CL$51,3))+('[1]Summary Data'!$W114*POWER(CL$51,2))+('[1]Summary Data'!$X114*CL$51)+'[1]Summary Data'!$Y114</f>
        <v>2.8751562499999939E-2</v>
      </c>
      <c r="CM57" s="98">
        <f>('[1]Summary Data'!$V114*POWER(CM$51,3))+('[1]Summary Data'!$W114*POWER(CM$51,2))+('[1]Summary Data'!$X114*CM$51)+'[1]Summary Data'!$Y114</f>
        <v>0.10526050781249993</v>
      </c>
      <c r="CN57" s="98">
        <f>('[1]Summary Data'!$V114*POWER(CN$51,3))+('[1]Summary Data'!$W114*POWER(CN$51,2))+('[1]Summary Data'!$X114*CN$51)+'[1]Summary Data'!$Y114</f>
        <v>0.23034000000000035</v>
      </c>
      <c r="CO57" s="98">
        <f>('[1]Summary Data'!$V114*POWER(CO$51,3))+('[1]Summary Data'!$W114*POWER(CO$51,2))+('[1]Summary Data'!$X114*CO$51)+'[1]Summary Data'!$Y114</f>
        <v>0.41145136718750008</v>
      </c>
      <c r="CP57" s="98">
        <f>('[1]Summary Data'!$V114*POWER(CP$51,3))+('[1]Summary Data'!$W114*POWER(CP$51,2))+('[1]Summary Data'!$X114*CP$51)+'[1]Summary Data'!$Y114</f>
        <v>0.65605593749999991</v>
      </c>
      <c r="CQ57" s="99">
        <f>('[1]Summary Data'!$V114*POWER(CQ$51,3))+('[1]Summary Data'!$W114*POWER(CQ$51,2))+('[1]Summary Data'!$X114*CQ$51)+'[1]Summary Data'!$Y114</f>
        <v>0.97161503906250024</v>
      </c>
      <c r="CR57" s="99">
        <f>('[1]Summary Data'!$V114*POWER(CR$51,3))+('[1]Summary Data'!$W114*POWER(CR$51,2))+('[1]Summary Data'!$X114*CR$51)+'[1]Summary Data'!$Y114</f>
        <v>1.3655900000000003</v>
      </c>
      <c r="CS57" s="99">
        <f>('[1]Summary Data'!$V114*POWER(CS$51,3))+('[1]Summary Data'!$W114*POWER(CS$51,2))+('[1]Summary Data'!$X114*CS$51)+'[1]Summary Data'!$Y114</f>
        <v>1.8454421484375001</v>
      </c>
      <c r="CT57" s="99">
        <f>('[1]Summary Data'!$V114*POWER(CT$51,3))+('[1]Summary Data'!$W114*POWER(CT$51,2))+('[1]Summary Data'!$X114*CT$51)+'[1]Summary Data'!$Y114</f>
        <v>2.4186328125000003</v>
      </c>
      <c r="CU57" s="99">
        <f>('[1]Summary Data'!$V114*POWER(CU$51,3))+('[1]Summary Data'!$W114*POWER(CU$51,2))+('[1]Summary Data'!$X114*CU$51)+'[1]Summary Data'!$Y114</f>
        <v>3.0926233203125015</v>
      </c>
      <c r="CV57" s="99">
        <f>('[1]Summary Data'!$V114*POWER(CV$51,3))+('[1]Summary Data'!$W114*POWER(CV$51,2))+('[1]Summary Data'!$X114*CV$51)+'[1]Summary Data'!$Y114</f>
        <v>3.8748750000000003</v>
      </c>
      <c r="CW57" s="99">
        <f>('[1]Summary Data'!$V114*POWER(CW$51,3))+('[1]Summary Data'!$W114*POWER(CW$51,2))+('[1]Summary Data'!$X114*CW$51)+'[1]Summary Data'!$Y114</f>
        <v>4.7728491796875012</v>
      </c>
      <c r="CX57" s="99">
        <f>('[1]Summary Data'!$V114*POWER(CX$51,3))+('[1]Summary Data'!$W114*POWER(CX$51,2))+('[1]Summary Data'!$X114*CX$51)+'[1]Summary Data'!$Y114</f>
        <v>5.7940071875000001</v>
      </c>
      <c r="CY57" s="99">
        <f>('[1]Summary Data'!$V114*POWER(CY$51,3))+('[1]Summary Data'!$W114*POWER(CY$51,2))+('[1]Summary Data'!$X114*CY$51)+'[1]Summary Data'!$Y114</f>
        <v>6.9458103515625007</v>
      </c>
      <c r="CZ57" s="99">
        <f>('[1]Summary Data'!$V114*POWER(CZ$51,3))+('[1]Summary Data'!$W114*POWER(CZ$51,2))+('[1]Summary Data'!$X114*CZ$51)+'[1]Summary Data'!$Y114</f>
        <v>8.2357200000000024</v>
      </c>
      <c r="DA57" s="99">
        <f>('[1]Summary Data'!$V114*POWER(DA$51,3))+('[1]Summary Data'!$W114*POWER(DA$51,2))+('[1]Summary Data'!$X114*DA$51)+'[1]Summary Data'!$Y114</f>
        <v>9.6711974609374991</v>
      </c>
      <c r="DB57" s="99">
        <f>('[1]Summary Data'!$V114*POWER(DB$51,3))+('[1]Summary Data'!$W114*POWER(DB$51,2))+('[1]Summary Data'!$X114*DB$51)+'[1]Summary Data'!$Y114</f>
        <v>11.259704062500001</v>
      </c>
      <c r="DC57" s="99">
        <f>('[1]Summary Data'!$V114*POWER(DC$51,3))+('[1]Summary Data'!$W114*POWER(DC$51,2))+('[1]Summary Data'!$X114*DC$51)+'[1]Summary Data'!$Y114</f>
        <v>13.008701132812501</v>
      </c>
      <c r="DD57" s="99">
        <f>('[1]Summary Data'!$V114*POWER(DD$51,3))+('[1]Summary Data'!$W114*POWER(DD$51,2))+('[1]Summary Data'!$X114*DD$51)+'[1]Summary Data'!$Y114</f>
        <v>14.925650000000001</v>
      </c>
      <c r="DE57" s="99">
        <f>('[1]Summary Data'!$V114*POWER(DE$51,3))+('[1]Summary Data'!$W114*POWER(DE$51,2))+('[1]Summary Data'!$X114*DE$51)+'[1]Summary Data'!$Y114</f>
        <v>17.0180119921875</v>
      </c>
      <c r="DF57" s="99">
        <f>('[1]Summary Data'!$V114*POWER(DF$51,3))+('[1]Summary Data'!$W114*POWER(DF$51,2))+('[1]Summary Data'!$X114*DF$51)+'[1]Summary Data'!$Y114</f>
        <v>19.293248437500004</v>
      </c>
      <c r="DG57" s="99">
        <f>('[1]Summary Data'!$V114*POWER(DG$51,3))+('[1]Summary Data'!$W114*POWER(DG$51,2))+('[1]Summary Data'!$X114*DG$51)+'[1]Summary Data'!$Y114</f>
        <v>21.758820664062501</v>
      </c>
      <c r="DH57" s="177"/>
    </row>
    <row r="58" spans="2:113" x14ac:dyDescent="0.25">
      <c r="B58" s="170"/>
      <c r="C58" s="171"/>
      <c r="D58" s="171"/>
      <c r="E58" s="172"/>
      <c r="F58" s="56">
        <f t="shared" si="7"/>
        <v>5.5</v>
      </c>
      <c r="G58" s="97">
        <f t="shared" si="8"/>
        <v>0.327261953125</v>
      </c>
      <c r="H58" s="98">
        <f t="shared" si="8"/>
        <v>0.327261953125</v>
      </c>
      <c r="I58" s="98">
        <f t="shared" si="8"/>
        <v>0.30151</v>
      </c>
      <c r="J58" s="98">
        <f t="shared" si="8"/>
        <v>0.255993671875</v>
      </c>
      <c r="K58" s="98">
        <f t="shared" si="8"/>
        <v>0.1980925</v>
      </c>
      <c r="L58" s="98">
        <f t="shared" si="8"/>
        <v>0.13518601562499996</v>
      </c>
      <c r="M58" s="98">
        <f t="shared" si="8"/>
        <v>7.4653750000000074E-2</v>
      </c>
      <c r="N58" s="98">
        <f t="shared" si="8"/>
        <v>2.3875234375000054E-2</v>
      </c>
      <c r="O58" s="98">
        <f t="shared" si="8"/>
        <v>0</v>
      </c>
      <c r="P58" s="98">
        <v>0</v>
      </c>
      <c r="Q58" s="98">
        <v>0</v>
      </c>
      <c r="R58" s="98">
        <v>0</v>
      </c>
      <c r="S58" s="98">
        <v>0</v>
      </c>
      <c r="T58" s="98">
        <v>0</v>
      </c>
      <c r="U58" s="98">
        <v>0</v>
      </c>
      <c r="V58" s="99">
        <v>0</v>
      </c>
      <c r="W58" s="97">
        <v>0</v>
      </c>
      <c r="X58" s="98">
        <v>0</v>
      </c>
      <c r="Y58" s="98">
        <v>0</v>
      </c>
      <c r="Z58" s="98">
        <v>0</v>
      </c>
      <c r="AA58" s="98">
        <v>0</v>
      </c>
      <c r="AB58" s="98">
        <v>0</v>
      </c>
      <c r="AC58" s="98">
        <v>0</v>
      </c>
      <c r="AD58" s="98">
        <v>0</v>
      </c>
      <c r="AE58" s="98">
        <v>0</v>
      </c>
      <c r="AF58" s="98">
        <v>0</v>
      </c>
      <c r="AG58" s="98">
        <v>0</v>
      </c>
      <c r="AH58" s="98">
        <v>0</v>
      </c>
      <c r="AI58" s="98">
        <v>0</v>
      </c>
      <c r="AJ58" s="98">
        <v>0</v>
      </c>
      <c r="AK58" s="98">
        <v>0</v>
      </c>
      <c r="AL58" s="98">
        <v>0</v>
      </c>
      <c r="AM58" s="99">
        <v>0</v>
      </c>
      <c r="AN58" s="177"/>
      <c r="CA58" s="143">
        <f t="shared" si="9"/>
        <v>5.5</v>
      </c>
      <c r="CB58" s="97">
        <f>('[1]Summary Data'!$V113*POWER(CB$51,3))+('[1]Summary Data'!$W113*POWER(CB$51,2))+('[1]Summary Data'!$X113*CB$51)+'[1]Summary Data'!$Y113</f>
        <v>0.32586999999999999</v>
      </c>
      <c r="CC58" s="98">
        <f>('[1]Summary Data'!$V113*POWER(CC$51,3))+('[1]Summary Data'!$W113*POWER(CC$51,2))+('[1]Summary Data'!$X113*CC$51)+'[1]Summary Data'!$Y113</f>
        <v>0.327261953125</v>
      </c>
      <c r="CD58" s="98">
        <f>('[1]Summary Data'!$V113*POWER(CD$51,3))+('[1]Summary Data'!$W113*POWER(CD$51,2))+('[1]Summary Data'!$X113*CD$51)+'[1]Summary Data'!$Y113</f>
        <v>0.30151</v>
      </c>
      <c r="CE58" s="98">
        <f>('[1]Summary Data'!$V113*POWER(CE$51,3))+('[1]Summary Data'!$W113*POWER(CE$51,2))+('[1]Summary Data'!$X113*CE$51)+'[1]Summary Data'!$Y113</f>
        <v>0.255993671875</v>
      </c>
      <c r="CF58" s="98">
        <f>('[1]Summary Data'!$V113*POWER(CF$51,3))+('[1]Summary Data'!$W113*POWER(CF$51,2))+('[1]Summary Data'!$X113*CF$51)+'[1]Summary Data'!$Y113</f>
        <v>0.1980925</v>
      </c>
      <c r="CG58" s="98">
        <f>('[1]Summary Data'!$V113*POWER(CG$51,3))+('[1]Summary Data'!$W113*POWER(CG$51,2))+('[1]Summary Data'!$X113*CG$51)+'[1]Summary Data'!$Y113</f>
        <v>0.13518601562499996</v>
      </c>
      <c r="CH58" s="98">
        <f>('[1]Summary Data'!$V113*POWER(CH$51,3))+('[1]Summary Data'!$W113*POWER(CH$51,2))+('[1]Summary Data'!$X113*CH$51)+'[1]Summary Data'!$Y113</f>
        <v>7.4653750000000074E-2</v>
      </c>
      <c r="CI58" s="98">
        <f>('[1]Summary Data'!$V113*POWER(CI$51,3))+('[1]Summary Data'!$W113*POWER(CI$51,2))+('[1]Summary Data'!$X113*CI$51)+'[1]Summary Data'!$Y113</f>
        <v>2.3875234375000054E-2</v>
      </c>
      <c r="CJ58" s="98">
        <f>('[1]Summary Data'!$V113*POWER(CJ$51,3))+('[1]Summary Data'!$W113*POWER(CJ$51,2))+('[1]Summary Data'!$X113*CJ$51)+'[1]Summary Data'!$Y113</f>
        <v>-9.7699999999999454E-3</v>
      </c>
      <c r="CK58" s="98">
        <f>('[1]Summary Data'!$V113*POWER(CK$51,3))+('[1]Summary Data'!$W113*POWER(CK$51,2))+('[1]Summary Data'!$X113*CK$51)+'[1]Summary Data'!$Y113</f>
        <v>-1.8902421875000019E-2</v>
      </c>
      <c r="CL58" s="98">
        <f>('[1]Summary Data'!$V113*POWER(CL$51,3))+('[1]Summary Data'!$W113*POWER(CL$51,2))+('[1]Summary Data'!$X113*CL$51)+'[1]Summary Data'!$Y113</f>
        <v>3.8574999999999027E-3</v>
      </c>
      <c r="CM58" s="98">
        <f>('[1]Summary Data'!$V113*POWER(CM$51,3))+('[1]Summary Data'!$W113*POWER(CM$51,2))+('[1]Summary Data'!$X113*CM$51)+'[1]Summary Data'!$Y113</f>
        <v>6.5889296875000003E-2</v>
      </c>
      <c r="CN58" s="98">
        <f>('[1]Summary Data'!$V113*POWER(CN$51,3))+('[1]Summary Data'!$W113*POWER(CN$51,2))+('[1]Summary Data'!$X113*CN$51)+'[1]Summary Data'!$Y113</f>
        <v>0.17457250000000035</v>
      </c>
      <c r="CO58" s="98">
        <f>('[1]Summary Data'!$V113*POWER(CO$51,3))+('[1]Summary Data'!$W113*POWER(CO$51,2))+('[1]Summary Data'!$X113*CO$51)+'[1]Summary Data'!$Y113</f>
        <v>0.33728664062499997</v>
      </c>
      <c r="CP58" s="98">
        <f>('[1]Summary Data'!$V113*POWER(CP$51,3))+('[1]Summary Data'!$W113*POWER(CP$51,2))+('[1]Summary Data'!$X113*CP$51)+'[1]Summary Data'!$Y113</f>
        <v>0.56141125000000014</v>
      </c>
      <c r="CQ58" s="99">
        <f>('[1]Summary Data'!$V113*POWER(CQ$51,3))+('[1]Summary Data'!$W113*POWER(CQ$51,2))+('[1]Summary Data'!$X113*CQ$51)+'[1]Summary Data'!$Y113</f>
        <v>0.85432585937500016</v>
      </c>
      <c r="CR58" s="99">
        <f>('[1]Summary Data'!$V113*POWER(CR$51,3))+('[1]Summary Data'!$W113*POWER(CR$51,2))+('[1]Summary Data'!$X113*CR$51)+'[1]Summary Data'!$Y113</f>
        <v>1.2234099999999999</v>
      </c>
      <c r="CS58" s="99">
        <f>('[1]Summary Data'!$V113*POWER(CS$51,3))+('[1]Summary Data'!$W113*POWER(CS$51,2))+('[1]Summary Data'!$X113*CS$51)+'[1]Summary Data'!$Y113</f>
        <v>1.6760432031250003</v>
      </c>
      <c r="CT58" s="99">
        <f>('[1]Summary Data'!$V113*POWER(CT$51,3))+('[1]Summary Data'!$W113*POWER(CT$51,2))+('[1]Summary Data'!$X113*CT$51)+'[1]Summary Data'!$Y113</f>
        <v>2.2196049999999996</v>
      </c>
      <c r="CU58" s="99">
        <f>('[1]Summary Data'!$V113*POWER(CU$51,3))+('[1]Summary Data'!$W113*POWER(CU$51,2))+('[1]Summary Data'!$X113*CU$51)+'[1]Summary Data'!$Y113</f>
        <v>2.8614749218749997</v>
      </c>
      <c r="CV58" s="99">
        <f>('[1]Summary Data'!$V113*POWER(CV$51,3))+('[1]Summary Data'!$W113*POWER(CV$51,2))+('[1]Summary Data'!$X113*CV$51)+'[1]Summary Data'!$Y113</f>
        <v>3.6090324999999992</v>
      </c>
      <c r="CW58" s="99">
        <f>('[1]Summary Data'!$V113*POWER(CW$51,3))+('[1]Summary Data'!$W113*POWER(CW$51,2))+('[1]Summary Data'!$X113*CW$51)+'[1]Summary Data'!$Y113</f>
        <v>4.4696572656250009</v>
      </c>
      <c r="CX58" s="99">
        <f>('[1]Summary Data'!$V113*POWER(CX$51,3))+('[1]Summary Data'!$W113*POWER(CX$51,2))+('[1]Summary Data'!$X113*CX$51)+'[1]Summary Data'!$Y113</f>
        <v>5.4507287499999997</v>
      </c>
      <c r="CY58" s="99">
        <f>('[1]Summary Data'!$V113*POWER(CY$51,3))+('[1]Summary Data'!$W113*POWER(CY$51,2))+('[1]Summary Data'!$X113*CY$51)+'[1]Summary Data'!$Y113</f>
        <v>6.5596264843749994</v>
      </c>
      <c r="CZ58" s="99">
        <f>('[1]Summary Data'!$V113*POWER(CZ$51,3))+('[1]Summary Data'!$W113*POWER(CZ$51,2))+('[1]Summary Data'!$X113*CZ$51)+'[1]Summary Data'!$Y113</f>
        <v>7.8037300000000016</v>
      </c>
      <c r="DA58" s="99">
        <f>('[1]Summary Data'!$V113*POWER(DA$51,3))+('[1]Summary Data'!$W113*POWER(DA$51,2))+('[1]Summary Data'!$X113*DA$51)+'[1]Summary Data'!$Y113</f>
        <v>9.1904188281250025</v>
      </c>
      <c r="DB58" s="99">
        <f>('[1]Summary Data'!$V113*POWER(DB$51,3))+('[1]Summary Data'!$W113*POWER(DB$51,2))+('[1]Summary Data'!$X113*DB$51)+'[1]Summary Data'!$Y113</f>
        <v>10.727072499999998</v>
      </c>
      <c r="DC58" s="99">
        <f>('[1]Summary Data'!$V113*POWER(DC$51,3))+('[1]Summary Data'!$W113*POWER(DC$51,2))+('[1]Summary Data'!$X113*DC$51)+'[1]Summary Data'!$Y113</f>
        <v>12.421070546875001</v>
      </c>
      <c r="DD58" s="99">
        <f>('[1]Summary Data'!$V113*POWER(DD$51,3))+('[1]Summary Data'!$W113*POWER(DD$51,2))+('[1]Summary Data'!$X113*DD$51)+'[1]Summary Data'!$Y113</f>
        <v>14.279792499999999</v>
      </c>
      <c r="DE58" s="99">
        <f>('[1]Summary Data'!$V113*POWER(DE$51,3))+('[1]Summary Data'!$W113*POWER(DE$51,2))+('[1]Summary Data'!$X113*DE$51)+'[1]Summary Data'!$Y113</f>
        <v>16.310617890624997</v>
      </c>
      <c r="DF58" s="99">
        <f>('[1]Summary Data'!$V113*POWER(DF$51,3))+('[1]Summary Data'!$W113*POWER(DF$51,2))+('[1]Summary Data'!$X113*DF$51)+'[1]Summary Data'!$Y113</f>
        <v>18.520926249999999</v>
      </c>
      <c r="DG58" s="99">
        <f>('[1]Summary Data'!$V113*POWER(DG$51,3))+('[1]Summary Data'!$W113*POWER(DG$51,2))+('[1]Summary Data'!$X113*DG$51)+'[1]Summary Data'!$Y113</f>
        <v>20.918097109374997</v>
      </c>
      <c r="DH58" s="177"/>
    </row>
    <row r="59" spans="2:113" ht="15.75" thickBot="1" x14ac:dyDescent="0.3">
      <c r="B59" s="173"/>
      <c r="C59" s="174"/>
      <c r="D59" s="174"/>
      <c r="E59" s="175"/>
      <c r="F59" s="58">
        <f t="shared" si="7"/>
        <v>6</v>
      </c>
      <c r="G59" s="102">
        <f t="shared" si="8"/>
        <v>0.39974999999999999</v>
      </c>
      <c r="H59" s="103">
        <f t="shared" si="8"/>
        <v>0.38527228515625001</v>
      </c>
      <c r="I59" s="103">
        <f t="shared" si="8"/>
        <v>0.34769265625000001</v>
      </c>
      <c r="J59" s="103">
        <f t="shared" si="8"/>
        <v>0.29329388671875001</v>
      </c>
      <c r="K59" s="103">
        <f t="shared" si="8"/>
        <v>0.22835875</v>
      </c>
      <c r="L59" s="103">
        <f t="shared" si="8"/>
        <v>0.15917001953125001</v>
      </c>
      <c r="M59" s="103">
        <f t="shared" si="8"/>
        <v>9.2010468749999963E-2</v>
      </c>
      <c r="N59" s="103">
        <f t="shared" si="8"/>
        <v>3.316287109374999E-2</v>
      </c>
      <c r="O59" s="103">
        <f t="shared" si="8"/>
        <v>0</v>
      </c>
      <c r="P59" s="103">
        <v>0</v>
      </c>
      <c r="Q59" s="103">
        <v>0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102">
        <v>0</v>
      </c>
      <c r="X59" s="103">
        <v>0</v>
      </c>
      <c r="Y59" s="103">
        <v>0</v>
      </c>
      <c r="Z59" s="103">
        <v>0</v>
      </c>
      <c r="AA59" s="103">
        <v>0</v>
      </c>
      <c r="AB59" s="103">
        <v>0</v>
      </c>
      <c r="AC59" s="103">
        <v>0</v>
      </c>
      <c r="AD59" s="103">
        <v>0</v>
      </c>
      <c r="AE59" s="103">
        <v>0</v>
      </c>
      <c r="AF59" s="103">
        <v>0</v>
      </c>
      <c r="AG59" s="103">
        <v>0</v>
      </c>
      <c r="AH59" s="103">
        <v>0</v>
      </c>
      <c r="AI59" s="103">
        <v>0</v>
      </c>
      <c r="AJ59" s="103">
        <v>0</v>
      </c>
      <c r="AK59" s="103">
        <v>0</v>
      </c>
      <c r="AL59" s="103">
        <v>0</v>
      </c>
      <c r="AM59" s="104">
        <v>0</v>
      </c>
      <c r="AN59" s="178"/>
      <c r="CA59" s="144">
        <f t="shared" si="9"/>
        <v>6</v>
      </c>
      <c r="CB59" s="102">
        <f>('[1]Summary Data'!$V112*POWER(CB$51,3))+('[1]Summary Data'!$W112*POWER(CB$51,2))+('[1]Summary Data'!$X112*CB$51)+'[1]Summary Data'!$Y112</f>
        <v>0.39974999999999999</v>
      </c>
      <c r="CC59" s="103">
        <f>('[1]Summary Data'!$V112*POWER(CC$51,3))+('[1]Summary Data'!$W112*POWER(CC$51,2))+('[1]Summary Data'!$X112*CC$51)+'[1]Summary Data'!$Y112</f>
        <v>0.38527228515625001</v>
      </c>
      <c r="CD59" s="103">
        <f>('[1]Summary Data'!$V112*POWER(CD$51,3))+('[1]Summary Data'!$W112*POWER(CD$51,2))+('[1]Summary Data'!$X112*CD$51)+'[1]Summary Data'!$Y112</f>
        <v>0.34769265625000001</v>
      </c>
      <c r="CE59" s="103">
        <f>('[1]Summary Data'!$V112*POWER(CE$51,3))+('[1]Summary Data'!$W112*POWER(CE$51,2))+('[1]Summary Data'!$X112*CE$51)+'[1]Summary Data'!$Y112</f>
        <v>0.29329388671875001</v>
      </c>
      <c r="CF59" s="103">
        <f>('[1]Summary Data'!$V112*POWER(CF$51,3))+('[1]Summary Data'!$W112*POWER(CF$51,2))+('[1]Summary Data'!$X112*CF$51)+'[1]Summary Data'!$Y112</f>
        <v>0.22835875</v>
      </c>
      <c r="CG59" s="103">
        <f>('[1]Summary Data'!$V112*POWER(CG$51,3))+('[1]Summary Data'!$W112*POWER(CG$51,2))+('[1]Summary Data'!$X112*CG$51)+'[1]Summary Data'!$Y112</f>
        <v>0.15917001953125001</v>
      </c>
      <c r="CH59" s="103">
        <f>('[1]Summary Data'!$V112*POWER(CH$51,3))+('[1]Summary Data'!$W112*POWER(CH$51,2))+('[1]Summary Data'!$X112*CH$51)+'[1]Summary Data'!$Y112</f>
        <v>9.2010468749999963E-2</v>
      </c>
      <c r="CI59" s="103">
        <f>('[1]Summary Data'!$V112*POWER(CI$51,3))+('[1]Summary Data'!$W112*POWER(CI$51,2))+('[1]Summary Data'!$X112*CI$51)+'[1]Summary Data'!$Y112</f>
        <v>3.316287109374999E-2</v>
      </c>
      <c r="CJ59" s="103">
        <f>('[1]Summary Data'!$V112*POWER(CJ$51,3))+('[1]Summary Data'!$W112*POWER(CJ$51,2))+('[1]Summary Data'!$X112*CJ$51)+'[1]Summary Data'!$Y112</f>
        <v>-1.1089999999999989E-2</v>
      </c>
      <c r="CK59" s="103">
        <f>('[1]Summary Data'!$V112*POWER(CK$51,3))+('[1]Summary Data'!$W112*POWER(CK$51,2))+('[1]Summary Data'!$X112*CK$51)+'[1]Summary Data'!$Y112</f>
        <v>-3.4465371093749975E-2</v>
      </c>
      <c r="CL59" s="103">
        <f>('[1]Summary Data'!$V112*POWER(CL$51,3))+('[1]Summary Data'!$W112*POWER(CL$51,2))+('[1]Summary Data'!$X112*CL$51)+'[1]Summary Data'!$Y112</f>
        <v>-3.0680468749999912E-2</v>
      </c>
      <c r="CM59" s="103">
        <f>('[1]Summary Data'!$V112*POWER(CM$51,3))+('[1]Summary Data'!$W112*POWER(CM$51,2))+('[1]Summary Data'!$X112*CM$51)+'[1]Summary Data'!$Y112</f>
        <v>6.5474804687500887E-3</v>
      </c>
      <c r="CN59" s="103">
        <f>('[1]Summary Data'!$V112*POWER(CN$51,3))+('[1]Summary Data'!$W112*POWER(CN$51,2))+('[1]Summary Data'!$X112*CN$51)+'[1]Summary Data'!$Y112</f>
        <v>8.3501249999999971E-2</v>
      </c>
      <c r="CO59" s="103">
        <f>('[1]Summary Data'!$V112*POWER(CO$51,3))+('[1]Summary Data'!$W112*POWER(CO$51,2))+('[1]Summary Data'!$X112*CO$51)+'[1]Summary Data'!$Y112</f>
        <v>0.20646361328125018</v>
      </c>
      <c r="CP59" s="103">
        <f>('[1]Summary Data'!$V112*POWER(CP$51,3))+('[1]Summary Data'!$W112*POWER(CP$51,2))+('[1]Summary Data'!$X112*CP$51)+'[1]Summary Data'!$Y112</f>
        <v>0.38171734374999977</v>
      </c>
      <c r="CQ59" s="104">
        <f>('[1]Summary Data'!$V112*POWER(CQ$51,3))+('[1]Summary Data'!$W112*POWER(CQ$51,2))+('[1]Summary Data'!$X112*CQ$51)+'[1]Summary Data'!$Y112</f>
        <v>0.61554521484375002</v>
      </c>
      <c r="CR59" s="104">
        <f>('[1]Summary Data'!$V112*POWER(CR$51,3))+('[1]Summary Data'!$W112*POWER(CR$51,2))+('[1]Summary Data'!$X112*CR$51)+'[1]Summary Data'!$Y112</f>
        <v>0.9142300000000001</v>
      </c>
      <c r="CS59" s="104">
        <f>('[1]Summary Data'!$V112*POWER(CS$51,3))+('[1]Summary Data'!$W112*POWER(CS$51,2))+('[1]Summary Data'!$X112*CS$51)+'[1]Summary Data'!$Y112</f>
        <v>1.2840544726562502</v>
      </c>
      <c r="CT59" s="104">
        <f>('[1]Summary Data'!$V112*POWER(CT$51,3))+('[1]Summary Data'!$W112*POWER(CT$51,2))+('[1]Summary Data'!$X112*CT$51)+'[1]Summary Data'!$Y112</f>
        <v>1.7313014062500003</v>
      </c>
      <c r="CU59" s="104">
        <f>('[1]Summary Data'!$V112*POWER(CU$51,3))+('[1]Summary Data'!$W112*POWER(CU$51,2))+('[1]Summary Data'!$X112*CU$51)+'[1]Summary Data'!$Y112</f>
        <v>2.2622535742187497</v>
      </c>
      <c r="CV59" s="104">
        <f>('[1]Summary Data'!$V112*POWER(CV$51,3))+('[1]Summary Data'!$W112*POWER(CV$51,2))+('[1]Summary Data'!$X112*CV$51)+'[1]Summary Data'!$Y112</f>
        <v>2.8831937500000007</v>
      </c>
      <c r="CW59" s="104">
        <f>('[1]Summary Data'!$V112*POWER(CW$51,3))+('[1]Summary Data'!$W112*POWER(CW$51,2))+('[1]Summary Data'!$X112*CW$51)+'[1]Summary Data'!$Y112</f>
        <v>3.6004047070312506</v>
      </c>
      <c r="CX59" s="104">
        <f>('[1]Summary Data'!$V112*POWER(CX$51,3))+('[1]Summary Data'!$W112*POWER(CX$51,2))+('[1]Summary Data'!$X112*CX$51)+'[1]Summary Data'!$Y112</f>
        <v>4.4201692187499999</v>
      </c>
      <c r="CY59" s="104">
        <f>('[1]Summary Data'!$V112*POWER(CY$51,3))+('[1]Summary Data'!$W112*POWER(CY$51,2))+('[1]Summary Data'!$X112*CY$51)+'[1]Summary Data'!$Y112</f>
        <v>5.3487700585937503</v>
      </c>
      <c r="CZ59" s="104">
        <f>('[1]Summary Data'!$V112*POWER(CZ$51,3))+('[1]Summary Data'!$W112*POWER(CZ$51,2))+('[1]Summary Data'!$X112*CZ$51)+'[1]Summary Data'!$Y112</f>
        <v>6.3924899999999996</v>
      </c>
      <c r="DA59" s="104">
        <f>('[1]Summary Data'!$V112*POWER(DA$51,3))+('[1]Summary Data'!$W112*POWER(DA$51,2))+('[1]Summary Data'!$X112*DA$51)+'[1]Summary Data'!$Y112</f>
        <v>7.5576118164062498</v>
      </c>
      <c r="DB59" s="104">
        <f>('[1]Summary Data'!$V112*POWER(DB$51,3))+('[1]Summary Data'!$W112*POWER(DB$51,2))+('[1]Summary Data'!$X112*DB$51)+'[1]Summary Data'!$Y112</f>
        <v>8.8504182812500005</v>
      </c>
      <c r="DC59" s="104">
        <f>('[1]Summary Data'!$V112*POWER(DC$51,3))+('[1]Summary Data'!$W112*POWER(DC$51,2))+('[1]Summary Data'!$X112*DC$51)+'[1]Summary Data'!$Y112</f>
        <v>10.277192167968749</v>
      </c>
      <c r="DD59" s="104">
        <f>('[1]Summary Data'!$V112*POWER(DD$51,3))+('[1]Summary Data'!$W112*POWER(DD$51,2))+('[1]Summary Data'!$X112*DD$51)+'[1]Summary Data'!$Y112</f>
        <v>11.844216249999997</v>
      </c>
      <c r="DE59" s="104">
        <f>('[1]Summary Data'!$V112*POWER(DE$51,3))+('[1]Summary Data'!$W112*POWER(DE$51,2))+('[1]Summary Data'!$X112*DE$51)+'[1]Summary Data'!$Y112</f>
        <v>13.557773300781248</v>
      </c>
      <c r="DF59" s="104">
        <f>('[1]Summary Data'!$V112*POWER(DF$51,3))+('[1]Summary Data'!$W112*POWER(DF$51,2))+('[1]Summary Data'!$X112*DF$51)+'[1]Summary Data'!$Y112</f>
        <v>15.42414609375</v>
      </c>
      <c r="DG59" s="104">
        <f>('[1]Summary Data'!$V112*POWER(DG$51,3))+('[1]Summary Data'!$W112*POWER(DG$51,2))+('[1]Summary Data'!$X112*DG$51)+'[1]Summary Data'!$Y112</f>
        <v>17.449617402343751</v>
      </c>
      <c r="DH59" s="178"/>
    </row>
    <row r="74" spans="9:9" x14ac:dyDescent="0.25">
      <c r="I74" s="43"/>
    </row>
  </sheetData>
  <sheetProtection password="C163" sheet="1" objects="1" scenarios="1"/>
  <mergeCells count="26">
    <mergeCell ref="B10:H10"/>
    <mergeCell ref="A1:T1"/>
    <mergeCell ref="J2:R2"/>
    <mergeCell ref="B5:D5"/>
    <mergeCell ref="P5:S5"/>
    <mergeCell ref="B7:D7"/>
    <mergeCell ref="Q41:Q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P39"/>
    <mergeCell ref="B40:E48"/>
    <mergeCell ref="DH52:DH59"/>
    <mergeCell ref="B50:F50"/>
    <mergeCell ref="G50:V50"/>
    <mergeCell ref="W50:AM50"/>
    <mergeCell ref="CB50:CQ50"/>
    <mergeCell ref="CR50:DG50"/>
    <mergeCell ref="B51:E59"/>
    <mergeCell ref="AN52:AN59"/>
  </mergeCells>
  <dataValidations count="1">
    <dataValidation type="list" allowBlank="1" showInputMessage="1" showErrorMessage="1" sqref="E5" xr:uid="{00000000-0002-0000-02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34" fitToHeight="2" orientation="landscape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Q70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 x14ac:dyDescent="0.4">
      <c r="A1" s="161" t="str">
        <f ca="1">MID(CELL("filename",A1),FIND("]",CELL("filename",A1))+1,255)</f>
        <v>Nissan GTR EcuTek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557.84900000000005</v>
      </c>
      <c r="T1" s="163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 x14ac:dyDescent="0.3">
      <c r="A2" s="6" t="s">
        <v>0</v>
      </c>
      <c r="J2" s="201" t="s">
        <v>35</v>
      </c>
      <c r="K2" s="202"/>
      <c r="L2" s="202"/>
      <c r="M2" s="202"/>
      <c r="N2" s="202"/>
      <c r="O2" s="202"/>
      <c r="P2" s="202"/>
      <c r="Q2" s="202"/>
      <c r="R2" s="203"/>
      <c r="S2" s="40">
        <f>'[1]Summary Data'!$D$69</f>
        <v>557.84900000000005</v>
      </c>
      <c r="T2" s="41" t="s">
        <v>28</v>
      </c>
    </row>
    <row r="3" spans="1:81" x14ac:dyDescent="0.25">
      <c r="A3" s="8" t="s">
        <v>1</v>
      </c>
      <c r="B3" s="7" t="str">
        <f>[1]Versions!C4</f>
        <v>19.02.28</v>
      </c>
    </row>
    <row r="4" spans="1:81" ht="15.75" thickBot="1" x14ac:dyDescent="0.3"/>
    <row r="5" spans="1:81" ht="15.75" thickBot="1" x14ac:dyDescent="0.3">
      <c r="B5" s="179" t="s">
        <v>36</v>
      </c>
      <c r="C5" s="180"/>
      <c r="D5" s="181"/>
      <c r="E5" s="42" t="s">
        <v>32</v>
      </c>
      <c r="F5" s="43" t="s">
        <v>37</v>
      </c>
      <c r="P5" s="204" t="s">
        <v>38</v>
      </c>
      <c r="Q5" s="204"/>
      <c r="R5" s="204"/>
      <c r="S5" s="204"/>
      <c r="T5" s="44">
        <v>0.87</v>
      </c>
    </row>
    <row r="6" spans="1:81" ht="15.75" thickBot="1" x14ac:dyDescent="0.3"/>
    <row r="7" spans="1:81" ht="15.75" thickBot="1" x14ac:dyDescent="0.3">
      <c r="B7" s="179" t="s">
        <v>39</v>
      </c>
      <c r="C7" s="180"/>
      <c r="D7" s="181"/>
    </row>
    <row r="8" spans="1:81" ht="15.75" thickBot="1" x14ac:dyDescent="0.3">
      <c r="B8" s="45">
        <f>MIN(G62:V62)</f>
        <v>0.16</v>
      </c>
      <c r="C8" s="46" t="s">
        <v>40</v>
      </c>
    </row>
    <row r="9" spans="1:81" ht="15.75" thickBot="1" x14ac:dyDescent="0.3"/>
    <row r="10" spans="1:81" ht="15.75" thickBot="1" x14ac:dyDescent="0.3">
      <c r="B10" s="179" t="s">
        <v>41</v>
      </c>
      <c r="C10" s="180"/>
      <c r="D10" s="180"/>
      <c r="E10" s="180"/>
      <c r="F10" s="180"/>
      <c r="G10" s="180"/>
      <c r="H10" s="181"/>
    </row>
    <row r="11" spans="1:81" ht="15.75" thickBot="1" x14ac:dyDescent="0.3">
      <c r="B11" s="45">
        <f>MAX(G62:V62)</f>
        <v>2</v>
      </c>
      <c r="C11" s="46" t="s">
        <v>40</v>
      </c>
    </row>
    <row r="12" spans="1:81" ht="15.75" thickBot="1" x14ac:dyDescent="0.3">
      <c r="I12" s="43"/>
    </row>
    <row r="13" spans="1:81" ht="15.75" thickBot="1" x14ac:dyDescent="0.3">
      <c r="B13" s="179" t="s">
        <v>42</v>
      </c>
      <c r="C13" s="180"/>
      <c r="D13" s="180"/>
      <c r="E13" s="180"/>
      <c r="F13" s="180"/>
      <c r="G13" s="181"/>
      <c r="H13" s="43"/>
      <c r="I13" s="43"/>
    </row>
    <row r="14" spans="1:81" ht="15.75" thickBot="1" x14ac:dyDescent="0.3">
      <c r="B14" s="167" t="s">
        <v>43</v>
      </c>
      <c r="C14" s="168"/>
      <c r="D14" s="168"/>
      <c r="E14" s="169"/>
      <c r="F14" s="47" t="str">
        <f>$E$5</f>
        <v>bar</v>
      </c>
      <c r="G14" s="48" t="s">
        <v>44</v>
      </c>
    </row>
    <row r="15" spans="1:81" ht="15.75" customHeight="1" thickBot="1" x14ac:dyDescent="0.3">
      <c r="B15" s="170"/>
      <c r="C15" s="171"/>
      <c r="D15" s="171"/>
      <c r="E15" s="172"/>
      <c r="F15" s="49">
        <f>'[1]Summary Data'!$C$16*VLOOKUP($E$5,PressureFactors,2,FALSE)</f>
        <v>2.5</v>
      </c>
      <c r="G15" s="50">
        <f>'[1]Summary Data'!$D$70*IF('[1]Summary Data'!$D$69&gt;1250,1,Help!$AE$5)*$T$5</f>
        <v>515.15544899999998</v>
      </c>
      <c r="H15" s="176" t="s">
        <v>45</v>
      </c>
      <c r="I15" s="37"/>
      <c r="K15" s="37"/>
    </row>
    <row r="16" spans="1:81" ht="15.75" thickBot="1" x14ac:dyDescent="0.3">
      <c r="B16" s="170"/>
      <c r="C16" s="171"/>
      <c r="D16" s="171"/>
      <c r="E16" s="172"/>
      <c r="F16" s="51">
        <f>'[1]Summary Data'!$C$15*VLOOKUP($E$5,PressureFactors,2,FALSE)</f>
        <v>3</v>
      </c>
      <c r="G16" s="52">
        <f>'[1]Summary Data'!$D$69*IF('[1]Summary Data'!$D$69&gt;1250,1,Help!$AE$5)*$T$5</f>
        <v>558.12792449999995</v>
      </c>
      <c r="H16" s="177"/>
      <c r="I16" s="53" t="s">
        <v>46</v>
      </c>
    </row>
    <row r="17" spans="2:17" x14ac:dyDescent="0.25">
      <c r="B17" s="170"/>
      <c r="C17" s="171"/>
      <c r="D17" s="171"/>
      <c r="E17" s="172"/>
      <c r="F17" s="54">
        <f>'[1]Summary Data'!$C$14*VLOOKUP($E$5,PressureFactors,2,FALSE)</f>
        <v>3.5</v>
      </c>
      <c r="G17" s="55">
        <f>'[1]Summary Data'!$D$68*IF('[1]Summary Data'!$D$69&gt;1250,1,Help!$AE$5)*$T$5</f>
        <v>613.52460899999983</v>
      </c>
      <c r="H17" s="177"/>
    </row>
    <row r="18" spans="2:17" x14ac:dyDescent="0.25">
      <c r="B18" s="170"/>
      <c r="C18" s="171"/>
      <c r="D18" s="171"/>
      <c r="E18" s="172"/>
      <c r="F18" s="56">
        <f>'[1]Summary Data'!$C$13*VLOOKUP($E$5,PressureFactors,2,FALSE)</f>
        <v>4</v>
      </c>
      <c r="G18" s="57">
        <f>'[1]Summary Data'!$D$67*IF('[1]Summary Data'!$D$69&gt;1250,1,Help!$AE$5)*$T$5</f>
        <v>646.69718699999999</v>
      </c>
      <c r="H18" s="177"/>
    </row>
    <row r="19" spans="2:17" x14ac:dyDescent="0.25">
      <c r="B19" s="170"/>
      <c r="C19" s="171"/>
      <c r="D19" s="171"/>
      <c r="E19" s="172"/>
      <c r="F19" s="56">
        <f>'[1]Summary Data'!$C$12*VLOOKUP($E$5,PressureFactors,2,FALSE)</f>
        <v>4.5</v>
      </c>
      <c r="G19" s="57">
        <f>'[1]Summary Data'!$D$66*IF('[1]Summary Data'!$D$69&gt;1250,1,Help!$AE$5)*$T$5</f>
        <v>698.05785449999996</v>
      </c>
      <c r="H19" s="177"/>
    </row>
    <row r="20" spans="2:17" x14ac:dyDescent="0.25">
      <c r="B20" s="170"/>
      <c r="C20" s="171"/>
      <c r="D20" s="171"/>
      <c r="E20" s="172"/>
      <c r="F20" s="56">
        <f>'[1]Summary Data'!$C$11*VLOOKUP($E$5,PressureFactors,2,FALSE)</f>
        <v>5</v>
      </c>
      <c r="G20" s="57">
        <f>'[1]Summary Data'!$D$65*IF('[1]Summary Data'!$D$69&gt;1250,1,Help!$AE$5)*$T$5</f>
        <v>730.71117299999992</v>
      </c>
      <c r="H20" s="177"/>
    </row>
    <row r="21" spans="2:17" x14ac:dyDescent="0.25">
      <c r="B21" s="170"/>
      <c r="C21" s="171"/>
      <c r="D21" s="171"/>
      <c r="E21" s="172"/>
      <c r="F21" s="56">
        <f>'[1]Summary Data'!$C$10*VLOOKUP($E$5,PressureFactors,2,FALSE)</f>
        <v>5.5</v>
      </c>
      <c r="G21" s="57">
        <f>'[1]Summary Data'!$D$64*IF('[1]Summary Data'!$D$69&gt;1250,1,Help!$AE$5)*$T$5</f>
        <v>766.47504599999991</v>
      </c>
      <c r="H21" s="177"/>
    </row>
    <row r="22" spans="2:17" ht="15.75" thickBot="1" x14ac:dyDescent="0.3">
      <c r="B22" s="173"/>
      <c r="C22" s="174"/>
      <c r="D22" s="174"/>
      <c r="E22" s="175"/>
      <c r="F22" s="58">
        <f>'[1]Summary Data'!$C$9*VLOOKUP($E$5,PressureFactors,2,FALSE)</f>
        <v>6</v>
      </c>
      <c r="G22" s="59">
        <f>'[1]Summary Data'!$D$63*IF('[1]Summary Data'!$D$69&gt;1250,1,Help!$AE$5)*$T$5</f>
        <v>799.39549799999998</v>
      </c>
      <c r="H22" s="178"/>
    </row>
    <row r="23" spans="2:17" ht="15.75" thickBot="1" x14ac:dyDescent="0.3"/>
    <row r="24" spans="2:17" ht="15.75" thickBot="1" x14ac:dyDescent="0.3">
      <c r="B24" s="179" t="s">
        <v>47</v>
      </c>
      <c r="C24" s="180"/>
      <c r="D24" s="180"/>
      <c r="E24" s="180"/>
      <c r="F24" s="181"/>
      <c r="G24" s="182" t="s">
        <v>48</v>
      </c>
      <c r="H24" s="183"/>
      <c r="I24" s="183"/>
      <c r="J24" s="183"/>
      <c r="K24" s="183"/>
      <c r="L24" s="183"/>
      <c r="M24" s="183"/>
      <c r="N24" s="184"/>
    </row>
    <row r="25" spans="2:17" ht="15.75" customHeight="1" thickBot="1" x14ac:dyDescent="0.3">
      <c r="B25" s="196" t="s">
        <v>49</v>
      </c>
      <c r="C25" s="197"/>
      <c r="D25" s="197"/>
      <c r="E25" s="197"/>
      <c r="F25" s="198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9"/>
      <c r="C26" s="200"/>
      <c r="D26" s="200"/>
      <c r="E26" s="200"/>
      <c r="F26" s="200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 x14ac:dyDescent="0.3">
      <c r="K27" s="74" t="s">
        <v>51</v>
      </c>
    </row>
    <row r="28" spans="2:17" ht="15.75" thickBot="1" x14ac:dyDescent="0.3">
      <c r="B28" s="179" t="s">
        <v>52</v>
      </c>
      <c r="C28" s="180"/>
      <c r="D28" s="180"/>
      <c r="E28" s="180"/>
      <c r="F28" s="181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 x14ac:dyDescent="0.3">
      <c r="B29" s="167" t="s">
        <v>53</v>
      </c>
      <c r="C29" s="168"/>
      <c r="D29" s="168"/>
      <c r="E29" s="169"/>
      <c r="F29" s="47" t="str">
        <f>$E$5</f>
        <v>bar</v>
      </c>
      <c r="G29" s="76" t="s">
        <v>54</v>
      </c>
    </row>
    <row r="30" spans="2:17" ht="15.75" customHeight="1" x14ac:dyDescent="0.25">
      <c r="B30" s="170"/>
      <c r="C30" s="171"/>
      <c r="D30" s="171"/>
      <c r="E30" s="17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70"/>
      <c r="C31" s="171"/>
      <c r="D31" s="171"/>
      <c r="E31" s="17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 x14ac:dyDescent="0.25">
      <c r="B32" s="170"/>
      <c r="C32" s="171"/>
      <c r="D32" s="171"/>
      <c r="E32" s="172"/>
      <c r="F32" s="81">
        <f t="shared" si="2"/>
        <v>3.5</v>
      </c>
      <c r="G32" s="80">
        <f t="shared" si="3"/>
        <v>0.92582009977255153</v>
      </c>
    </row>
    <row r="33" spans="2:16" x14ac:dyDescent="0.25">
      <c r="B33" s="170"/>
      <c r="C33" s="171"/>
      <c r="D33" s="171"/>
      <c r="E33" s="172"/>
      <c r="F33" s="79">
        <f t="shared" si="2"/>
        <v>4</v>
      </c>
      <c r="G33" s="80">
        <f t="shared" si="3"/>
        <v>0.8660254037844386</v>
      </c>
    </row>
    <row r="34" spans="2:16" x14ac:dyDescent="0.25">
      <c r="B34" s="170"/>
      <c r="C34" s="171"/>
      <c r="D34" s="171"/>
      <c r="E34" s="172"/>
      <c r="F34" s="79">
        <f t="shared" si="2"/>
        <v>4.5</v>
      </c>
      <c r="G34" s="80">
        <f t="shared" si="3"/>
        <v>0.81649658092772603</v>
      </c>
    </row>
    <row r="35" spans="2:16" x14ac:dyDescent="0.25">
      <c r="B35" s="170"/>
      <c r="C35" s="171"/>
      <c r="D35" s="171"/>
      <c r="E35" s="172"/>
      <c r="F35" s="79">
        <f t="shared" si="2"/>
        <v>5</v>
      </c>
      <c r="G35" s="80">
        <f t="shared" si="3"/>
        <v>0.7745966692414834</v>
      </c>
    </row>
    <row r="36" spans="2:16" x14ac:dyDescent="0.25">
      <c r="B36" s="170"/>
      <c r="C36" s="171"/>
      <c r="D36" s="171"/>
      <c r="E36" s="172"/>
      <c r="F36" s="79">
        <f t="shared" si="2"/>
        <v>5.5</v>
      </c>
      <c r="G36" s="80">
        <f t="shared" si="3"/>
        <v>0.7385489458759964</v>
      </c>
    </row>
    <row r="37" spans="2:16" ht="15.75" thickBot="1" x14ac:dyDescent="0.3">
      <c r="B37" s="173"/>
      <c r="C37" s="174"/>
      <c r="D37" s="174"/>
      <c r="E37" s="175"/>
      <c r="F37" s="82">
        <f t="shared" si="2"/>
        <v>6</v>
      </c>
      <c r="G37" s="83">
        <f t="shared" si="3"/>
        <v>0.70710678118654757</v>
      </c>
    </row>
    <row r="38" spans="2:16" ht="15.75" thickBot="1" x14ac:dyDescent="0.3"/>
    <row r="39" spans="2:16" ht="15.75" thickBot="1" x14ac:dyDescent="0.3">
      <c r="B39" s="179" t="s">
        <v>55</v>
      </c>
      <c r="C39" s="180"/>
      <c r="D39" s="180"/>
      <c r="E39" s="180"/>
      <c r="F39" s="181"/>
      <c r="G39" s="182" t="s">
        <v>68</v>
      </c>
      <c r="H39" s="183"/>
      <c r="I39" s="183"/>
      <c r="J39" s="183"/>
      <c r="K39" s="183"/>
      <c r="L39" s="183"/>
      <c r="M39" s="183"/>
      <c r="N39" s="184"/>
    </row>
    <row r="40" spans="2:16" ht="15.75" customHeight="1" thickBot="1" x14ac:dyDescent="0.3">
      <c r="B40" s="187" t="s">
        <v>58</v>
      </c>
      <c r="C40" s="188"/>
      <c r="D40" s="188"/>
      <c r="E40" s="189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 x14ac:dyDescent="0.3">
      <c r="B41" s="190"/>
      <c r="C41" s="191"/>
      <c r="D41" s="191"/>
      <c r="E41" s="192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2.1424000000000003</v>
      </c>
      <c r="H41" s="88">
        <f>('[1]Summary Data'!$V43*POWER(H$40,3))+('[1]Summary Data'!$W43*POWER(H$40,2))+('[1]Summary Data'!$X43*H$40)+'[1]Summary Data'!$Y43</f>
        <v>1.4822800000000003</v>
      </c>
      <c r="I41" s="88">
        <f>('[1]Summary Data'!$V43*POWER(I$40,3))+('[1]Summary Data'!$W43*POWER(I$40,2))+('[1]Summary Data'!$X43*I$40)+'[1]Summary Data'!$Y43</f>
        <v>1.2510999999999992</v>
      </c>
      <c r="J41" s="88">
        <f>('[1]Summary Data'!$V43*POWER(J$40,3))+('[1]Summary Data'!$W43*POWER(J$40,2))+('[1]Summary Data'!$X43*J$40)+'[1]Summary Data'!$Y43</f>
        <v>1.070800000000002</v>
      </c>
      <c r="K41" s="88">
        <f>('[1]Summary Data'!$V43*POWER(K$40,3))+('[1]Summary Data'!$W43*POWER(K$40,2))+('[1]Summary Data'!$X43*K$40)+'[1]Summary Data'!$Y43</f>
        <v>0.93009999999999948</v>
      </c>
      <c r="L41" s="88">
        <f>('[1]Summary Data'!$V43*POWER(L$40,3))+('[1]Summary Data'!$W43*POWER(L$40,2))+('[1]Summary Data'!$X43*L$40)+'[1]Summary Data'!$Y43</f>
        <v>0.81772000000000311</v>
      </c>
      <c r="M41" s="88">
        <f>('[1]Summary Data'!$V43*POWER(M$40,3))+('[1]Summary Data'!$W43*POWER(M$40,2))+('[1]Summary Data'!$X43*M$40)+'[1]Summary Data'!$Y43</f>
        <v>0.72237999999999936</v>
      </c>
      <c r="N41" s="89">
        <f>('[1]Summary Data'!$V43*POWER(N$40,3))+('[1]Summary Data'!$W43*POWER(N$40,2))+('[1]Summary Data'!$X43*N$40)+'[1]Summary Data'!$Y43</f>
        <v>0.63280000000000136</v>
      </c>
      <c r="O41" s="176" t="s">
        <v>40</v>
      </c>
    </row>
    <row r="42" spans="2:16" ht="15.75" thickBot="1" x14ac:dyDescent="0.3">
      <c r="B42" s="190"/>
      <c r="C42" s="191"/>
      <c r="D42" s="191"/>
      <c r="E42" s="192"/>
      <c r="F42" s="51">
        <f t="shared" si="4"/>
        <v>3</v>
      </c>
      <c r="G42" s="92">
        <f>('[1]Summary Data'!$V42*POWER(G$40,3))+('[1]Summary Data'!$W42*POWER(G$40,2))+('[1]Summary Data'!$X42*G$40)+'[1]Summary Data'!$Y42</f>
        <v>2.2325199999999992</v>
      </c>
      <c r="H42" s="93">
        <f>('[1]Summary Data'!$V42*POWER(H$40,3))+('[1]Summary Data'!$W42*POWER(H$40,2))+('[1]Summary Data'!$X42*H$40)+'[1]Summary Data'!$Y42</f>
        <v>1.4817600000000031</v>
      </c>
      <c r="I42" s="93">
        <f>('[1]Summary Data'!$V42*POWER(I$40,3))+('[1]Summary Data'!$W42*POWER(I$40,2))+('[1]Summary Data'!$X42*I$40)+'[1]Summary Data'!$Y42</f>
        <v>1.2471999999999976</v>
      </c>
      <c r="J42" s="93">
        <f>('[1]Summary Data'!$V42*POWER(J$40,3))+('[1]Summary Data'!$W42*POWER(J$40,2))+('[1]Summary Data'!$X42*J$40)+'[1]Summary Data'!$Y42</f>
        <v>1.0769199999999994</v>
      </c>
      <c r="K42" s="93">
        <f>('[1]Summary Data'!$V42*POWER(K$40,3))+('[1]Summary Data'!$W42*POWER(K$40,2))+('[1]Summary Data'!$X42*K$40)+'[1]Summary Data'!$Y42</f>
        <v>0.94872000000000334</v>
      </c>
      <c r="L42" s="93">
        <f>('[1]Summary Data'!$V42*POWER(L$40,3))+('[1]Summary Data'!$W42*POWER(L$40,2))+('[1]Summary Data'!$X42*L$40)+'[1]Summary Data'!$Y42</f>
        <v>0.8403999999999936</v>
      </c>
      <c r="M42" s="93">
        <f>('[1]Summary Data'!$V42*POWER(M$40,3))+('[1]Summary Data'!$W42*POWER(M$40,2))+('[1]Summary Data'!$X42*M$40)+'[1]Summary Data'!$Y42</f>
        <v>0.72976000000000063</v>
      </c>
      <c r="N42" s="94">
        <f>('[1]Summary Data'!$V42*POWER(N$40,3))+('[1]Summary Data'!$W42*POWER(N$40,2))+('[1]Summary Data'!$X42*N$40)+'[1]Summary Data'!$Y42</f>
        <v>0.59459999999999802</v>
      </c>
      <c r="O42" s="177"/>
      <c r="P42" s="53" t="s">
        <v>46</v>
      </c>
    </row>
    <row r="43" spans="2:16" x14ac:dyDescent="0.25">
      <c r="B43" s="190"/>
      <c r="C43" s="191"/>
      <c r="D43" s="191"/>
      <c r="E43" s="192"/>
      <c r="F43" s="54">
        <f t="shared" si="4"/>
        <v>3.5</v>
      </c>
      <c r="G43" s="97">
        <f>('[1]Summary Data'!$V41*POWER(G$40,3))+('[1]Summary Data'!$W41*POWER(G$40,2))+('[1]Summary Data'!$X41*G$40)+'[1]Summary Data'!$Y41</f>
        <v>2.3192899999999987</v>
      </c>
      <c r="H43" s="98">
        <f>('[1]Summary Data'!$V41*POWER(H$40,3))+('[1]Summary Data'!$W41*POWER(H$40,2))+('[1]Summary Data'!$X41*H$40)+'[1]Summary Data'!$Y41</f>
        <v>1.5325100000000003</v>
      </c>
      <c r="I43" s="98">
        <f>('[1]Summary Data'!$V41*POWER(I$40,3))+('[1]Summary Data'!$W41*POWER(I$40,2))+('[1]Summary Data'!$X41*I$40)+'[1]Summary Data'!$Y41</f>
        <v>1.2653600000000012</v>
      </c>
      <c r="J43" s="98">
        <f>('[1]Summary Data'!$V41*POWER(J$40,3))+('[1]Summary Data'!$W41*POWER(J$40,2))+('[1]Summary Data'!$X41*J$40)+'[1]Summary Data'!$Y41</f>
        <v>1.0632499999999983</v>
      </c>
      <c r="K43" s="98">
        <f>('[1]Summary Data'!$V41*POWER(K$40,3))+('[1]Summary Data'!$W41*POWER(K$40,2))+('[1]Summary Data'!$X41*K$40)+'[1]Summary Data'!$Y41</f>
        <v>0.91183999999999799</v>
      </c>
      <c r="L43" s="98">
        <f>('[1]Summary Data'!$V41*POWER(L$40,3))+('[1]Summary Data'!$W41*POWER(L$40,2))+('[1]Summary Data'!$X41*L$40)+'[1]Summary Data'!$Y41</f>
        <v>0.79679000000000144</v>
      </c>
      <c r="M43" s="98">
        <f>('[1]Summary Data'!$V41*POWER(M$40,3))+('[1]Summary Data'!$W41*POWER(M$40,2))+('[1]Summary Data'!$X41*M$40)+'[1]Summary Data'!$Y41</f>
        <v>0.70375999999999905</v>
      </c>
      <c r="N43" s="99">
        <f>('[1]Summary Data'!$V41*POWER(N$40,3))+('[1]Summary Data'!$W41*POWER(N$40,2))+('[1]Summary Data'!$X41*N$40)+'[1]Summary Data'!$Y41</f>
        <v>0.61840999999999724</v>
      </c>
      <c r="O43" s="177"/>
    </row>
    <row r="44" spans="2:16" x14ac:dyDescent="0.25">
      <c r="B44" s="190"/>
      <c r="C44" s="191"/>
      <c r="D44" s="191"/>
      <c r="E44" s="192"/>
      <c r="F44" s="56">
        <f t="shared" si="4"/>
        <v>4</v>
      </c>
      <c r="G44" s="97">
        <f>('[1]Summary Data'!$V40*POWER(G$40,3))+('[1]Summary Data'!$W40*POWER(G$40,2))+('[1]Summary Data'!$X40*G$40)+'[1]Summary Data'!$Y40</f>
        <v>2.497539999999999</v>
      </c>
      <c r="H44" s="98">
        <f>('[1]Summary Data'!$V40*POWER(H$40,3))+('[1]Summary Data'!$W40*POWER(H$40,2))+('[1]Summary Data'!$X40*H$40)+'[1]Summary Data'!$Y40</f>
        <v>1.5969799999999985</v>
      </c>
      <c r="I44" s="98">
        <f>('[1]Summary Data'!$V40*POWER(I$40,3))+('[1]Summary Data'!$W40*POWER(I$40,2))+('[1]Summary Data'!$X40*I$40)+'[1]Summary Data'!$Y40</f>
        <v>1.3026099999999996</v>
      </c>
      <c r="J44" s="98">
        <f>('[1]Summary Data'!$V40*POWER(J$40,3))+('[1]Summary Data'!$W40*POWER(J$40,2))+('[1]Summary Data'!$X40*J$40)+'[1]Summary Data'!$Y40</f>
        <v>1.0848999999999975</v>
      </c>
      <c r="K44" s="98">
        <f>('[1]Summary Data'!$V40*POWER(K$40,3))+('[1]Summary Data'!$W40*POWER(K$40,2))+('[1]Summary Data'!$X40*K$40)+'[1]Summary Data'!$Y40</f>
        <v>0.92338999999999771</v>
      </c>
      <c r="L44" s="98">
        <f>('[1]Summary Data'!$V40*POWER(L$40,3))+('[1]Summary Data'!$W40*POWER(L$40,2))+('[1]Summary Data'!$X40*L$40)+'[1]Summary Data'!$Y40</f>
        <v>0.79761999999999844</v>
      </c>
      <c r="M44" s="98">
        <f>('[1]Summary Data'!$V40*POWER(M$40,3))+('[1]Summary Data'!$W40*POWER(M$40,2))+('[1]Summary Data'!$X40*M$40)+'[1]Summary Data'!$Y40</f>
        <v>0.6871299999999998</v>
      </c>
      <c r="N44" s="99">
        <f>('[1]Summary Data'!$V40*POWER(N$40,3))+('[1]Summary Data'!$W40*POWER(N$40,2))+('[1]Summary Data'!$X40*N$40)+'[1]Summary Data'!$Y40</f>
        <v>0.5714599999999983</v>
      </c>
      <c r="O44" s="177"/>
    </row>
    <row r="45" spans="2:16" x14ac:dyDescent="0.25">
      <c r="B45" s="190"/>
      <c r="C45" s="191"/>
      <c r="D45" s="191"/>
      <c r="E45" s="192"/>
      <c r="F45" s="56">
        <f t="shared" si="4"/>
        <v>4.5</v>
      </c>
      <c r="G45" s="97">
        <f>('[1]Summary Data'!$V39*POWER(G$40,3))+('[1]Summary Data'!$W39*POWER(G$40,2))+('[1]Summary Data'!$X39*G$40)+'[1]Summary Data'!$Y39</f>
        <v>2.7207899999999992</v>
      </c>
      <c r="H45" s="98">
        <f>('[1]Summary Data'!$V39*POWER(H$40,3))+('[1]Summary Data'!$W39*POWER(H$40,2))+('[1]Summary Data'!$X39*H$40)+'[1]Summary Data'!$Y39</f>
        <v>1.6923099999999991</v>
      </c>
      <c r="I45" s="98">
        <f>('[1]Summary Data'!$V39*POWER(I$40,3))+('[1]Summary Data'!$W39*POWER(I$40,2))+('[1]Summary Data'!$X39*I$40)+'[1]Summary Data'!$Y39</f>
        <v>1.3581299999999974</v>
      </c>
      <c r="J45" s="98">
        <f>('[1]Summary Data'!$V39*POWER(J$40,3))+('[1]Summary Data'!$W39*POWER(J$40,2))+('[1]Summary Data'!$X39*J$40)+'[1]Summary Data'!$Y39</f>
        <v>1.1152699999999989</v>
      </c>
      <c r="K45" s="98">
        <f>('[1]Summary Data'!$V39*POWER(K$40,3))+('[1]Summary Data'!$W39*POWER(K$40,2))+('[1]Summary Data'!$X39*K$40)+'[1]Summary Data'!$Y39</f>
        <v>0.94219000000000364</v>
      </c>
      <c r="L45" s="98">
        <f>('[1]Summary Data'!$V39*POWER(L$40,3))+('[1]Summary Data'!$W39*POWER(L$40,2))+('[1]Summary Data'!$X39*L$40)+'[1]Summary Data'!$Y39</f>
        <v>0.81734999999999758</v>
      </c>
      <c r="M45" s="98">
        <f>('[1]Summary Data'!$V39*POWER(M$40,3))+('[1]Summary Data'!$W39*POWER(M$40,2))+('[1]Summary Data'!$X39*M$40)+'[1]Summary Data'!$Y39</f>
        <v>0.71920999999998969</v>
      </c>
      <c r="N45" s="99">
        <f>('[1]Summary Data'!$V39*POWER(N$40,3))+('[1]Summary Data'!$W39*POWER(N$40,2))+('[1]Summary Data'!$X39*N$40)+'[1]Summary Data'!$Y39</f>
        <v>0.62622999999999962</v>
      </c>
      <c r="O45" s="177"/>
    </row>
    <row r="46" spans="2:16" x14ac:dyDescent="0.25">
      <c r="B46" s="190"/>
      <c r="C46" s="191"/>
      <c r="D46" s="191"/>
      <c r="E46" s="192"/>
      <c r="F46" s="56">
        <f t="shared" si="4"/>
        <v>5</v>
      </c>
      <c r="G46" s="97">
        <f>('[1]Summary Data'!$V38*POWER(G$40,3))+('[1]Summary Data'!$W38*POWER(G$40,2))+('[1]Summary Data'!$X38*G$40)+'[1]Summary Data'!$Y38</f>
        <v>3.0324900000000028</v>
      </c>
      <c r="H46" s="98">
        <f>('[1]Summary Data'!$V38*POWER(H$40,3))+('[1]Summary Data'!$W38*POWER(H$40,2))+('[1]Summary Data'!$X38*H$40)+'[1]Summary Data'!$Y38</f>
        <v>1.7349899999999998</v>
      </c>
      <c r="I46" s="98">
        <f>('[1]Summary Data'!$V38*POWER(I$40,3))+('[1]Summary Data'!$W38*POWER(I$40,2))+('[1]Summary Data'!$X38*I$40)+'[1]Summary Data'!$Y38</f>
        <v>1.3703400000000023</v>
      </c>
      <c r="J46" s="98">
        <f>('[1]Summary Data'!$V38*POWER(J$40,3))+('[1]Summary Data'!$W38*POWER(J$40,2))+('[1]Summary Data'!$X38*J$40)+'[1]Summary Data'!$Y38</f>
        <v>1.1366900000000051</v>
      </c>
      <c r="K46" s="98">
        <f>('[1]Summary Data'!$V38*POWER(K$40,3))+('[1]Summary Data'!$W38*POWER(K$40,2))+('[1]Summary Data'!$X38*K$40)+'[1]Summary Data'!$Y38</f>
        <v>0.99024000000000001</v>
      </c>
      <c r="L46" s="98">
        <f>('[1]Summary Data'!$V38*POWER(L$40,3))+('[1]Summary Data'!$W38*POWER(L$40,2))+('[1]Summary Data'!$X38*L$40)+'[1]Summary Data'!$Y38</f>
        <v>0.88719000000001103</v>
      </c>
      <c r="M46" s="98">
        <f>('[1]Summary Data'!$V38*POWER(M$40,3))+('[1]Summary Data'!$W38*POWER(M$40,2))+('[1]Summary Data'!$X38*M$40)+'[1]Summary Data'!$Y38</f>
        <v>0.78374000000000166</v>
      </c>
      <c r="N46" s="99">
        <f>('[1]Summary Data'!$V38*POWER(N$40,3))+('[1]Summary Data'!$W38*POWER(N$40,2))+('[1]Summary Data'!$X38*N$40)+'[1]Summary Data'!$Y38</f>
        <v>0.63609000000000293</v>
      </c>
      <c r="O46" s="177"/>
    </row>
    <row r="47" spans="2:16" x14ac:dyDescent="0.25">
      <c r="B47" s="190"/>
      <c r="C47" s="191"/>
      <c r="D47" s="191"/>
      <c r="E47" s="192"/>
      <c r="F47" s="56">
        <f t="shared" si="4"/>
        <v>5.5</v>
      </c>
      <c r="G47" s="97">
        <f>('[1]Summary Data'!$V37*POWER(G$40,3))+('[1]Summary Data'!$W37*POWER(G$40,2))+('[1]Summary Data'!$X37*G$40)+'[1]Summary Data'!$Y37</f>
        <v>3.5986899999999977</v>
      </c>
      <c r="H47" s="98">
        <f>('[1]Summary Data'!$V37*POWER(H$40,3))+('[1]Summary Data'!$W37*POWER(H$40,2))+('[1]Summary Data'!$X37*H$40)+'[1]Summary Data'!$Y37</f>
        <v>1.9185300000000005</v>
      </c>
      <c r="I47" s="98">
        <f>('[1]Summary Data'!$V37*POWER(I$40,3))+('[1]Summary Data'!$W37*POWER(I$40,2))+('[1]Summary Data'!$X37*I$40)+'[1]Summary Data'!$Y37</f>
        <v>1.4646700000000017</v>
      </c>
      <c r="J47" s="98">
        <f>('[1]Summary Data'!$V37*POWER(J$40,3))+('[1]Summary Data'!$W37*POWER(J$40,2))+('[1]Summary Data'!$X37*J$40)+'[1]Summary Data'!$Y37</f>
        <v>1.1876499999999943</v>
      </c>
      <c r="K47" s="98">
        <f>('[1]Summary Data'!$V37*POWER(K$40,3))+('[1]Summary Data'!$W37*POWER(K$40,2))+('[1]Summary Data'!$X37*K$40)+'[1]Summary Data'!$Y37</f>
        <v>1.0269899999999872</v>
      </c>
      <c r="L47" s="98">
        <f>('[1]Summary Data'!$V37*POWER(L$40,3))+('[1]Summary Data'!$W37*POWER(L$40,2))+('[1]Summary Data'!$X37*L$40)+'[1]Summary Data'!$Y37</f>
        <v>0.9222099999999962</v>
      </c>
      <c r="M47" s="98">
        <f>('[1]Summary Data'!$V37*POWER(M$40,3))+('[1]Summary Data'!$W37*POWER(M$40,2))+('[1]Summary Data'!$X37*M$40)+'[1]Summary Data'!$Y37</f>
        <v>0.81283000000000172</v>
      </c>
      <c r="N47" s="99">
        <f>('[1]Summary Data'!$V37*POWER(N$40,3))+('[1]Summary Data'!$W37*POWER(N$40,2))+('[1]Summary Data'!$X37*N$40)+'[1]Summary Data'!$Y37</f>
        <v>0.63836999999999833</v>
      </c>
      <c r="O47" s="177"/>
    </row>
    <row r="48" spans="2:16" ht="15.75" thickBot="1" x14ac:dyDescent="0.3">
      <c r="B48" s="193"/>
      <c r="C48" s="194"/>
      <c r="D48" s="194"/>
      <c r="E48" s="195"/>
      <c r="F48" s="58">
        <f t="shared" si="4"/>
        <v>6</v>
      </c>
      <c r="G48" s="102">
        <f>('[1]Summary Data'!$V36*POWER(G$40,3))+('[1]Summary Data'!$W36*POWER(G$40,2))+('[1]Summary Data'!$X36*G$40)+'[1]Summary Data'!$Y36</f>
        <v>4.1850800000000064</v>
      </c>
      <c r="H48" s="103">
        <f>('[1]Summary Data'!$V36*POWER(H$40,3))+('[1]Summary Data'!$W36*POWER(H$40,2))+('[1]Summary Data'!$X36*H$40)+'[1]Summary Data'!$Y36</f>
        <v>2.0291000000000068</v>
      </c>
      <c r="I48" s="103">
        <f>('[1]Summary Data'!$V36*POWER(I$40,3))+('[1]Summary Data'!$W36*POWER(I$40,2))+('[1]Summary Data'!$X36*I$40)+'[1]Summary Data'!$Y36</f>
        <v>1.4939000000000178</v>
      </c>
      <c r="J48" s="103">
        <f>('[1]Summary Data'!$V36*POWER(J$40,3))+('[1]Summary Data'!$W36*POWER(J$40,2))+('[1]Summary Data'!$X36*J$40)+'[1]Summary Data'!$Y36</f>
        <v>1.2003999999999948</v>
      </c>
      <c r="K48" s="103">
        <f>('[1]Summary Data'!$V36*POWER(K$40,3))+('[1]Summary Data'!$W36*POWER(K$40,2))+('[1]Summary Data'!$X36*K$40)+'[1]Summary Data'!$Y36</f>
        <v>1.0584799999999959</v>
      </c>
      <c r="L48" s="103">
        <f>('[1]Summary Data'!$V36*POWER(L$40,3))+('[1]Summary Data'!$W36*POWER(L$40,2))+('[1]Summary Data'!$X36*L$40)+'[1]Summary Data'!$Y36</f>
        <v>0.97802000000000788</v>
      </c>
      <c r="M48" s="103">
        <f>('[1]Summary Data'!$V36*POWER(M$40,3))+('[1]Summary Data'!$W36*POWER(M$40,2))+('[1]Summary Data'!$X36*M$40)+'[1]Summary Data'!$Y36</f>
        <v>0.86890000000001777</v>
      </c>
      <c r="N48" s="104">
        <f>('[1]Summary Data'!$V36*POWER(N$40,3))+('[1]Summary Data'!$W36*POWER(N$40,2))+('[1]Summary Data'!$X36*N$40)+'[1]Summary Data'!$Y36</f>
        <v>0.64100000000001245</v>
      </c>
      <c r="O48" s="178"/>
    </row>
    <row r="60" spans="2:95" ht="15.75" thickBot="1" x14ac:dyDescent="0.3">
      <c r="CA60" s="43" t="s">
        <v>59</v>
      </c>
    </row>
    <row r="61" spans="2:95" ht="15.75" thickBot="1" x14ac:dyDescent="0.3">
      <c r="B61" s="185" t="s">
        <v>63</v>
      </c>
      <c r="C61" s="186"/>
      <c r="D61" s="186"/>
      <c r="E61" s="186"/>
      <c r="F61" s="181"/>
      <c r="G61" s="182" t="s">
        <v>61</v>
      </c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4"/>
      <c r="CA61" s="107"/>
      <c r="CB61" s="182" t="s">
        <v>61</v>
      </c>
      <c r="CC61" s="183"/>
      <c r="CD61" s="183"/>
      <c r="CE61" s="183"/>
      <c r="CF61" s="183"/>
      <c r="CG61" s="183"/>
      <c r="CH61" s="183"/>
      <c r="CI61" s="183"/>
      <c r="CJ61" s="183"/>
      <c r="CK61" s="183"/>
      <c r="CL61" s="183"/>
      <c r="CM61" s="183"/>
      <c r="CN61" s="183"/>
      <c r="CO61" s="183"/>
      <c r="CP61" s="183"/>
      <c r="CQ61" s="184"/>
    </row>
    <row r="62" spans="2:95" ht="15.75" customHeight="1" thickBot="1" x14ac:dyDescent="0.3">
      <c r="B62" s="167" t="s">
        <v>43</v>
      </c>
      <c r="C62" s="168"/>
      <c r="D62" s="168"/>
      <c r="E62" s="16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5">F62</f>
        <v>bar</v>
      </c>
      <c r="CB62" s="108">
        <f t="shared" si="5"/>
        <v>0.16</v>
      </c>
      <c r="CC62" s="109">
        <f t="shared" si="5"/>
        <v>0.22</v>
      </c>
      <c r="CD62" s="109">
        <f t="shared" si="5"/>
        <v>0.28000000000000003</v>
      </c>
      <c r="CE62" s="109">
        <f t="shared" si="5"/>
        <v>0.34</v>
      </c>
      <c r="CF62" s="109">
        <f t="shared" si="5"/>
        <v>0.4</v>
      </c>
      <c r="CG62" s="109">
        <f t="shared" si="5"/>
        <v>0.46</v>
      </c>
      <c r="CH62" s="109">
        <f t="shared" si="5"/>
        <v>0.52</v>
      </c>
      <c r="CI62" s="109">
        <f t="shared" si="5"/>
        <v>0.57999999999999996</v>
      </c>
      <c r="CJ62" s="109">
        <f t="shared" si="5"/>
        <v>0.64</v>
      </c>
      <c r="CK62" s="109">
        <f t="shared" si="5"/>
        <v>0.7</v>
      </c>
      <c r="CL62" s="109">
        <f t="shared" si="5"/>
        <v>0.76</v>
      </c>
      <c r="CM62" s="109">
        <f t="shared" si="5"/>
        <v>0.82</v>
      </c>
      <c r="CN62" s="109">
        <f t="shared" si="5"/>
        <v>0.88</v>
      </c>
      <c r="CO62" s="109">
        <f t="shared" si="5"/>
        <v>0.94</v>
      </c>
      <c r="CP62" s="109">
        <f t="shared" si="5"/>
        <v>1</v>
      </c>
      <c r="CQ62" s="110">
        <f t="shared" si="5"/>
        <v>2</v>
      </c>
    </row>
    <row r="63" spans="2:95" ht="15" customHeight="1" thickBot="1" x14ac:dyDescent="0.3">
      <c r="B63" s="170"/>
      <c r="C63" s="171"/>
      <c r="D63" s="171"/>
      <c r="E63" s="172"/>
      <c r="F63" s="49">
        <f t="shared" ref="F63:F70" si="6">F15</f>
        <v>2.5</v>
      </c>
      <c r="G63" s="124">
        <f t="shared" ref="G63:U70" si="7">IF(CB63&gt;H63,MAX(CB63,0),H63)</f>
        <v>243.16862992896</v>
      </c>
      <c r="H63" s="125">
        <f t="shared" si="7"/>
        <v>210.18963822648001</v>
      </c>
      <c r="I63" s="125">
        <f t="shared" si="7"/>
        <v>183.05777002751995</v>
      </c>
      <c r="J63" s="125">
        <f t="shared" si="7"/>
        <v>161.17875685704001</v>
      </c>
      <c r="K63" s="125">
        <f t="shared" si="7"/>
        <v>143.95833024000001</v>
      </c>
      <c r="L63" s="125">
        <f t="shared" si="7"/>
        <v>130.80222170136</v>
      </c>
      <c r="M63" s="125">
        <f t="shared" si="7"/>
        <v>121.11616276607998</v>
      </c>
      <c r="N63" s="125">
        <f t="shared" si="7"/>
        <v>114.30588495912002</v>
      </c>
      <c r="O63" s="125">
        <f t="shared" si="7"/>
        <v>109.77711980544007</v>
      </c>
      <c r="P63" s="125">
        <f t="shared" si="7"/>
        <v>106.93559882999995</v>
      </c>
      <c r="Q63" s="125">
        <f t="shared" si="7"/>
        <v>105.18705355775995</v>
      </c>
      <c r="R63" s="125">
        <f t="shared" si="7"/>
        <v>103.93721551368003</v>
      </c>
      <c r="S63" s="125">
        <f t="shared" si="7"/>
        <v>102.59181622272018</v>
      </c>
      <c r="T63" s="125">
        <f t="shared" si="7"/>
        <v>100.55658720984007</v>
      </c>
      <c r="U63" s="125">
        <f t="shared" si="7"/>
        <v>100</v>
      </c>
      <c r="V63" s="126">
        <v>100</v>
      </c>
      <c r="W63" s="17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243.16862992896</v>
      </c>
      <c r="CC63" s="125">
        <f>('[1]Summary Data'!$V163*POWER(CC$62,3))+('[1]Summary Data'!$W163*POWER(CC$62,2))+('[1]Summary Data'!$X163*CC$62)+'[1]Summary Data'!$Y163</f>
        <v>210.18963822648001</v>
      </c>
      <c r="CD63" s="125">
        <f>('[1]Summary Data'!$V163*POWER(CD$62,3))+('[1]Summary Data'!$W163*POWER(CD$62,2))+('[1]Summary Data'!$X163*CD$62)+'[1]Summary Data'!$Y163</f>
        <v>183.05777002751995</v>
      </c>
      <c r="CE63" s="125">
        <f>('[1]Summary Data'!$V163*POWER(CE$62,3))+('[1]Summary Data'!$W163*POWER(CE$62,2))+('[1]Summary Data'!$X163*CE$62)+'[1]Summary Data'!$Y163</f>
        <v>161.17875685704001</v>
      </c>
      <c r="CF63" s="125">
        <f>('[1]Summary Data'!$V163*POWER(CF$62,3))+('[1]Summary Data'!$W163*POWER(CF$62,2))+('[1]Summary Data'!$X163*CF$62)+'[1]Summary Data'!$Y163</f>
        <v>143.95833024000001</v>
      </c>
      <c r="CG63" s="125">
        <f>('[1]Summary Data'!$V163*POWER(CG$62,3))+('[1]Summary Data'!$W163*POWER(CG$62,2))+('[1]Summary Data'!$X163*CG$62)+'[1]Summary Data'!$Y163</f>
        <v>130.80222170136</v>
      </c>
      <c r="CH63" s="125">
        <f>('[1]Summary Data'!$V163*POWER(CH$62,3))+('[1]Summary Data'!$W163*POWER(CH$62,2))+('[1]Summary Data'!$X163*CH$62)+'[1]Summary Data'!$Y163</f>
        <v>121.11616276607998</v>
      </c>
      <c r="CI63" s="125">
        <f>('[1]Summary Data'!$V163*POWER(CI$62,3))+('[1]Summary Data'!$W163*POWER(CI$62,2))+('[1]Summary Data'!$X163*CI$62)+'[1]Summary Data'!$Y163</f>
        <v>114.30588495912002</v>
      </c>
      <c r="CJ63" s="125">
        <f>('[1]Summary Data'!$V163*POWER(CJ$62,3))+('[1]Summary Data'!$W163*POWER(CJ$62,2))+('[1]Summary Data'!$X163*CJ$62)+'[1]Summary Data'!$Y163</f>
        <v>109.77711980544007</v>
      </c>
      <c r="CK63" s="125">
        <f>('[1]Summary Data'!$V163*POWER(CK$62,3))+('[1]Summary Data'!$W163*POWER(CK$62,2))+('[1]Summary Data'!$X163*CK$62)+'[1]Summary Data'!$Y163</f>
        <v>106.93559882999995</v>
      </c>
      <c r="CL63" s="125">
        <f>('[1]Summary Data'!$V163*POWER(CL$62,3))+('[1]Summary Data'!$W163*POWER(CL$62,2))+('[1]Summary Data'!$X163*CL$62)+'[1]Summary Data'!$Y163</f>
        <v>105.18705355775995</v>
      </c>
      <c r="CM63" s="125">
        <f>('[1]Summary Data'!$V163*POWER(CM$62,3))+('[1]Summary Data'!$W163*POWER(CM$62,2))+('[1]Summary Data'!$X163*CM$62)+'[1]Summary Data'!$Y163</f>
        <v>103.93721551368003</v>
      </c>
      <c r="CN63" s="125">
        <f>('[1]Summary Data'!$V163*POWER(CN$62,3))+('[1]Summary Data'!$W163*POWER(CN$62,2))+('[1]Summary Data'!$X163*CN$62)+'[1]Summary Data'!$Y163</f>
        <v>102.59181622272018</v>
      </c>
      <c r="CO63" s="125">
        <f>('[1]Summary Data'!$V163*POWER(CO$62,3))+('[1]Summary Data'!$W163*POWER(CO$62,2))+('[1]Summary Data'!$X163*CO$62)+'[1]Summary Data'!$Y163</f>
        <v>100.55658720984007</v>
      </c>
      <c r="CP63" s="125">
        <f>('[1]Summary Data'!$V163*POWER(CP$62,3))+('[1]Summary Data'!$W163*POWER(CP$62,2))+('[1]Summary Data'!$X163*CP$62)+'[1]Summary Data'!$Y163</f>
        <v>97.237260000000049</v>
      </c>
      <c r="CQ63" s="126">
        <f>('[1]Summary Data'!$V163*POWER(CQ$62,3))+('[1]Summary Data'!$W163*POWER(CQ$62,2))+('[1]Summary Data'!$X163*CQ$62)+'[1]Summary Data'!$Y163</f>
        <v>-691.51191999999969</v>
      </c>
    </row>
    <row r="64" spans="2:95" ht="15.75" thickBot="1" x14ac:dyDescent="0.3">
      <c r="B64" s="170"/>
      <c r="C64" s="171"/>
      <c r="D64" s="171"/>
      <c r="E64" s="172"/>
      <c r="F64" s="51">
        <f t="shared" si="6"/>
        <v>3</v>
      </c>
      <c r="G64" s="127">
        <f t="shared" si="7"/>
        <v>269.62940818432003</v>
      </c>
      <c r="H64" s="128">
        <f t="shared" si="7"/>
        <v>233.05377788416001</v>
      </c>
      <c r="I64" s="128">
        <f t="shared" si="7"/>
        <v>202.71667374784002</v>
      </c>
      <c r="J64" s="128">
        <f t="shared" si="7"/>
        <v>177.98913650368002</v>
      </c>
      <c r="K64" s="128">
        <f t="shared" si="7"/>
        <v>158.24220688</v>
      </c>
      <c r="L64" s="128">
        <f t="shared" si="7"/>
        <v>142.84692560511996</v>
      </c>
      <c r="M64" s="128">
        <f t="shared" si="7"/>
        <v>131.17433340736005</v>
      </c>
      <c r="N64" s="128">
        <f t="shared" si="7"/>
        <v>122.59547101504006</v>
      </c>
      <c r="O64" s="128">
        <f t="shared" si="7"/>
        <v>116.48137915647993</v>
      </c>
      <c r="P64" s="128">
        <f t="shared" si="7"/>
        <v>112.20309855999994</v>
      </c>
      <c r="Q64" s="128">
        <f t="shared" si="7"/>
        <v>109.13166995391987</v>
      </c>
      <c r="R64" s="128">
        <f t="shared" si="7"/>
        <v>106.63813406656004</v>
      </c>
      <c r="S64" s="128">
        <f t="shared" si="7"/>
        <v>104.09353162623995</v>
      </c>
      <c r="T64" s="128">
        <f t="shared" si="7"/>
        <v>100.86890336127999</v>
      </c>
      <c r="U64" s="128">
        <f t="shared" si="7"/>
        <v>100</v>
      </c>
      <c r="V64" s="129">
        <v>100</v>
      </c>
      <c r="W64" s="177"/>
      <c r="X64" s="53" t="s">
        <v>46</v>
      </c>
      <c r="CA64" s="117">
        <f t="shared" ref="CA64:CA70" si="8">F64</f>
        <v>3</v>
      </c>
      <c r="CB64" s="127">
        <f>('[1]Summary Data'!$V162*POWER(CB$62,3))+('[1]Summary Data'!$W162*POWER(CB$62,2))+('[1]Summary Data'!$X162*CB$62)+'[1]Summary Data'!$Y162</f>
        <v>269.62940818432003</v>
      </c>
      <c r="CC64" s="128">
        <f>('[1]Summary Data'!$V162*POWER(CC$62,3))+('[1]Summary Data'!$W162*POWER(CC$62,2))+('[1]Summary Data'!$X162*CC$62)+'[1]Summary Data'!$Y162</f>
        <v>233.05377788416001</v>
      </c>
      <c r="CD64" s="128">
        <f>('[1]Summary Data'!$V162*POWER(CD$62,3))+('[1]Summary Data'!$W162*POWER(CD$62,2))+('[1]Summary Data'!$X162*CD$62)+'[1]Summary Data'!$Y162</f>
        <v>202.71667374784002</v>
      </c>
      <c r="CE64" s="128">
        <f>('[1]Summary Data'!$V162*POWER(CE$62,3))+('[1]Summary Data'!$W162*POWER(CE$62,2))+('[1]Summary Data'!$X162*CE$62)+'[1]Summary Data'!$Y162</f>
        <v>177.98913650368002</v>
      </c>
      <c r="CF64" s="128">
        <f>('[1]Summary Data'!$V162*POWER(CF$62,3))+('[1]Summary Data'!$W162*POWER(CF$62,2))+('[1]Summary Data'!$X162*CF$62)+'[1]Summary Data'!$Y162</f>
        <v>158.24220688</v>
      </c>
      <c r="CG64" s="128">
        <f>('[1]Summary Data'!$V162*POWER(CG$62,3))+('[1]Summary Data'!$W162*POWER(CG$62,2))+('[1]Summary Data'!$X162*CG$62)+'[1]Summary Data'!$Y162</f>
        <v>142.84692560511996</v>
      </c>
      <c r="CH64" s="128">
        <f>('[1]Summary Data'!$V162*POWER(CH$62,3))+('[1]Summary Data'!$W162*POWER(CH$62,2))+('[1]Summary Data'!$X162*CH$62)+'[1]Summary Data'!$Y162</f>
        <v>131.17433340736005</v>
      </c>
      <c r="CI64" s="128">
        <f>('[1]Summary Data'!$V162*POWER(CI$62,3))+('[1]Summary Data'!$W162*POWER(CI$62,2))+('[1]Summary Data'!$X162*CI$62)+'[1]Summary Data'!$Y162</f>
        <v>122.59547101504006</v>
      </c>
      <c r="CJ64" s="128">
        <f>('[1]Summary Data'!$V162*POWER(CJ$62,3))+('[1]Summary Data'!$W162*POWER(CJ$62,2))+('[1]Summary Data'!$X162*CJ$62)+'[1]Summary Data'!$Y162</f>
        <v>116.48137915647993</v>
      </c>
      <c r="CK64" s="128">
        <f>('[1]Summary Data'!$V162*POWER(CK$62,3))+('[1]Summary Data'!$W162*POWER(CK$62,2))+('[1]Summary Data'!$X162*CK$62)+'[1]Summary Data'!$Y162</f>
        <v>112.20309855999994</v>
      </c>
      <c r="CL64" s="128">
        <f>('[1]Summary Data'!$V162*POWER(CL$62,3))+('[1]Summary Data'!$W162*POWER(CL$62,2))+('[1]Summary Data'!$X162*CL$62)+'[1]Summary Data'!$Y162</f>
        <v>109.13166995391987</v>
      </c>
      <c r="CM64" s="128">
        <f>('[1]Summary Data'!$V162*POWER(CM$62,3))+('[1]Summary Data'!$W162*POWER(CM$62,2))+('[1]Summary Data'!$X162*CM$62)+'[1]Summary Data'!$Y162</f>
        <v>106.63813406656004</v>
      </c>
      <c r="CN64" s="128">
        <f>('[1]Summary Data'!$V162*POWER(CN$62,3))+('[1]Summary Data'!$W162*POWER(CN$62,2))+('[1]Summary Data'!$X162*CN$62)+'[1]Summary Data'!$Y162</f>
        <v>104.09353162623995</v>
      </c>
      <c r="CO64" s="128">
        <f>('[1]Summary Data'!$V162*POWER(CO$62,3))+('[1]Summary Data'!$W162*POWER(CO$62,2))+('[1]Summary Data'!$X162*CO$62)+'[1]Summary Data'!$Y162</f>
        <v>100.86890336127999</v>
      </c>
      <c r="CP64" s="128">
        <f>('[1]Summary Data'!$V162*POWER(CP$62,3))+('[1]Summary Data'!$W162*POWER(CP$62,2))+('[1]Summary Data'!$X162*CP$62)+'[1]Summary Data'!$Y162</f>
        <v>96.335289999999986</v>
      </c>
      <c r="CQ64" s="129">
        <f>('[1]Summary Data'!$V162*POWER(CQ$62,3))+('[1]Summary Data'!$W162*POWER(CQ$62,2))+('[1]Summary Data'!$X162*CQ$62)+'[1]Summary Data'!$Y162</f>
        <v>-748.09438000000011</v>
      </c>
    </row>
    <row r="65" spans="2:95" x14ac:dyDescent="0.25">
      <c r="B65" s="170"/>
      <c r="C65" s="171"/>
      <c r="D65" s="171"/>
      <c r="E65" s="172"/>
      <c r="F65" s="54">
        <f t="shared" si="6"/>
        <v>3.5</v>
      </c>
      <c r="G65" s="130">
        <f t="shared" si="7"/>
        <v>267.60817138495997</v>
      </c>
      <c r="H65" s="131">
        <f t="shared" si="7"/>
        <v>231.01503434647998</v>
      </c>
      <c r="I65" s="131">
        <f t="shared" si="7"/>
        <v>200.73583828351997</v>
      </c>
      <c r="J65" s="131">
        <f t="shared" si="7"/>
        <v>176.12905478503995</v>
      </c>
      <c r="K65" s="131">
        <f t="shared" si="7"/>
        <v>156.55315543999998</v>
      </c>
      <c r="L65" s="131">
        <f t="shared" si="7"/>
        <v>141.36661183735998</v>
      </c>
      <c r="M65" s="131">
        <f t="shared" si="7"/>
        <v>129.92789556607994</v>
      </c>
      <c r="N65" s="131">
        <f t="shared" si="7"/>
        <v>121.59547821511995</v>
      </c>
      <c r="O65" s="131">
        <f t="shared" si="7"/>
        <v>115.72783137343993</v>
      </c>
      <c r="P65" s="131">
        <f t="shared" si="7"/>
        <v>111.68342662999993</v>
      </c>
      <c r="Q65" s="131">
        <f t="shared" si="7"/>
        <v>108.82073557375992</v>
      </c>
      <c r="R65" s="131">
        <f t="shared" si="7"/>
        <v>106.49822979367997</v>
      </c>
      <c r="S65" s="131">
        <f t="shared" si="7"/>
        <v>104.07438087871998</v>
      </c>
      <c r="T65" s="131">
        <f t="shared" si="7"/>
        <v>100.90766041784008</v>
      </c>
      <c r="U65" s="131">
        <f t="shared" si="7"/>
        <v>100</v>
      </c>
      <c r="V65" s="132">
        <v>100</v>
      </c>
      <c r="W65" s="177"/>
      <c r="CA65" s="118">
        <f t="shared" si="8"/>
        <v>3.5</v>
      </c>
      <c r="CB65" s="130">
        <f>('[1]Summary Data'!$V161*POWER(CB$62,3))+('[1]Summary Data'!$W161*POWER(CB$62,2))+('[1]Summary Data'!$X161*CB$62)+'[1]Summary Data'!$Y161</f>
        <v>267.60817138495997</v>
      </c>
      <c r="CC65" s="131">
        <f>('[1]Summary Data'!$V161*POWER(CC$62,3))+('[1]Summary Data'!$W161*POWER(CC$62,2))+('[1]Summary Data'!$X161*CC$62)+'[1]Summary Data'!$Y161</f>
        <v>231.01503434647998</v>
      </c>
      <c r="CD65" s="131">
        <f>('[1]Summary Data'!$V161*POWER(CD$62,3))+('[1]Summary Data'!$W161*POWER(CD$62,2))+('[1]Summary Data'!$X161*CD$62)+'[1]Summary Data'!$Y161</f>
        <v>200.73583828351997</v>
      </c>
      <c r="CE65" s="131">
        <f>('[1]Summary Data'!$V161*POWER(CE$62,3))+('[1]Summary Data'!$W161*POWER(CE$62,2))+('[1]Summary Data'!$X161*CE$62)+'[1]Summary Data'!$Y161</f>
        <v>176.12905478503995</v>
      </c>
      <c r="CF65" s="131">
        <f>('[1]Summary Data'!$V161*POWER(CF$62,3))+('[1]Summary Data'!$W161*POWER(CF$62,2))+('[1]Summary Data'!$X161*CF$62)+'[1]Summary Data'!$Y161</f>
        <v>156.55315543999998</v>
      </c>
      <c r="CG65" s="131">
        <f>('[1]Summary Data'!$V161*POWER(CG$62,3))+('[1]Summary Data'!$W161*POWER(CG$62,2))+('[1]Summary Data'!$X161*CG$62)+'[1]Summary Data'!$Y161</f>
        <v>141.36661183735998</v>
      </c>
      <c r="CH65" s="131">
        <f>('[1]Summary Data'!$V161*POWER(CH$62,3))+('[1]Summary Data'!$W161*POWER(CH$62,2))+('[1]Summary Data'!$X161*CH$62)+'[1]Summary Data'!$Y161</f>
        <v>129.92789556607994</v>
      </c>
      <c r="CI65" s="131">
        <f>('[1]Summary Data'!$V161*POWER(CI$62,3))+('[1]Summary Data'!$W161*POWER(CI$62,2))+('[1]Summary Data'!$X161*CI$62)+'[1]Summary Data'!$Y161</f>
        <v>121.59547821511995</v>
      </c>
      <c r="CJ65" s="131">
        <f>('[1]Summary Data'!$V161*POWER(CJ$62,3))+('[1]Summary Data'!$W161*POWER(CJ$62,2))+('[1]Summary Data'!$X161*CJ$62)+'[1]Summary Data'!$Y161</f>
        <v>115.72783137343993</v>
      </c>
      <c r="CK65" s="131">
        <f>('[1]Summary Data'!$V161*POWER(CK$62,3))+('[1]Summary Data'!$W161*POWER(CK$62,2))+('[1]Summary Data'!$X161*CK$62)+'[1]Summary Data'!$Y161</f>
        <v>111.68342662999993</v>
      </c>
      <c r="CL65" s="131">
        <f>('[1]Summary Data'!$V161*POWER(CL$62,3))+('[1]Summary Data'!$W161*POWER(CL$62,2))+('[1]Summary Data'!$X161*CL$62)+'[1]Summary Data'!$Y161</f>
        <v>108.82073557375992</v>
      </c>
      <c r="CM65" s="131">
        <f>('[1]Summary Data'!$V161*POWER(CM$62,3))+('[1]Summary Data'!$W161*POWER(CM$62,2))+('[1]Summary Data'!$X161*CM$62)+'[1]Summary Data'!$Y161</f>
        <v>106.49822979367997</v>
      </c>
      <c r="CN65" s="131">
        <f>('[1]Summary Data'!$V161*POWER(CN$62,3))+('[1]Summary Data'!$W161*POWER(CN$62,2))+('[1]Summary Data'!$X161*CN$62)+'[1]Summary Data'!$Y161</f>
        <v>104.07438087871998</v>
      </c>
      <c r="CO65" s="131">
        <f>('[1]Summary Data'!$V161*POWER(CO$62,3))+('[1]Summary Data'!$W161*POWER(CO$62,2))+('[1]Summary Data'!$X161*CO$62)+'[1]Summary Data'!$Y161</f>
        <v>100.90766041784008</v>
      </c>
      <c r="CP65" s="131">
        <f>('[1]Summary Data'!$V161*POWER(CP$62,3))+('[1]Summary Data'!$W161*POWER(CP$62,2))+('[1]Summary Data'!$X161*CP$62)+'[1]Summary Data'!$Y161</f>
        <v>96.356539999999939</v>
      </c>
      <c r="CQ65" s="132">
        <f>('[1]Summary Data'!$V161*POWER(CQ$62,3))+('[1]Summary Data'!$W161*POWER(CQ$62,2))+('[1]Summary Data'!$X161*CQ$62)+'[1]Summary Data'!$Y161</f>
        <v>-770.98161000000027</v>
      </c>
    </row>
    <row r="66" spans="2:95" x14ac:dyDescent="0.25">
      <c r="B66" s="170"/>
      <c r="C66" s="171"/>
      <c r="D66" s="171"/>
      <c r="E66" s="172"/>
      <c r="F66" s="56">
        <f t="shared" si="6"/>
        <v>4</v>
      </c>
      <c r="G66" s="130">
        <f t="shared" si="7"/>
        <v>255.90686668671998</v>
      </c>
      <c r="H66" s="131">
        <f t="shared" si="7"/>
        <v>222.21148863735999</v>
      </c>
      <c r="I66" s="131">
        <f t="shared" si="7"/>
        <v>194.25091992064</v>
      </c>
      <c r="J66" s="131">
        <f t="shared" si="7"/>
        <v>171.45012283527996</v>
      </c>
      <c r="K66" s="131">
        <f t="shared" si="7"/>
        <v>153.23405968000003</v>
      </c>
      <c r="L66" s="131">
        <f t="shared" si="7"/>
        <v>139.02769275352</v>
      </c>
      <c r="M66" s="131">
        <f t="shared" si="7"/>
        <v>128.25598435455998</v>
      </c>
      <c r="N66" s="131">
        <f t="shared" si="7"/>
        <v>120.34389678184004</v>
      </c>
      <c r="O66" s="131">
        <f t="shared" si="7"/>
        <v>114.71639233407996</v>
      </c>
      <c r="P66" s="131">
        <f t="shared" si="7"/>
        <v>110.79843331000001</v>
      </c>
      <c r="Q66" s="131">
        <f t="shared" si="7"/>
        <v>108.01498200832003</v>
      </c>
      <c r="R66" s="131">
        <f t="shared" si="7"/>
        <v>105.79100072776004</v>
      </c>
      <c r="S66" s="131">
        <f t="shared" si="7"/>
        <v>103.55145176703996</v>
      </c>
      <c r="T66" s="131">
        <f t="shared" si="7"/>
        <v>100.72129742487999</v>
      </c>
      <c r="U66" s="131">
        <f t="shared" si="7"/>
        <v>100</v>
      </c>
      <c r="V66" s="132">
        <v>100</v>
      </c>
      <c r="W66" s="177"/>
      <c r="CA66" s="119">
        <f t="shared" si="8"/>
        <v>4</v>
      </c>
      <c r="CB66" s="130">
        <f>('[1]Summary Data'!$V160*POWER(CB$62,3))+('[1]Summary Data'!$W160*POWER(CB$62,2))+('[1]Summary Data'!$X160*CB$62)+'[1]Summary Data'!$Y160</f>
        <v>255.90686668671998</v>
      </c>
      <c r="CC66" s="131">
        <f>('[1]Summary Data'!$V160*POWER(CC$62,3))+('[1]Summary Data'!$W160*POWER(CC$62,2))+('[1]Summary Data'!$X160*CC$62)+'[1]Summary Data'!$Y160</f>
        <v>222.21148863735999</v>
      </c>
      <c r="CD66" s="131">
        <f>('[1]Summary Data'!$V160*POWER(CD$62,3))+('[1]Summary Data'!$W160*POWER(CD$62,2))+('[1]Summary Data'!$X160*CD$62)+'[1]Summary Data'!$Y160</f>
        <v>194.25091992064</v>
      </c>
      <c r="CE66" s="131">
        <f>('[1]Summary Data'!$V160*POWER(CE$62,3))+('[1]Summary Data'!$W160*POWER(CE$62,2))+('[1]Summary Data'!$X160*CE$62)+'[1]Summary Data'!$Y160</f>
        <v>171.45012283527996</v>
      </c>
      <c r="CF66" s="131">
        <f>('[1]Summary Data'!$V160*POWER(CF$62,3))+('[1]Summary Data'!$W160*POWER(CF$62,2))+('[1]Summary Data'!$X160*CF$62)+'[1]Summary Data'!$Y160</f>
        <v>153.23405968000003</v>
      </c>
      <c r="CG66" s="131">
        <f>('[1]Summary Data'!$V160*POWER(CG$62,3))+('[1]Summary Data'!$W160*POWER(CG$62,2))+('[1]Summary Data'!$X160*CG$62)+'[1]Summary Data'!$Y160</f>
        <v>139.02769275352</v>
      </c>
      <c r="CH66" s="131">
        <f>('[1]Summary Data'!$V160*POWER(CH$62,3))+('[1]Summary Data'!$W160*POWER(CH$62,2))+('[1]Summary Data'!$X160*CH$62)+'[1]Summary Data'!$Y160</f>
        <v>128.25598435455998</v>
      </c>
      <c r="CI66" s="131">
        <f>('[1]Summary Data'!$V160*POWER(CI$62,3))+('[1]Summary Data'!$W160*POWER(CI$62,2))+('[1]Summary Data'!$X160*CI$62)+'[1]Summary Data'!$Y160</f>
        <v>120.34389678184004</v>
      </c>
      <c r="CJ66" s="131">
        <f>('[1]Summary Data'!$V160*POWER(CJ$62,3))+('[1]Summary Data'!$W160*POWER(CJ$62,2))+('[1]Summary Data'!$X160*CJ$62)+'[1]Summary Data'!$Y160</f>
        <v>114.71639233407996</v>
      </c>
      <c r="CK66" s="131">
        <f>('[1]Summary Data'!$V160*POWER(CK$62,3))+('[1]Summary Data'!$W160*POWER(CK$62,2))+('[1]Summary Data'!$X160*CK$62)+'[1]Summary Data'!$Y160</f>
        <v>110.79843331000001</v>
      </c>
      <c r="CL66" s="131">
        <f>('[1]Summary Data'!$V160*POWER(CL$62,3))+('[1]Summary Data'!$W160*POWER(CL$62,2))+('[1]Summary Data'!$X160*CL$62)+'[1]Summary Data'!$Y160</f>
        <v>108.01498200832003</v>
      </c>
      <c r="CM66" s="131">
        <f>('[1]Summary Data'!$V160*POWER(CM$62,3))+('[1]Summary Data'!$W160*POWER(CM$62,2))+('[1]Summary Data'!$X160*CM$62)+'[1]Summary Data'!$Y160</f>
        <v>105.79100072776004</v>
      </c>
      <c r="CN66" s="131">
        <f>('[1]Summary Data'!$V160*POWER(CN$62,3))+('[1]Summary Data'!$W160*POWER(CN$62,2))+('[1]Summary Data'!$X160*CN$62)+'[1]Summary Data'!$Y160</f>
        <v>103.55145176703996</v>
      </c>
      <c r="CO66" s="131">
        <f>('[1]Summary Data'!$V160*POWER(CO$62,3))+('[1]Summary Data'!$W160*POWER(CO$62,2))+('[1]Summary Data'!$X160*CO$62)+'[1]Summary Data'!$Y160</f>
        <v>100.72129742487999</v>
      </c>
      <c r="CP66" s="131">
        <f>('[1]Summary Data'!$V160*POWER(CP$62,3))+('[1]Summary Data'!$W160*POWER(CP$62,2))+('[1]Summary Data'!$X160*CP$62)+'[1]Summary Data'!$Y160</f>
        <v>96.725500000000068</v>
      </c>
      <c r="CQ66" s="132">
        <f>('[1]Summary Data'!$V160*POWER(CQ$62,3))+('[1]Summary Data'!$W160*POWER(CQ$62,2))+('[1]Summary Data'!$X160*CQ$62)+'[1]Summary Data'!$Y160</f>
        <v>-668.24261999999999</v>
      </c>
    </row>
    <row r="67" spans="2:95" x14ac:dyDescent="0.25">
      <c r="B67" s="170"/>
      <c r="C67" s="171"/>
      <c r="D67" s="171"/>
      <c r="E67" s="172"/>
      <c r="F67" s="56">
        <f t="shared" si="6"/>
        <v>4.5</v>
      </c>
      <c r="G67" s="130">
        <f t="shared" si="7"/>
        <v>247.34902312064003</v>
      </c>
      <c r="H67" s="131">
        <f t="shared" si="7"/>
        <v>215.11793093432004</v>
      </c>
      <c r="I67" s="131">
        <f t="shared" si="7"/>
        <v>188.40122139968003</v>
      </c>
      <c r="J67" s="131">
        <f t="shared" si="7"/>
        <v>166.64723538536003</v>
      </c>
      <c r="K67" s="131">
        <f t="shared" si="7"/>
        <v>149.30431376000007</v>
      </c>
      <c r="L67" s="131">
        <f t="shared" si="7"/>
        <v>135.82079739224002</v>
      </c>
      <c r="M67" s="131">
        <f t="shared" si="7"/>
        <v>125.64502715072004</v>
      </c>
      <c r="N67" s="131">
        <f t="shared" si="7"/>
        <v>118.22534390408015</v>
      </c>
      <c r="O67" s="131">
        <f t="shared" si="7"/>
        <v>113.01008852095998</v>
      </c>
      <c r="P67" s="131">
        <f t="shared" si="7"/>
        <v>109.44760187000009</v>
      </c>
      <c r="Q67" s="131">
        <f t="shared" si="7"/>
        <v>106.98622481984006</v>
      </c>
      <c r="R67" s="131">
        <f t="shared" si="7"/>
        <v>105.07429823912003</v>
      </c>
      <c r="S67" s="131">
        <f t="shared" si="7"/>
        <v>103.1601629964801</v>
      </c>
      <c r="T67" s="131">
        <f t="shared" si="7"/>
        <v>100.6921599605601</v>
      </c>
      <c r="U67" s="131">
        <f t="shared" si="7"/>
        <v>100</v>
      </c>
      <c r="V67" s="132">
        <v>100</v>
      </c>
      <c r="W67" s="177"/>
      <c r="CA67" s="119">
        <f t="shared" si="8"/>
        <v>4.5</v>
      </c>
      <c r="CB67" s="130">
        <f>('[1]Summary Data'!$V159*POWER(CB$62,3))+('[1]Summary Data'!$W159*POWER(CB$62,2))+('[1]Summary Data'!$X159*CB$62)+'[1]Summary Data'!$Y159</f>
        <v>247.34902312064003</v>
      </c>
      <c r="CC67" s="131">
        <f>('[1]Summary Data'!$V159*POWER(CC$62,3))+('[1]Summary Data'!$W159*POWER(CC$62,2))+('[1]Summary Data'!$X159*CC$62)+'[1]Summary Data'!$Y159</f>
        <v>215.11793093432004</v>
      </c>
      <c r="CD67" s="131">
        <f>('[1]Summary Data'!$V159*POWER(CD$62,3))+('[1]Summary Data'!$W159*POWER(CD$62,2))+('[1]Summary Data'!$X159*CD$62)+'[1]Summary Data'!$Y159</f>
        <v>188.40122139968003</v>
      </c>
      <c r="CE67" s="131">
        <f>('[1]Summary Data'!$V159*POWER(CE$62,3))+('[1]Summary Data'!$W159*POWER(CE$62,2))+('[1]Summary Data'!$X159*CE$62)+'[1]Summary Data'!$Y159</f>
        <v>166.64723538536003</v>
      </c>
      <c r="CF67" s="131">
        <f>('[1]Summary Data'!$V159*POWER(CF$62,3))+('[1]Summary Data'!$W159*POWER(CF$62,2))+('[1]Summary Data'!$X159*CF$62)+'[1]Summary Data'!$Y159</f>
        <v>149.30431376000007</v>
      </c>
      <c r="CG67" s="131">
        <f>('[1]Summary Data'!$V159*POWER(CG$62,3))+('[1]Summary Data'!$W159*POWER(CG$62,2))+('[1]Summary Data'!$X159*CG$62)+'[1]Summary Data'!$Y159</f>
        <v>135.82079739224002</v>
      </c>
      <c r="CH67" s="131">
        <f>('[1]Summary Data'!$V159*POWER(CH$62,3))+('[1]Summary Data'!$W159*POWER(CH$62,2))+('[1]Summary Data'!$X159*CH$62)+'[1]Summary Data'!$Y159</f>
        <v>125.64502715072004</v>
      </c>
      <c r="CI67" s="131">
        <f>('[1]Summary Data'!$V159*POWER(CI$62,3))+('[1]Summary Data'!$W159*POWER(CI$62,2))+('[1]Summary Data'!$X159*CI$62)+'[1]Summary Data'!$Y159</f>
        <v>118.22534390408015</v>
      </c>
      <c r="CJ67" s="131">
        <f>('[1]Summary Data'!$V159*POWER(CJ$62,3))+('[1]Summary Data'!$W159*POWER(CJ$62,2))+('[1]Summary Data'!$X159*CJ$62)+'[1]Summary Data'!$Y159</f>
        <v>113.01008852095998</v>
      </c>
      <c r="CK67" s="131">
        <f>('[1]Summary Data'!$V159*POWER(CK$62,3))+('[1]Summary Data'!$W159*POWER(CK$62,2))+('[1]Summary Data'!$X159*CK$62)+'[1]Summary Data'!$Y159</f>
        <v>109.44760187000009</v>
      </c>
      <c r="CL67" s="131">
        <f>('[1]Summary Data'!$V159*POWER(CL$62,3))+('[1]Summary Data'!$W159*POWER(CL$62,2))+('[1]Summary Data'!$X159*CL$62)+'[1]Summary Data'!$Y159</f>
        <v>106.98622481984006</v>
      </c>
      <c r="CM67" s="131">
        <f>('[1]Summary Data'!$V159*POWER(CM$62,3))+('[1]Summary Data'!$W159*POWER(CM$62,2))+('[1]Summary Data'!$X159*CM$62)+'[1]Summary Data'!$Y159</f>
        <v>105.07429823912003</v>
      </c>
      <c r="CN67" s="131">
        <f>('[1]Summary Data'!$V159*POWER(CN$62,3))+('[1]Summary Data'!$W159*POWER(CN$62,2))+('[1]Summary Data'!$X159*CN$62)+'[1]Summary Data'!$Y159</f>
        <v>103.1601629964801</v>
      </c>
      <c r="CO67" s="131">
        <f>('[1]Summary Data'!$V159*POWER(CO$62,3))+('[1]Summary Data'!$W159*POWER(CO$62,2))+('[1]Summary Data'!$X159*CO$62)+'[1]Summary Data'!$Y159</f>
        <v>100.6921599605601</v>
      </c>
      <c r="CP67" s="131">
        <f>('[1]Summary Data'!$V159*POWER(CP$62,3))+('[1]Summary Data'!$W159*POWER(CP$62,2))+('[1]Summary Data'!$X159*CP$62)+'[1]Summary Data'!$Y159</f>
        <v>97.11863000000011</v>
      </c>
      <c r="CQ67" s="132">
        <f>('[1]Summary Data'!$V159*POWER(CQ$62,3))+('[1]Summary Data'!$W159*POWER(CQ$62,2))+('[1]Summary Data'!$X159*CQ$62)+'[1]Summary Data'!$Y159</f>
        <v>-630.54533999999967</v>
      </c>
    </row>
    <row r="68" spans="2:95" x14ac:dyDescent="0.25">
      <c r="B68" s="170"/>
      <c r="C68" s="171"/>
      <c r="D68" s="171"/>
      <c r="E68" s="172"/>
      <c r="F68" s="56">
        <f t="shared" si="6"/>
        <v>5</v>
      </c>
      <c r="G68" s="130">
        <f t="shared" si="7"/>
        <v>256.81699473216003</v>
      </c>
      <c r="H68" s="131">
        <f t="shared" si="7"/>
        <v>223.22595830208002</v>
      </c>
      <c r="I68" s="131">
        <f t="shared" si="7"/>
        <v>195.32329723392002</v>
      </c>
      <c r="J68" s="131">
        <f t="shared" si="7"/>
        <v>172.53875009184003</v>
      </c>
      <c r="K68" s="131">
        <f t="shared" si="7"/>
        <v>154.30205544000003</v>
      </c>
      <c r="L68" s="131">
        <f t="shared" si="7"/>
        <v>140.04295184256006</v>
      </c>
      <c r="M68" s="131">
        <f t="shared" si="7"/>
        <v>129.19117786368002</v>
      </c>
      <c r="N68" s="131">
        <f t="shared" si="7"/>
        <v>121.17647206752002</v>
      </c>
      <c r="O68" s="131">
        <f t="shared" si="7"/>
        <v>115.42857301824</v>
      </c>
      <c r="P68" s="131">
        <f t="shared" si="7"/>
        <v>111.37721928000008</v>
      </c>
      <c r="Q68" s="131">
        <f t="shared" si="7"/>
        <v>108.45214941695991</v>
      </c>
      <c r="R68" s="131">
        <f t="shared" si="7"/>
        <v>106.08310199328008</v>
      </c>
      <c r="S68" s="131">
        <f t="shared" si="7"/>
        <v>103.69981557312002</v>
      </c>
      <c r="T68" s="131">
        <f t="shared" si="7"/>
        <v>100.73202872064002</v>
      </c>
      <c r="U68" s="131">
        <f t="shared" si="7"/>
        <v>100</v>
      </c>
      <c r="V68" s="132">
        <v>100</v>
      </c>
      <c r="W68" s="177"/>
      <c r="CA68" s="119">
        <f t="shared" si="8"/>
        <v>5</v>
      </c>
      <c r="CB68" s="130">
        <f>('[1]Summary Data'!$V158*POWER(CB$62,3))+('[1]Summary Data'!$W158*POWER(CB$62,2))+('[1]Summary Data'!$X158*CB$62)+'[1]Summary Data'!$Y158</f>
        <v>256.81699473216003</v>
      </c>
      <c r="CC68" s="131">
        <f>('[1]Summary Data'!$V158*POWER(CC$62,3))+('[1]Summary Data'!$W158*POWER(CC$62,2))+('[1]Summary Data'!$X158*CC$62)+'[1]Summary Data'!$Y158</f>
        <v>223.22595830208002</v>
      </c>
      <c r="CD68" s="131">
        <f>('[1]Summary Data'!$V158*POWER(CD$62,3))+('[1]Summary Data'!$W158*POWER(CD$62,2))+('[1]Summary Data'!$X158*CD$62)+'[1]Summary Data'!$Y158</f>
        <v>195.32329723392002</v>
      </c>
      <c r="CE68" s="131">
        <f>('[1]Summary Data'!$V158*POWER(CE$62,3))+('[1]Summary Data'!$W158*POWER(CE$62,2))+('[1]Summary Data'!$X158*CE$62)+'[1]Summary Data'!$Y158</f>
        <v>172.53875009184003</v>
      </c>
      <c r="CF68" s="131">
        <f>('[1]Summary Data'!$V158*POWER(CF$62,3))+('[1]Summary Data'!$W158*POWER(CF$62,2))+('[1]Summary Data'!$X158*CF$62)+'[1]Summary Data'!$Y158</f>
        <v>154.30205544000003</v>
      </c>
      <c r="CG68" s="131">
        <f>('[1]Summary Data'!$V158*POWER(CG$62,3))+('[1]Summary Data'!$W158*POWER(CG$62,2))+('[1]Summary Data'!$X158*CG$62)+'[1]Summary Data'!$Y158</f>
        <v>140.04295184256006</v>
      </c>
      <c r="CH68" s="131">
        <f>('[1]Summary Data'!$V158*POWER(CH$62,3))+('[1]Summary Data'!$W158*POWER(CH$62,2))+('[1]Summary Data'!$X158*CH$62)+'[1]Summary Data'!$Y158</f>
        <v>129.19117786368002</v>
      </c>
      <c r="CI68" s="131">
        <f>('[1]Summary Data'!$V158*POWER(CI$62,3))+('[1]Summary Data'!$W158*POWER(CI$62,2))+('[1]Summary Data'!$X158*CI$62)+'[1]Summary Data'!$Y158</f>
        <v>121.17647206752002</v>
      </c>
      <c r="CJ68" s="131">
        <f>('[1]Summary Data'!$V158*POWER(CJ$62,3))+('[1]Summary Data'!$W158*POWER(CJ$62,2))+('[1]Summary Data'!$X158*CJ$62)+'[1]Summary Data'!$Y158</f>
        <v>115.42857301824</v>
      </c>
      <c r="CK68" s="131">
        <f>('[1]Summary Data'!$V158*POWER(CK$62,3))+('[1]Summary Data'!$W158*POWER(CK$62,2))+('[1]Summary Data'!$X158*CK$62)+'[1]Summary Data'!$Y158</f>
        <v>111.37721928000008</v>
      </c>
      <c r="CL68" s="131">
        <f>('[1]Summary Data'!$V158*POWER(CL$62,3))+('[1]Summary Data'!$W158*POWER(CL$62,2))+('[1]Summary Data'!$X158*CL$62)+'[1]Summary Data'!$Y158</f>
        <v>108.45214941695991</v>
      </c>
      <c r="CM68" s="131">
        <f>('[1]Summary Data'!$V158*POWER(CM$62,3))+('[1]Summary Data'!$W158*POWER(CM$62,2))+('[1]Summary Data'!$X158*CM$62)+'[1]Summary Data'!$Y158</f>
        <v>106.08310199328008</v>
      </c>
      <c r="CN68" s="131">
        <f>('[1]Summary Data'!$V158*POWER(CN$62,3))+('[1]Summary Data'!$W158*POWER(CN$62,2))+('[1]Summary Data'!$X158*CN$62)+'[1]Summary Data'!$Y158</f>
        <v>103.69981557312002</v>
      </c>
      <c r="CO68" s="131">
        <f>('[1]Summary Data'!$V158*POWER(CO$62,3))+('[1]Summary Data'!$W158*POWER(CO$62,2))+('[1]Summary Data'!$X158*CO$62)+'[1]Summary Data'!$Y158</f>
        <v>100.73202872064002</v>
      </c>
      <c r="CP68" s="131">
        <f>('[1]Summary Data'!$V158*POWER(CP$62,3))+('[1]Summary Data'!$W158*POWER(CP$62,2))+('[1]Summary Data'!$X158*CP$62)+'[1]Summary Data'!$Y158</f>
        <v>96.609480000000019</v>
      </c>
      <c r="CQ68" s="132">
        <f>('[1]Summary Data'!$V158*POWER(CQ$62,3))+('[1]Summary Data'!$W158*POWER(CQ$62,2))+('[1]Summary Data'!$X158*CQ$62)+'[1]Summary Data'!$Y158</f>
        <v>-664.49390999999991</v>
      </c>
    </row>
    <row r="69" spans="2:95" x14ac:dyDescent="0.25">
      <c r="B69" s="170"/>
      <c r="C69" s="171"/>
      <c r="D69" s="171"/>
      <c r="E69" s="172"/>
      <c r="F69" s="56">
        <f t="shared" si="6"/>
        <v>5.5</v>
      </c>
      <c r="G69" s="130">
        <f t="shared" si="7"/>
        <v>274.94183094784</v>
      </c>
      <c r="H69" s="131">
        <f t="shared" si="7"/>
        <v>237.95303556592003</v>
      </c>
      <c r="I69" s="131">
        <f t="shared" si="7"/>
        <v>207.21170838208002</v>
      </c>
      <c r="J69" s="131">
        <f t="shared" si="7"/>
        <v>182.08788458416001</v>
      </c>
      <c r="K69" s="131">
        <f t="shared" si="7"/>
        <v>161.95159936000002</v>
      </c>
      <c r="L69" s="131">
        <f t="shared" si="7"/>
        <v>146.17288789744009</v>
      </c>
      <c r="M69" s="131">
        <f t="shared" si="7"/>
        <v>134.12178538432016</v>
      </c>
      <c r="N69" s="131">
        <f t="shared" si="7"/>
        <v>125.16832700848011</v>
      </c>
      <c r="O69" s="131">
        <f t="shared" si="7"/>
        <v>118.68254795776011</v>
      </c>
      <c r="P69" s="131">
        <f t="shared" si="7"/>
        <v>114.03448342000007</v>
      </c>
      <c r="Q69" s="131">
        <f t="shared" si="7"/>
        <v>110.59416858304007</v>
      </c>
      <c r="R69" s="131">
        <f t="shared" si="7"/>
        <v>107.73163863471996</v>
      </c>
      <c r="S69" s="131">
        <f t="shared" si="7"/>
        <v>104.81692876288025</v>
      </c>
      <c r="T69" s="131">
        <f t="shared" si="7"/>
        <v>101.22007415536018</v>
      </c>
      <c r="U69" s="131">
        <f t="shared" si="7"/>
        <v>100</v>
      </c>
      <c r="V69" s="132">
        <v>100</v>
      </c>
      <c r="W69" s="177"/>
      <c r="CA69" s="119">
        <f t="shared" si="8"/>
        <v>5.5</v>
      </c>
      <c r="CB69" s="130">
        <f>('[1]Summary Data'!$V157*POWER(CB$62,3))+('[1]Summary Data'!$W157*POWER(CB$62,2))+('[1]Summary Data'!$X157*CB$62)+'[1]Summary Data'!$Y157</f>
        <v>274.94183094784</v>
      </c>
      <c r="CC69" s="131">
        <f>('[1]Summary Data'!$V157*POWER(CC$62,3))+('[1]Summary Data'!$W157*POWER(CC$62,2))+('[1]Summary Data'!$X157*CC$62)+'[1]Summary Data'!$Y157</f>
        <v>237.95303556592003</v>
      </c>
      <c r="CD69" s="131">
        <f>('[1]Summary Data'!$V157*POWER(CD$62,3))+('[1]Summary Data'!$W157*POWER(CD$62,2))+('[1]Summary Data'!$X157*CD$62)+'[1]Summary Data'!$Y157</f>
        <v>207.21170838208002</v>
      </c>
      <c r="CE69" s="131">
        <f>('[1]Summary Data'!$V157*POWER(CE$62,3))+('[1]Summary Data'!$W157*POWER(CE$62,2))+('[1]Summary Data'!$X157*CE$62)+'[1]Summary Data'!$Y157</f>
        <v>182.08788458416001</v>
      </c>
      <c r="CF69" s="131">
        <f>('[1]Summary Data'!$V157*POWER(CF$62,3))+('[1]Summary Data'!$W157*POWER(CF$62,2))+('[1]Summary Data'!$X157*CF$62)+'[1]Summary Data'!$Y157</f>
        <v>161.95159936000002</v>
      </c>
      <c r="CG69" s="131">
        <f>('[1]Summary Data'!$V157*POWER(CG$62,3))+('[1]Summary Data'!$W157*POWER(CG$62,2))+('[1]Summary Data'!$X157*CG$62)+'[1]Summary Data'!$Y157</f>
        <v>146.17288789744009</v>
      </c>
      <c r="CH69" s="131">
        <f>('[1]Summary Data'!$V157*POWER(CH$62,3))+('[1]Summary Data'!$W157*POWER(CH$62,2))+('[1]Summary Data'!$X157*CH$62)+'[1]Summary Data'!$Y157</f>
        <v>134.12178538432016</v>
      </c>
      <c r="CI69" s="131">
        <f>('[1]Summary Data'!$V157*POWER(CI$62,3))+('[1]Summary Data'!$W157*POWER(CI$62,2))+('[1]Summary Data'!$X157*CI$62)+'[1]Summary Data'!$Y157</f>
        <v>125.16832700848011</v>
      </c>
      <c r="CJ69" s="131">
        <f>('[1]Summary Data'!$V157*POWER(CJ$62,3))+('[1]Summary Data'!$W157*POWER(CJ$62,2))+('[1]Summary Data'!$X157*CJ$62)+'[1]Summary Data'!$Y157</f>
        <v>118.68254795776011</v>
      </c>
      <c r="CK69" s="131">
        <f>('[1]Summary Data'!$V157*POWER(CK$62,3))+('[1]Summary Data'!$W157*POWER(CK$62,2))+('[1]Summary Data'!$X157*CK$62)+'[1]Summary Data'!$Y157</f>
        <v>114.03448342000007</v>
      </c>
      <c r="CL69" s="131">
        <f>('[1]Summary Data'!$V157*POWER(CL$62,3))+('[1]Summary Data'!$W157*POWER(CL$62,2))+('[1]Summary Data'!$X157*CL$62)+'[1]Summary Data'!$Y157</f>
        <v>110.59416858304007</v>
      </c>
      <c r="CM69" s="131">
        <f>('[1]Summary Data'!$V157*POWER(CM$62,3))+('[1]Summary Data'!$W157*POWER(CM$62,2))+('[1]Summary Data'!$X157*CM$62)+'[1]Summary Data'!$Y157</f>
        <v>107.73163863471996</v>
      </c>
      <c r="CN69" s="131">
        <f>('[1]Summary Data'!$V157*POWER(CN$62,3))+('[1]Summary Data'!$W157*POWER(CN$62,2))+('[1]Summary Data'!$X157*CN$62)+'[1]Summary Data'!$Y157</f>
        <v>104.81692876288025</v>
      </c>
      <c r="CO69" s="131">
        <f>('[1]Summary Data'!$V157*POWER(CO$62,3))+('[1]Summary Data'!$W157*POWER(CO$62,2))+('[1]Summary Data'!$X157*CO$62)+'[1]Summary Data'!$Y157</f>
        <v>101.22007415536018</v>
      </c>
      <c r="CP69" s="131">
        <f>('[1]Summary Data'!$V157*POWER(CP$62,3))+('[1]Summary Data'!$W157*POWER(CP$62,2))+('[1]Summary Data'!$X157*CP$62)+'[1]Summary Data'!$Y157</f>
        <v>96.311110000000212</v>
      </c>
      <c r="CQ69" s="132">
        <f>('[1]Summary Data'!$V157*POWER(CQ$62,3))+('[1]Summary Data'!$W157*POWER(CQ$62,2))+('[1]Summary Data'!$X157*CQ$62)+'[1]Summary Data'!$Y157</f>
        <v>-755.75551999999948</v>
      </c>
    </row>
    <row r="70" spans="2:95" ht="15.75" thickBot="1" x14ac:dyDescent="0.3">
      <c r="B70" s="173"/>
      <c r="C70" s="174"/>
      <c r="D70" s="174"/>
      <c r="E70" s="175"/>
      <c r="F70" s="58">
        <f t="shared" si="6"/>
        <v>6</v>
      </c>
      <c r="G70" s="133">
        <f t="shared" si="7"/>
        <v>302.91601012160004</v>
      </c>
      <c r="H70" s="134">
        <f t="shared" si="7"/>
        <v>259.54976386280003</v>
      </c>
      <c r="I70" s="134">
        <f t="shared" si="7"/>
        <v>223.62771072320004</v>
      </c>
      <c r="J70" s="134">
        <f t="shared" si="7"/>
        <v>194.38765865240009</v>
      </c>
      <c r="K70" s="134">
        <f t="shared" si="7"/>
        <v>171.0674156</v>
      </c>
      <c r="L70" s="134">
        <f t="shared" si="7"/>
        <v>152.9047895156001</v>
      </c>
      <c r="M70" s="134">
        <f t="shared" si="7"/>
        <v>139.13758834880008</v>
      </c>
      <c r="N70" s="134">
        <f t="shared" si="7"/>
        <v>129.00362004920009</v>
      </c>
      <c r="O70" s="134">
        <f t="shared" si="7"/>
        <v>121.74069256640018</v>
      </c>
      <c r="P70" s="134">
        <f t="shared" si="7"/>
        <v>116.58661385000016</v>
      </c>
      <c r="Q70" s="134">
        <f t="shared" si="7"/>
        <v>112.77919184960001</v>
      </c>
      <c r="R70" s="134">
        <f t="shared" si="7"/>
        <v>109.55623451480005</v>
      </c>
      <c r="S70" s="134">
        <f t="shared" si="7"/>
        <v>106.15554979520016</v>
      </c>
      <c r="T70" s="134">
        <f t="shared" si="7"/>
        <v>101.8149456404002</v>
      </c>
      <c r="U70" s="134">
        <f t="shared" si="7"/>
        <v>100</v>
      </c>
      <c r="V70" s="135">
        <v>100</v>
      </c>
      <c r="W70" s="178"/>
      <c r="CA70" s="120">
        <f t="shared" si="8"/>
        <v>6</v>
      </c>
      <c r="CB70" s="133">
        <f>('[1]Summary Data'!$V156*POWER(CB$62,3))+('[1]Summary Data'!$W156*POWER(CB$62,2))+('[1]Summary Data'!$X156*CB$62)+'[1]Summary Data'!$Y156</f>
        <v>302.91601012160004</v>
      </c>
      <c r="CC70" s="134">
        <f>('[1]Summary Data'!$V156*POWER(CC$62,3))+('[1]Summary Data'!$W156*POWER(CC$62,2))+('[1]Summary Data'!$X156*CC$62)+'[1]Summary Data'!$Y156</f>
        <v>259.54976386280003</v>
      </c>
      <c r="CD70" s="134">
        <f>('[1]Summary Data'!$V156*POWER(CD$62,3))+('[1]Summary Data'!$W156*POWER(CD$62,2))+('[1]Summary Data'!$X156*CD$62)+'[1]Summary Data'!$Y156</f>
        <v>223.62771072320004</v>
      </c>
      <c r="CE70" s="134">
        <f>('[1]Summary Data'!$V156*POWER(CE$62,3))+('[1]Summary Data'!$W156*POWER(CE$62,2))+('[1]Summary Data'!$X156*CE$62)+'[1]Summary Data'!$Y156</f>
        <v>194.38765865240009</v>
      </c>
      <c r="CF70" s="134">
        <f>('[1]Summary Data'!$V156*POWER(CF$62,3))+('[1]Summary Data'!$W156*POWER(CF$62,2))+('[1]Summary Data'!$X156*CF$62)+'[1]Summary Data'!$Y156</f>
        <v>171.0674156</v>
      </c>
      <c r="CG70" s="134">
        <f>('[1]Summary Data'!$V156*POWER(CG$62,3))+('[1]Summary Data'!$W156*POWER(CG$62,2))+('[1]Summary Data'!$X156*CG$62)+'[1]Summary Data'!$Y156</f>
        <v>152.9047895156001</v>
      </c>
      <c r="CH70" s="134">
        <f>('[1]Summary Data'!$V156*POWER(CH$62,3))+('[1]Summary Data'!$W156*POWER(CH$62,2))+('[1]Summary Data'!$X156*CH$62)+'[1]Summary Data'!$Y156</f>
        <v>139.13758834880008</v>
      </c>
      <c r="CI70" s="134">
        <f>('[1]Summary Data'!$V156*POWER(CI$62,3))+('[1]Summary Data'!$W156*POWER(CI$62,2))+('[1]Summary Data'!$X156*CI$62)+'[1]Summary Data'!$Y156</f>
        <v>129.00362004920009</v>
      </c>
      <c r="CJ70" s="134">
        <f>('[1]Summary Data'!$V156*POWER(CJ$62,3))+('[1]Summary Data'!$W156*POWER(CJ$62,2))+('[1]Summary Data'!$X156*CJ$62)+'[1]Summary Data'!$Y156</f>
        <v>121.74069256640018</v>
      </c>
      <c r="CK70" s="134">
        <f>('[1]Summary Data'!$V156*POWER(CK$62,3))+('[1]Summary Data'!$W156*POWER(CK$62,2))+('[1]Summary Data'!$X156*CK$62)+'[1]Summary Data'!$Y156</f>
        <v>116.58661385000016</v>
      </c>
      <c r="CL70" s="134">
        <f>('[1]Summary Data'!$V156*POWER(CL$62,3))+('[1]Summary Data'!$W156*POWER(CL$62,2))+('[1]Summary Data'!$X156*CL$62)+'[1]Summary Data'!$Y156</f>
        <v>112.77919184960001</v>
      </c>
      <c r="CM70" s="134">
        <f>('[1]Summary Data'!$V156*POWER(CM$62,3))+('[1]Summary Data'!$W156*POWER(CM$62,2))+('[1]Summary Data'!$X156*CM$62)+'[1]Summary Data'!$Y156</f>
        <v>109.55623451480005</v>
      </c>
      <c r="CN70" s="134">
        <f>('[1]Summary Data'!$V156*POWER(CN$62,3))+('[1]Summary Data'!$W156*POWER(CN$62,2))+('[1]Summary Data'!$X156*CN$62)+'[1]Summary Data'!$Y156</f>
        <v>106.15554979520016</v>
      </c>
      <c r="CO70" s="134">
        <f>('[1]Summary Data'!$V156*POWER(CO$62,3))+('[1]Summary Data'!$W156*POWER(CO$62,2))+('[1]Summary Data'!$X156*CO$62)+'[1]Summary Data'!$Y156</f>
        <v>101.8149456404002</v>
      </c>
      <c r="CP70" s="134">
        <f>('[1]Summary Data'!$V156*POWER(CP$62,3))+('[1]Summary Data'!$W156*POWER(CP$62,2))+('[1]Summary Data'!$X156*CP$62)+'[1]Summary Data'!$Y156</f>
        <v>95.77223000000015</v>
      </c>
      <c r="CQ70" s="135">
        <f>('[1]Summary Data'!$V156*POWER(CQ$62,3))+('[1]Summary Data'!$W156*POWER(CQ$62,2))+('[1]Summary Data'!$X156*CQ$62)+'[1]Summary Data'!$Y156</f>
        <v>-953.73388999999941</v>
      </c>
    </row>
  </sheetData>
  <sheetProtection password="C163" sheet="1" objects="1" scenarios="1"/>
  <mergeCells count="23">
    <mergeCell ref="B10:H10"/>
    <mergeCell ref="A1:T1"/>
    <mergeCell ref="J2:R2"/>
    <mergeCell ref="B5:D5"/>
    <mergeCell ref="P5:S5"/>
    <mergeCell ref="B7:D7"/>
    <mergeCell ref="O41:O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B40:E48"/>
    <mergeCell ref="B61:F61"/>
    <mergeCell ref="G61:V61"/>
    <mergeCell ref="CB61:CQ61"/>
    <mergeCell ref="B62:E70"/>
    <mergeCell ref="W63:W70"/>
  </mergeCells>
  <dataValidations count="1">
    <dataValidation type="list" allowBlank="1" showInputMessage="1" showErrorMessage="1" sqref="E5" xr:uid="{00000000-0002-0000-03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Q70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 x14ac:dyDescent="0.4">
      <c r="A1" s="161" t="str">
        <f ca="1">MID(CELL("filename",A1),FIND("]",CELL("filename",A1))+1,255)</f>
        <v>Nissan GTR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557.84900000000005</v>
      </c>
      <c r="T1" s="163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 x14ac:dyDescent="0.3">
      <c r="A2" s="6" t="s">
        <v>0</v>
      </c>
      <c r="J2" s="201" t="s">
        <v>35</v>
      </c>
      <c r="K2" s="202"/>
      <c r="L2" s="202"/>
      <c r="M2" s="202"/>
      <c r="N2" s="202"/>
      <c r="O2" s="202"/>
      <c r="P2" s="202"/>
      <c r="Q2" s="202"/>
      <c r="R2" s="203"/>
      <c r="S2" s="40">
        <f>'[1]Summary Data'!$D$69</f>
        <v>557.84900000000005</v>
      </c>
      <c r="T2" s="41" t="s">
        <v>28</v>
      </c>
    </row>
    <row r="3" spans="1:81" x14ac:dyDescent="0.25">
      <c r="A3" s="8" t="s">
        <v>1</v>
      </c>
      <c r="B3" s="7" t="str">
        <f>[1]Versions!C4</f>
        <v>19.02.28</v>
      </c>
    </row>
    <row r="4" spans="1:81" ht="15.75" thickBot="1" x14ac:dyDescent="0.3"/>
    <row r="5" spans="1:81" ht="15.75" thickBot="1" x14ac:dyDescent="0.3">
      <c r="B5" s="179" t="s">
        <v>36</v>
      </c>
      <c r="C5" s="180"/>
      <c r="D5" s="181"/>
      <c r="E5" s="42" t="s">
        <v>32</v>
      </c>
      <c r="F5" s="43" t="s">
        <v>37</v>
      </c>
      <c r="P5" s="204" t="s">
        <v>38</v>
      </c>
      <c r="Q5" s="204"/>
      <c r="R5" s="204"/>
      <c r="S5" s="204"/>
      <c r="T5" s="44">
        <v>1</v>
      </c>
    </row>
    <row r="6" spans="1:81" ht="15.75" thickBot="1" x14ac:dyDescent="0.3"/>
    <row r="7" spans="1:81" ht="15.75" thickBot="1" x14ac:dyDescent="0.3">
      <c r="B7" s="179" t="s">
        <v>39</v>
      </c>
      <c r="C7" s="180"/>
      <c r="D7" s="181"/>
    </row>
    <row r="8" spans="1:81" ht="15.75" thickBot="1" x14ac:dyDescent="0.3">
      <c r="B8" s="45">
        <f>MIN(G62:V62)</f>
        <v>0.16</v>
      </c>
      <c r="C8" s="46" t="s">
        <v>40</v>
      </c>
    </row>
    <row r="9" spans="1:81" ht="15.75" thickBot="1" x14ac:dyDescent="0.3"/>
    <row r="10" spans="1:81" ht="15.75" thickBot="1" x14ac:dyDescent="0.3">
      <c r="B10" s="179" t="s">
        <v>41</v>
      </c>
      <c r="C10" s="180"/>
      <c r="D10" s="180"/>
      <c r="E10" s="180"/>
      <c r="F10" s="180"/>
      <c r="G10" s="180"/>
      <c r="H10" s="181"/>
    </row>
    <row r="11" spans="1:81" ht="15.75" thickBot="1" x14ac:dyDescent="0.3">
      <c r="B11" s="45">
        <f>MAX(G62:V62)</f>
        <v>2</v>
      </c>
      <c r="C11" s="46" t="s">
        <v>40</v>
      </c>
    </row>
    <row r="12" spans="1:81" ht="15.75" thickBot="1" x14ac:dyDescent="0.3">
      <c r="I12" s="43"/>
    </row>
    <row r="13" spans="1:81" ht="15.75" thickBot="1" x14ac:dyDescent="0.3">
      <c r="B13" s="179" t="s">
        <v>42</v>
      </c>
      <c r="C13" s="180"/>
      <c r="D13" s="180"/>
      <c r="E13" s="180"/>
      <c r="F13" s="180"/>
      <c r="G13" s="181"/>
      <c r="H13" s="43"/>
      <c r="I13" s="43"/>
    </row>
    <row r="14" spans="1:81" ht="15.75" thickBot="1" x14ac:dyDescent="0.3">
      <c r="B14" s="167" t="s">
        <v>43</v>
      </c>
      <c r="C14" s="168"/>
      <c r="D14" s="168"/>
      <c r="E14" s="169"/>
      <c r="F14" s="47" t="str">
        <f>$E$5</f>
        <v>bar</v>
      </c>
      <c r="G14" s="48" t="s">
        <v>44</v>
      </c>
    </row>
    <row r="15" spans="1:81" ht="15.75" customHeight="1" thickBot="1" x14ac:dyDescent="0.3">
      <c r="B15" s="170"/>
      <c r="C15" s="171"/>
      <c r="D15" s="171"/>
      <c r="E15" s="172"/>
      <c r="F15" s="49">
        <f>'[1]Summary Data'!$C$16*VLOOKUP($E$5,PressureFactors,2,FALSE)</f>
        <v>2.5</v>
      </c>
      <c r="G15" s="50">
        <f>'[1]Summary Data'!$D$70*IF('[1]Summary Data'!$D$69&gt;1250,1,Help!$AE$5)*$T$5</f>
        <v>592.1327</v>
      </c>
      <c r="H15" s="176" t="s">
        <v>45</v>
      </c>
      <c r="I15" s="37"/>
      <c r="K15" s="37"/>
    </row>
    <row r="16" spans="1:81" ht="15.75" thickBot="1" x14ac:dyDescent="0.3">
      <c r="B16" s="170"/>
      <c r="C16" s="171"/>
      <c r="D16" s="171"/>
      <c r="E16" s="172"/>
      <c r="F16" s="51">
        <f>'[1]Summary Data'!$C$15*VLOOKUP($E$5,PressureFactors,2,FALSE)</f>
        <v>3</v>
      </c>
      <c r="G16" s="52">
        <f>'[1]Summary Data'!$D$69*IF('[1]Summary Data'!$D$69&gt;1250,1,Help!$AE$5)*$T$5</f>
        <v>641.52634999999998</v>
      </c>
      <c r="H16" s="177"/>
      <c r="I16" s="53" t="s">
        <v>46</v>
      </c>
    </row>
    <row r="17" spans="2:17" x14ac:dyDescent="0.25">
      <c r="B17" s="170"/>
      <c r="C17" s="171"/>
      <c r="D17" s="171"/>
      <c r="E17" s="172"/>
      <c r="F17" s="54">
        <f>'[1]Summary Data'!$C$14*VLOOKUP($E$5,PressureFactors,2,FALSE)</f>
        <v>3.5</v>
      </c>
      <c r="G17" s="55">
        <f>'[1]Summary Data'!$D$68*IF('[1]Summary Data'!$D$69&gt;1250,1,Help!$AE$5)*$T$5</f>
        <v>705.20069999999987</v>
      </c>
      <c r="H17" s="177"/>
    </row>
    <row r="18" spans="2:17" x14ac:dyDescent="0.25">
      <c r="B18" s="170"/>
      <c r="C18" s="171"/>
      <c r="D18" s="171"/>
      <c r="E18" s="172"/>
      <c r="F18" s="56">
        <f>'[1]Summary Data'!$C$13*VLOOKUP($E$5,PressureFactors,2,FALSE)</f>
        <v>4</v>
      </c>
      <c r="G18" s="57">
        <f>'[1]Summary Data'!$D$67*IF('[1]Summary Data'!$D$69&gt;1250,1,Help!$AE$5)*$T$5</f>
        <v>743.33010000000002</v>
      </c>
      <c r="H18" s="177"/>
    </row>
    <row r="19" spans="2:17" x14ac:dyDescent="0.25">
      <c r="B19" s="170"/>
      <c r="C19" s="171"/>
      <c r="D19" s="171"/>
      <c r="E19" s="172"/>
      <c r="F19" s="56">
        <f>'[1]Summary Data'!$C$12*VLOOKUP($E$5,PressureFactors,2,FALSE)</f>
        <v>4.5</v>
      </c>
      <c r="G19" s="57">
        <f>'[1]Summary Data'!$D$66*IF('[1]Summary Data'!$D$69&gt;1250,1,Help!$AE$5)*$T$5</f>
        <v>802.36534999999992</v>
      </c>
      <c r="H19" s="177"/>
    </row>
    <row r="20" spans="2:17" x14ac:dyDescent="0.25">
      <c r="B20" s="170"/>
      <c r="C20" s="171"/>
      <c r="D20" s="171"/>
      <c r="E20" s="172"/>
      <c r="F20" s="56">
        <f>'[1]Summary Data'!$C$11*VLOOKUP($E$5,PressureFactors,2,FALSE)</f>
        <v>5</v>
      </c>
      <c r="G20" s="57">
        <f>'[1]Summary Data'!$D$65*IF('[1]Summary Data'!$D$69&gt;1250,1,Help!$AE$5)*$T$5</f>
        <v>839.89789999999994</v>
      </c>
      <c r="H20" s="177"/>
    </row>
    <row r="21" spans="2:17" x14ac:dyDescent="0.25">
      <c r="B21" s="170"/>
      <c r="C21" s="171"/>
      <c r="D21" s="171"/>
      <c r="E21" s="172"/>
      <c r="F21" s="56">
        <f>'[1]Summary Data'!$C$10*VLOOKUP($E$5,PressureFactors,2,FALSE)</f>
        <v>5.5</v>
      </c>
      <c r="G21" s="57">
        <f>'[1]Summary Data'!$D$64*IF('[1]Summary Data'!$D$69&gt;1250,1,Help!$AE$5)*$T$5</f>
        <v>881.00579999999991</v>
      </c>
      <c r="H21" s="177"/>
    </row>
    <row r="22" spans="2:17" ht="15.75" thickBot="1" x14ac:dyDescent="0.3">
      <c r="B22" s="173"/>
      <c r="C22" s="174"/>
      <c r="D22" s="174"/>
      <c r="E22" s="175"/>
      <c r="F22" s="58">
        <f>'[1]Summary Data'!$C$9*VLOOKUP($E$5,PressureFactors,2,FALSE)</f>
        <v>6</v>
      </c>
      <c r="G22" s="59">
        <f>'[1]Summary Data'!$D$63*IF('[1]Summary Data'!$D$69&gt;1250,1,Help!$AE$5)*$T$5</f>
        <v>918.84539999999993</v>
      </c>
      <c r="H22" s="178"/>
    </row>
    <row r="23" spans="2:17" ht="15.75" thickBot="1" x14ac:dyDescent="0.3"/>
    <row r="24" spans="2:17" ht="15.75" thickBot="1" x14ac:dyDescent="0.3">
      <c r="B24" s="179" t="s">
        <v>47</v>
      </c>
      <c r="C24" s="180"/>
      <c r="D24" s="180"/>
      <c r="E24" s="180"/>
      <c r="F24" s="181"/>
      <c r="G24" s="182" t="s">
        <v>48</v>
      </c>
      <c r="H24" s="183"/>
      <c r="I24" s="183"/>
      <c r="J24" s="183"/>
      <c r="K24" s="183"/>
      <c r="L24" s="183"/>
      <c r="M24" s="183"/>
      <c r="N24" s="184"/>
    </row>
    <row r="25" spans="2:17" ht="15.75" customHeight="1" thickBot="1" x14ac:dyDescent="0.3">
      <c r="B25" s="196" t="s">
        <v>49</v>
      </c>
      <c r="C25" s="197"/>
      <c r="D25" s="197"/>
      <c r="E25" s="197"/>
      <c r="F25" s="198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 x14ac:dyDescent="0.3">
      <c r="B26" s="199"/>
      <c r="C26" s="200"/>
      <c r="D26" s="200"/>
      <c r="E26" s="200"/>
      <c r="F26" s="200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x14ac:dyDescent="0.25">
      <c r="K27" s="74" t="s">
        <v>51</v>
      </c>
    </row>
    <row r="28" spans="2:17" x14ac:dyDescent="0.25">
      <c r="B28" s="43"/>
      <c r="C28" s="43"/>
      <c r="D28" s="43"/>
      <c r="E28" s="43"/>
      <c r="F28" s="43"/>
      <c r="G28" s="43"/>
      <c r="I28" s="43"/>
      <c r="K28" s="146" t="s">
        <v>69</v>
      </c>
    </row>
    <row r="30" spans="2:17" ht="15.75" customHeight="1" x14ac:dyDescent="0.25">
      <c r="B30" s="37"/>
      <c r="C30" s="37"/>
      <c r="D30" s="37"/>
      <c r="E30" s="37"/>
      <c r="F30" s="37"/>
      <c r="G30" s="37"/>
      <c r="H30" s="37"/>
      <c r="I30" s="37"/>
      <c r="K30" s="37"/>
    </row>
    <row r="31" spans="2:17" x14ac:dyDescent="0.25">
      <c r="B31" s="43"/>
      <c r="C31" s="43"/>
      <c r="D31" s="43"/>
      <c r="E31" s="43"/>
      <c r="F31" s="43"/>
      <c r="G31" s="43"/>
      <c r="H31" s="43"/>
      <c r="I31" s="43"/>
    </row>
    <row r="38" spans="2:16" ht="15.75" thickBot="1" x14ac:dyDescent="0.3"/>
    <row r="39" spans="2:16" ht="15.75" thickBot="1" x14ac:dyDescent="0.3">
      <c r="B39" s="179" t="s">
        <v>55</v>
      </c>
      <c r="C39" s="180"/>
      <c r="D39" s="180"/>
      <c r="E39" s="180"/>
      <c r="F39" s="181"/>
      <c r="G39" s="182" t="s">
        <v>68</v>
      </c>
      <c r="H39" s="183"/>
      <c r="I39" s="183"/>
      <c r="J39" s="183"/>
      <c r="K39" s="183"/>
      <c r="L39" s="183"/>
      <c r="M39" s="183"/>
      <c r="N39" s="184"/>
    </row>
    <row r="40" spans="2:16" ht="15.75" customHeight="1" thickBot="1" x14ac:dyDescent="0.3">
      <c r="B40" s="187" t="s">
        <v>58</v>
      </c>
      <c r="C40" s="188"/>
      <c r="D40" s="188"/>
      <c r="E40" s="189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 x14ac:dyDescent="0.3">
      <c r="B41" s="190"/>
      <c r="C41" s="191"/>
      <c r="D41" s="191"/>
      <c r="E41" s="192"/>
      <c r="F41" s="49">
        <f t="shared" ref="F41:F48" si="2">F15</f>
        <v>2.5</v>
      </c>
      <c r="G41" s="87">
        <f>('[1]Summary Data'!$V43*POWER(G$40,3))+('[1]Summary Data'!$W43*POWER(G$40,2))+('[1]Summary Data'!$X43*G$40)+'[1]Summary Data'!$Y43</f>
        <v>2.1424000000000003</v>
      </c>
      <c r="H41" s="88">
        <f>('[1]Summary Data'!$V43*POWER(H$40,3))+('[1]Summary Data'!$W43*POWER(H$40,2))+('[1]Summary Data'!$X43*H$40)+'[1]Summary Data'!$Y43</f>
        <v>1.4822800000000003</v>
      </c>
      <c r="I41" s="88">
        <f>('[1]Summary Data'!$V43*POWER(I$40,3))+('[1]Summary Data'!$W43*POWER(I$40,2))+('[1]Summary Data'!$X43*I$40)+'[1]Summary Data'!$Y43</f>
        <v>1.2510999999999992</v>
      </c>
      <c r="J41" s="88">
        <f>('[1]Summary Data'!$V43*POWER(J$40,3))+('[1]Summary Data'!$W43*POWER(J$40,2))+('[1]Summary Data'!$X43*J$40)+'[1]Summary Data'!$Y43</f>
        <v>1.070800000000002</v>
      </c>
      <c r="K41" s="88">
        <f>('[1]Summary Data'!$V43*POWER(K$40,3))+('[1]Summary Data'!$W43*POWER(K$40,2))+('[1]Summary Data'!$X43*K$40)+'[1]Summary Data'!$Y43</f>
        <v>0.93009999999999948</v>
      </c>
      <c r="L41" s="88">
        <f>('[1]Summary Data'!$V43*POWER(L$40,3))+('[1]Summary Data'!$W43*POWER(L$40,2))+('[1]Summary Data'!$X43*L$40)+'[1]Summary Data'!$Y43</f>
        <v>0.81772000000000311</v>
      </c>
      <c r="M41" s="88">
        <f>('[1]Summary Data'!$V43*POWER(M$40,3))+('[1]Summary Data'!$W43*POWER(M$40,2))+('[1]Summary Data'!$X43*M$40)+'[1]Summary Data'!$Y43</f>
        <v>0.72237999999999936</v>
      </c>
      <c r="N41" s="89">
        <f>('[1]Summary Data'!$V43*POWER(N$40,3))+('[1]Summary Data'!$W43*POWER(N$40,2))+('[1]Summary Data'!$X43*N$40)+'[1]Summary Data'!$Y43</f>
        <v>0.63280000000000136</v>
      </c>
      <c r="O41" s="176" t="s">
        <v>40</v>
      </c>
    </row>
    <row r="42" spans="2:16" ht="15.75" thickBot="1" x14ac:dyDescent="0.3">
      <c r="B42" s="190"/>
      <c r="C42" s="191"/>
      <c r="D42" s="191"/>
      <c r="E42" s="192"/>
      <c r="F42" s="51">
        <f t="shared" si="2"/>
        <v>3</v>
      </c>
      <c r="G42" s="92">
        <f>('[1]Summary Data'!$V42*POWER(G$40,3))+('[1]Summary Data'!$W42*POWER(G$40,2))+('[1]Summary Data'!$X42*G$40)+'[1]Summary Data'!$Y42</f>
        <v>2.2325199999999992</v>
      </c>
      <c r="H42" s="93">
        <f>('[1]Summary Data'!$V42*POWER(H$40,3))+('[1]Summary Data'!$W42*POWER(H$40,2))+('[1]Summary Data'!$X42*H$40)+'[1]Summary Data'!$Y42</f>
        <v>1.4817600000000031</v>
      </c>
      <c r="I42" s="93">
        <f>('[1]Summary Data'!$V42*POWER(I$40,3))+('[1]Summary Data'!$W42*POWER(I$40,2))+('[1]Summary Data'!$X42*I$40)+'[1]Summary Data'!$Y42</f>
        <v>1.2471999999999976</v>
      </c>
      <c r="J42" s="93">
        <f>('[1]Summary Data'!$V42*POWER(J$40,3))+('[1]Summary Data'!$W42*POWER(J$40,2))+('[1]Summary Data'!$X42*J$40)+'[1]Summary Data'!$Y42</f>
        <v>1.0769199999999994</v>
      </c>
      <c r="K42" s="93">
        <f>('[1]Summary Data'!$V42*POWER(K$40,3))+('[1]Summary Data'!$W42*POWER(K$40,2))+('[1]Summary Data'!$X42*K$40)+'[1]Summary Data'!$Y42</f>
        <v>0.94872000000000334</v>
      </c>
      <c r="L42" s="93">
        <f>('[1]Summary Data'!$V42*POWER(L$40,3))+('[1]Summary Data'!$W42*POWER(L$40,2))+('[1]Summary Data'!$X42*L$40)+'[1]Summary Data'!$Y42</f>
        <v>0.8403999999999936</v>
      </c>
      <c r="M42" s="93">
        <f>('[1]Summary Data'!$V42*POWER(M$40,3))+('[1]Summary Data'!$W42*POWER(M$40,2))+('[1]Summary Data'!$X42*M$40)+'[1]Summary Data'!$Y42</f>
        <v>0.72976000000000063</v>
      </c>
      <c r="N42" s="94">
        <f>('[1]Summary Data'!$V42*POWER(N$40,3))+('[1]Summary Data'!$W42*POWER(N$40,2))+('[1]Summary Data'!$X42*N$40)+'[1]Summary Data'!$Y42</f>
        <v>0.59459999999999802</v>
      </c>
      <c r="O42" s="177"/>
      <c r="P42" s="53" t="s">
        <v>46</v>
      </c>
    </row>
    <row r="43" spans="2:16" x14ac:dyDescent="0.25">
      <c r="B43" s="190"/>
      <c r="C43" s="191"/>
      <c r="D43" s="191"/>
      <c r="E43" s="192"/>
      <c r="F43" s="54">
        <f t="shared" si="2"/>
        <v>3.5</v>
      </c>
      <c r="G43" s="97">
        <f>('[1]Summary Data'!$V41*POWER(G$40,3))+('[1]Summary Data'!$W41*POWER(G$40,2))+('[1]Summary Data'!$X41*G$40)+'[1]Summary Data'!$Y41</f>
        <v>2.3192899999999987</v>
      </c>
      <c r="H43" s="98">
        <f>('[1]Summary Data'!$V41*POWER(H$40,3))+('[1]Summary Data'!$W41*POWER(H$40,2))+('[1]Summary Data'!$X41*H$40)+'[1]Summary Data'!$Y41</f>
        <v>1.5325100000000003</v>
      </c>
      <c r="I43" s="98">
        <f>('[1]Summary Data'!$V41*POWER(I$40,3))+('[1]Summary Data'!$W41*POWER(I$40,2))+('[1]Summary Data'!$X41*I$40)+'[1]Summary Data'!$Y41</f>
        <v>1.2653600000000012</v>
      </c>
      <c r="J43" s="98">
        <f>('[1]Summary Data'!$V41*POWER(J$40,3))+('[1]Summary Data'!$W41*POWER(J$40,2))+('[1]Summary Data'!$X41*J$40)+'[1]Summary Data'!$Y41</f>
        <v>1.0632499999999983</v>
      </c>
      <c r="K43" s="98">
        <f>('[1]Summary Data'!$V41*POWER(K$40,3))+('[1]Summary Data'!$W41*POWER(K$40,2))+('[1]Summary Data'!$X41*K$40)+'[1]Summary Data'!$Y41</f>
        <v>0.91183999999999799</v>
      </c>
      <c r="L43" s="98">
        <f>('[1]Summary Data'!$V41*POWER(L$40,3))+('[1]Summary Data'!$W41*POWER(L$40,2))+('[1]Summary Data'!$X41*L$40)+'[1]Summary Data'!$Y41</f>
        <v>0.79679000000000144</v>
      </c>
      <c r="M43" s="98">
        <f>('[1]Summary Data'!$V41*POWER(M$40,3))+('[1]Summary Data'!$W41*POWER(M$40,2))+('[1]Summary Data'!$X41*M$40)+'[1]Summary Data'!$Y41</f>
        <v>0.70375999999999905</v>
      </c>
      <c r="N43" s="99">
        <f>('[1]Summary Data'!$V41*POWER(N$40,3))+('[1]Summary Data'!$W41*POWER(N$40,2))+('[1]Summary Data'!$X41*N$40)+'[1]Summary Data'!$Y41</f>
        <v>0.61840999999999724</v>
      </c>
      <c r="O43" s="177"/>
    </row>
    <row r="44" spans="2:16" x14ac:dyDescent="0.25">
      <c r="B44" s="190"/>
      <c r="C44" s="191"/>
      <c r="D44" s="191"/>
      <c r="E44" s="192"/>
      <c r="F44" s="56">
        <f t="shared" si="2"/>
        <v>4</v>
      </c>
      <c r="G44" s="97">
        <f>('[1]Summary Data'!$V40*POWER(G$40,3))+('[1]Summary Data'!$W40*POWER(G$40,2))+('[1]Summary Data'!$X40*G$40)+'[1]Summary Data'!$Y40</f>
        <v>2.497539999999999</v>
      </c>
      <c r="H44" s="98">
        <f>('[1]Summary Data'!$V40*POWER(H$40,3))+('[1]Summary Data'!$W40*POWER(H$40,2))+('[1]Summary Data'!$X40*H$40)+'[1]Summary Data'!$Y40</f>
        <v>1.5969799999999985</v>
      </c>
      <c r="I44" s="98">
        <f>('[1]Summary Data'!$V40*POWER(I$40,3))+('[1]Summary Data'!$W40*POWER(I$40,2))+('[1]Summary Data'!$X40*I$40)+'[1]Summary Data'!$Y40</f>
        <v>1.3026099999999996</v>
      </c>
      <c r="J44" s="98">
        <f>('[1]Summary Data'!$V40*POWER(J$40,3))+('[1]Summary Data'!$W40*POWER(J$40,2))+('[1]Summary Data'!$X40*J$40)+'[1]Summary Data'!$Y40</f>
        <v>1.0848999999999975</v>
      </c>
      <c r="K44" s="98">
        <f>('[1]Summary Data'!$V40*POWER(K$40,3))+('[1]Summary Data'!$W40*POWER(K$40,2))+('[1]Summary Data'!$X40*K$40)+'[1]Summary Data'!$Y40</f>
        <v>0.92338999999999771</v>
      </c>
      <c r="L44" s="98">
        <f>('[1]Summary Data'!$V40*POWER(L$40,3))+('[1]Summary Data'!$W40*POWER(L$40,2))+('[1]Summary Data'!$X40*L$40)+'[1]Summary Data'!$Y40</f>
        <v>0.79761999999999844</v>
      </c>
      <c r="M44" s="98">
        <f>('[1]Summary Data'!$V40*POWER(M$40,3))+('[1]Summary Data'!$W40*POWER(M$40,2))+('[1]Summary Data'!$X40*M$40)+'[1]Summary Data'!$Y40</f>
        <v>0.6871299999999998</v>
      </c>
      <c r="N44" s="99">
        <f>('[1]Summary Data'!$V40*POWER(N$40,3))+('[1]Summary Data'!$W40*POWER(N$40,2))+('[1]Summary Data'!$X40*N$40)+'[1]Summary Data'!$Y40</f>
        <v>0.5714599999999983</v>
      </c>
      <c r="O44" s="177"/>
    </row>
    <row r="45" spans="2:16" x14ac:dyDescent="0.25">
      <c r="B45" s="190"/>
      <c r="C45" s="191"/>
      <c r="D45" s="191"/>
      <c r="E45" s="192"/>
      <c r="F45" s="56">
        <f t="shared" si="2"/>
        <v>4.5</v>
      </c>
      <c r="G45" s="97">
        <f>('[1]Summary Data'!$V39*POWER(G$40,3))+('[1]Summary Data'!$W39*POWER(G$40,2))+('[1]Summary Data'!$X39*G$40)+'[1]Summary Data'!$Y39</f>
        <v>2.7207899999999992</v>
      </c>
      <c r="H45" s="98">
        <f>('[1]Summary Data'!$V39*POWER(H$40,3))+('[1]Summary Data'!$W39*POWER(H$40,2))+('[1]Summary Data'!$X39*H$40)+'[1]Summary Data'!$Y39</f>
        <v>1.6923099999999991</v>
      </c>
      <c r="I45" s="98">
        <f>('[1]Summary Data'!$V39*POWER(I$40,3))+('[1]Summary Data'!$W39*POWER(I$40,2))+('[1]Summary Data'!$X39*I$40)+'[1]Summary Data'!$Y39</f>
        <v>1.3581299999999974</v>
      </c>
      <c r="J45" s="98">
        <f>('[1]Summary Data'!$V39*POWER(J$40,3))+('[1]Summary Data'!$W39*POWER(J$40,2))+('[1]Summary Data'!$X39*J$40)+'[1]Summary Data'!$Y39</f>
        <v>1.1152699999999989</v>
      </c>
      <c r="K45" s="98">
        <f>('[1]Summary Data'!$V39*POWER(K$40,3))+('[1]Summary Data'!$W39*POWER(K$40,2))+('[1]Summary Data'!$X39*K$40)+'[1]Summary Data'!$Y39</f>
        <v>0.94219000000000364</v>
      </c>
      <c r="L45" s="98">
        <f>('[1]Summary Data'!$V39*POWER(L$40,3))+('[1]Summary Data'!$W39*POWER(L$40,2))+('[1]Summary Data'!$X39*L$40)+'[1]Summary Data'!$Y39</f>
        <v>0.81734999999999758</v>
      </c>
      <c r="M45" s="98">
        <f>('[1]Summary Data'!$V39*POWER(M$40,3))+('[1]Summary Data'!$W39*POWER(M$40,2))+('[1]Summary Data'!$X39*M$40)+'[1]Summary Data'!$Y39</f>
        <v>0.71920999999998969</v>
      </c>
      <c r="N45" s="99">
        <f>('[1]Summary Data'!$V39*POWER(N$40,3))+('[1]Summary Data'!$W39*POWER(N$40,2))+('[1]Summary Data'!$X39*N$40)+'[1]Summary Data'!$Y39</f>
        <v>0.62622999999999962</v>
      </c>
      <c r="O45" s="177"/>
    </row>
    <row r="46" spans="2:16" x14ac:dyDescent="0.25">
      <c r="B46" s="190"/>
      <c r="C46" s="191"/>
      <c r="D46" s="191"/>
      <c r="E46" s="192"/>
      <c r="F46" s="56">
        <f t="shared" si="2"/>
        <v>5</v>
      </c>
      <c r="G46" s="97">
        <f>('[1]Summary Data'!$V38*POWER(G$40,3))+('[1]Summary Data'!$W38*POWER(G$40,2))+('[1]Summary Data'!$X38*G$40)+'[1]Summary Data'!$Y38</f>
        <v>3.0324900000000028</v>
      </c>
      <c r="H46" s="98">
        <f>('[1]Summary Data'!$V38*POWER(H$40,3))+('[1]Summary Data'!$W38*POWER(H$40,2))+('[1]Summary Data'!$X38*H$40)+'[1]Summary Data'!$Y38</f>
        <v>1.7349899999999998</v>
      </c>
      <c r="I46" s="98">
        <f>('[1]Summary Data'!$V38*POWER(I$40,3))+('[1]Summary Data'!$W38*POWER(I$40,2))+('[1]Summary Data'!$X38*I$40)+'[1]Summary Data'!$Y38</f>
        <v>1.3703400000000023</v>
      </c>
      <c r="J46" s="98">
        <f>('[1]Summary Data'!$V38*POWER(J$40,3))+('[1]Summary Data'!$W38*POWER(J$40,2))+('[1]Summary Data'!$X38*J$40)+'[1]Summary Data'!$Y38</f>
        <v>1.1366900000000051</v>
      </c>
      <c r="K46" s="98">
        <f>('[1]Summary Data'!$V38*POWER(K$40,3))+('[1]Summary Data'!$W38*POWER(K$40,2))+('[1]Summary Data'!$X38*K$40)+'[1]Summary Data'!$Y38</f>
        <v>0.99024000000000001</v>
      </c>
      <c r="L46" s="98">
        <f>('[1]Summary Data'!$V38*POWER(L$40,3))+('[1]Summary Data'!$W38*POWER(L$40,2))+('[1]Summary Data'!$X38*L$40)+'[1]Summary Data'!$Y38</f>
        <v>0.88719000000001103</v>
      </c>
      <c r="M46" s="98">
        <f>('[1]Summary Data'!$V38*POWER(M$40,3))+('[1]Summary Data'!$W38*POWER(M$40,2))+('[1]Summary Data'!$X38*M$40)+'[1]Summary Data'!$Y38</f>
        <v>0.78374000000000166</v>
      </c>
      <c r="N46" s="99">
        <f>('[1]Summary Data'!$V38*POWER(N$40,3))+('[1]Summary Data'!$W38*POWER(N$40,2))+('[1]Summary Data'!$X38*N$40)+'[1]Summary Data'!$Y38</f>
        <v>0.63609000000000293</v>
      </c>
      <c r="O46" s="177"/>
    </row>
    <row r="47" spans="2:16" x14ac:dyDescent="0.25">
      <c r="B47" s="190"/>
      <c r="C47" s="191"/>
      <c r="D47" s="191"/>
      <c r="E47" s="192"/>
      <c r="F47" s="56">
        <f t="shared" si="2"/>
        <v>5.5</v>
      </c>
      <c r="G47" s="97">
        <f>('[1]Summary Data'!$V37*POWER(G$40,3))+('[1]Summary Data'!$W37*POWER(G$40,2))+('[1]Summary Data'!$X37*G$40)+'[1]Summary Data'!$Y37</f>
        <v>3.5986899999999977</v>
      </c>
      <c r="H47" s="98">
        <f>('[1]Summary Data'!$V37*POWER(H$40,3))+('[1]Summary Data'!$W37*POWER(H$40,2))+('[1]Summary Data'!$X37*H$40)+'[1]Summary Data'!$Y37</f>
        <v>1.9185300000000005</v>
      </c>
      <c r="I47" s="98">
        <f>('[1]Summary Data'!$V37*POWER(I$40,3))+('[1]Summary Data'!$W37*POWER(I$40,2))+('[1]Summary Data'!$X37*I$40)+'[1]Summary Data'!$Y37</f>
        <v>1.4646700000000017</v>
      </c>
      <c r="J47" s="98">
        <f>('[1]Summary Data'!$V37*POWER(J$40,3))+('[1]Summary Data'!$W37*POWER(J$40,2))+('[1]Summary Data'!$X37*J$40)+'[1]Summary Data'!$Y37</f>
        <v>1.1876499999999943</v>
      </c>
      <c r="K47" s="98">
        <f>('[1]Summary Data'!$V37*POWER(K$40,3))+('[1]Summary Data'!$W37*POWER(K$40,2))+('[1]Summary Data'!$X37*K$40)+'[1]Summary Data'!$Y37</f>
        <v>1.0269899999999872</v>
      </c>
      <c r="L47" s="98">
        <f>('[1]Summary Data'!$V37*POWER(L$40,3))+('[1]Summary Data'!$W37*POWER(L$40,2))+('[1]Summary Data'!$X37*L$40)+'[1]Summary Data'!$Y37</f>
        <v>0.9222099999999962</v>
      </c>
      <c r="M47" s="98">
        <f>('[1]Summary Data'!$V37*POWER(M$40,3))+('[1]Summary Data'!$W37*POWER(M$40,2))+('[1]Summary Data'!$X37*M$40)+'[1]Summary Data'!$Y37</f>
        <v>0.81283000000000172</v>
      </c>
      <c r="N47" s="99">
        <f>('[1]Summary Data'!$V37*POWER(N$40,3))+('[1]Summary Data'!$W37*POWER(N$40,2))+('[1]Summary Data'!$X37*N$40)+'[1]Summary Data'!$Y37</f>
        <v>0.63836999999999833</v>
      </c>
      <c r="O47" s="177"/>
    </row>
    <row r="48" spans="2:16" ht="15.75" thickBot="1" x14ac:dyDescent="0.3">
      <c r="B48" s="193"/>
      <c r="C48" s="194"/>
      <c r="D48" s="194"/>
      <c r="E48" s="195"/>
      <c r="F48" s="58">
        <f t="shared" si="2"/>
        <v>6</v>
      </c>
      <c r="G48" s="102">
        <f>('[1]Summary Data'!$V36*POWER(G$40,3))+('[1]Summary Data'!$W36*POWER(G$40,2))+('[1]Summary Data'!$X36*G$40)+'[1]Summary Data'!$Y36</f>
        <v>4.1850800000000064</v>
      </c>
      <c r="H48" s="103">
        <f>('[1]Summary Data'!$V36*POWER(H$40,3))+('[1]Summary Data'!$W36*POWER(H$40,2))+('[1]Summary Data'!$X36*H$40)+'[1]Summary Data'!$Y36</f>
        <v>2.0291000000000068</v>
      </c>
      <c r="I48" s="103">
        <f>('[1]Summary Data'!$V36*POWER(I$40,3))+('[1]Summary Data'!$W36*POWER(I$40,2))+('[1]Summary Data'!$X36*I$40)+'[1]Summary Data'!$Y36</f>
        <v>1.4939000000000178</v>
      </c>
      <c r="J48" s="103">
        <f>('[1]Summary Data'!$V36*POWER(J$40,3))+('[1]Summary Data'!$W36*POWER(J$40,2))+('[1]Summary Data'!$X36*J$40)+'[1]Summary Data'!$Y36</f>
        <v>1.2003999999999948</v>
      </c>
      <c r="K48" s="103">
        <f>('[1]Summary Data'!$V36*POWER(K$40,3))+('[1]Summary Data'!$W36*POWER(K$40,2))+('[1]Summary Data'!$X36*K$40)+'[1]Summary Data'!$Y36</f>
        <v>1.0584799999999959</v>
      </c>
      <c r="L48" s="103">
        <f>('[1]Summary Data'!$V36*POWER(L$40,3))+('[1]Summary Data'!$W36*POWER(L$40,2))+('[1]Summary Data'!$X36*L$40)+'[1]Summary Data'!$Y36</f>
        <v>0.97802000000000788</v>
      </c>
      <c r="M48" s="103">
        <f>('[1]Summary Data'!$V36*POWER(M$40,3))+('[1]Summary Data'!$W36*POWER(M$40,2))+('[1]Summary Data'!$X36*M$40)+'[1]Summary Data'!$Y36</f>
        <v>0.86890000000001777</v>
      </c>
      <c r="N48" s="104">
        <f>('[1]Summary Data'!$V36*POWER(N$40,3))+('[1]Summary Data'!$W36*POWER(N$40,2))+('[1]Summary Data'!$X36*N$40)+'[1]Summary Data'!$Y36</f>
        <v>0.64100000000001245</v>
      </c>
      <c r="O48" s="178"/>
    </row>
    <row r="60" spans="2:95" ht="15.75" thickBot="1" x14ac:dyDescent="0.3">
      <c r="CA60" s="43" t="s">
        <v>59</v>
      </c>
    </row>
    <row r="61" spans="2:95" ht="15.75" thickBot="1" x14ac:dyDescent="0.3">
      <c r="B61" s="185" t="s">
        <v>63</v>
      </c>
      <c r="C61" s="186"/>
      <c r="D61" s="186"/>
      <c r="E61" s="186"/>
      <c r="F61" s="181"/>
      <c r="G61" s="182" t="s">
        <v>61</v>
      </c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4"/>
      <c r="CA61" s="107"/>
      <c r="CB61" s="182" t="s">
        <v>61</v>
      </c>
      <c r="CC61" s="183"/>
      <c r="CD61" s="183"/>
      <c r="CE61" s="183"/>
      <c r="CF61" s="183"/>
      <c r="CG61" s="183"/>
      <c r="CH61" s="183"/>
      <c r="CI61" s="183"/>
      <c r="CJ61" s="183"/>
      <c r="CK61" s="183"/>
      <c r="CL61" s="183"/>
      <c r="CM61" s="183"/>
      <c r="CN61" s="183"/>
      <c r="CO61" s="183"/>
      <c r="CP61" s="183"/>
      <c r="CQ61" s="184"/>
    </row>
    <row r="62" spans="2:95" ht="15.75" customHeight="1" thickBot="1" x14ac:dyDescent="0.3">
      <c r="B62" s="167" t="s">
        <v>43</v>
      </c>
      <c r="C62" s="168"/>
      <c r="D62" s="168"/>
      <c r="E62" s="169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3">F62</f>
        <v>bar</v>
      </c>
      <c r="CB62" s="108">
        <f t="shared" si="3"/>
        <v>0.16</v>
      </c>
      <c r="CC62" s="109">
        <f t="shared" si="3"/>
        <v>0.22</v>
      </c>
      <c r="CD62" s="109">
        <f t="shared" si="3"/>
        <v>0.28000000000000003</v>
      </c>
      <c r="CE62" s="109">
        <f t="shared" si="3"/>
        <v>0.34</v>
      </c>
      <c r="CF62" s="109">
        <f t="shared" si="3"/>
        <v>0.4</v>
      </c>
      <c r="CG62" s="109">
        <f t="shared" si="3"/>
        <v>0.46</v>
      </c>
      <c r="CH62" s="109">
        <f t="shared" si="3"/>
        <v>0.52</v>
      </c>
      <c r="CI62" s="109">
        <f t="shared" si="3"/>
        <v>0.57999999999999996</v>
      </c>
      <c r="CJ62" s="109">
        <f t="shared" si="3"/>
        <v>0.64</v>
      </c>
      <c r="CK62" s="109">
        <f t="shared" si="3"/>
        <v>0.7</v>
      </c>
      <c r="CL62" s="109">
        <f t="shared" si="3"/>
        <v>0.76</v>
      </c>
      <c r="CM62" s="109">
        <f t="shared" si="3"/>
        <v>0.82</v>
      </c>
      <c r="CN62" s="109">
        <f t="shared" si="3"/>
        <v>0.88</v>
      </c>
      <c r="CO62" s="109">
        <f t="shared" si="3"/>
        <v>0.94</v>
      </c>
      <c r="CP62" s="109">
        <f t="shared" si="3"/>
        <v>1</v>
      </c>
      <c r="CQ62" s="110">
        <f t="shared" si="3"/>
        <v>2</v>
      </c>
    </row>
    <row r="63" spans="2:95" ht="15" customHeight="1" thickBot="1" x14ac:dyDescent="0.3">
      <c r="B63" s="170"/>
      <c r="C63" s="171"/>
      <c r="D63" s="171"/>
      <c r="E63" s="172"/>
      <c r="F63" s="49">
        <f t="shared" ref="F63:F70" si="4">F15</f>
        <v>2.5</v>
      </c>
      <c r="G63" s="124">
        <f t="shared" ref="G63:U70" si="5">IF(CB63&gt;H63,MAX(CB63,0),H63)</f>
        <v>243.16862992896</v>
      </c>
      <c r="H63" s="125">
        <f t="shared" si="5"/>
        <v>210.18963822648001</v>
      </c>
      <c r="I63" s="125">
        <f t="shared" si="5"/>
        <v>183.05777002751995</v>
      </c>
      <c r="J63" s="125">
        <f t="shared" si="5"/>
        <v>161.17875685704001</v>
      </c>
      <c r="K63" s="125">
        <f t="shared" si="5"/>
        <v>143.95833024000001</v>
      </c>
      <c r="L63" s="125">
        <f t="shared" si="5"/>
        <v>130.80222170136</v>
      </c>
      <c r="M63" s="125">
        <f t="shared" si="5"/>
        <v>121.11616276607998</v>
      </c>
      <c r="N63" s="125">
        <f t="shared" si="5"/>
        <v>114.30588495912002</v>
      </c>
      <c r="O63" s="125">
        <f t="shared" si="5"/>
        <v>109.77711980544007</v>
      </c>
      <c r="P63" s="125">
        <f t="shared" si="5"/>
        <v>106.93559882999995</v>
      </c>
      <c r="Q63" s="125">
        <f t="shared" si="5"/>
        <v>105.18705355775995</v>
      </c>
      <c r="R63" s="125">
        <f t="shared" si="5"/>
        <v>103.93721551368003</v>
      </c>
      <c r="S63" s="125">
        <f t="shared" si="5"/>
        <v>102.59181622272018</v>
      </c>
      <c r="T63" s="125">
        <f t="shared" si="5"/>
        <v>100.55658720984007</v>
      </c>
      <c r="U63" s="125">
        <f t="shared" si="5"/>
        <v>100</v>
      </c>
      <c r="V63" s="126">
        <v>100</v>
      </c>
      <c r="W63" s="176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243.16862992896</v>
      </c>
      <c r="CC63" s="125">
        <f>('[1]Summary Data'!$V163*POWER(CC$62,3))+('[1]Summary Data'!$W163*POWER(CC$62,2))+('[1]Summary Data'!$X163*CC$62)+'[1]Summary Data'!$Y163</f>
        <v>210.18963822648001</v>
      </c>
      <c r="CD63" s="125">
        <f>('[1]Summary Data'!$V163*POWER(CD$62,3))+('[1]Summary Data'!$W163*POWER(CD$62,2))+('[1]Summary Data'!$X163*CD$62)+'[1]Summary Data'!$Y163</f>
        <v>183.05777002751995</v>
      </c>
      <c r="CE63" s="125">
        <f>('[1]Summary Data'!$V163*POWER(CE$62,3))+('[1]Summary Data'!$W163*POWER(CE$62,2))+('[1]Summary Data'!$X163*CE$62)+'[1]Summary Data'!$Y163</f>
        <v>161.17875685704001</v>
      </c>
      <c r="CF63" s="125">
        <f>('[1]Summary Data'!$V163*POWER(CF$62,3))+('[1]Summary Data'!$W163*POWER(CF$62,2))+('[1]Summary Data'!$X163*CF$62)+'[1]Summary Data'!$Y163</f>
        <v>143.95833024000001</v>
      </c>
      <c r="CG63" s="125">
        <f>('[1]Summary Data'!$V163*POWER(CG$62,3))+('[1]Summary Data'!$W163*POWER(CG$62,2))+('[1]Summary Data'!$X163*CG$62)+'[1]Summary Data'!$Y163</f>
        <v>130.80222170136</v>
      </c>
      <c r="CH63" s="125">
        <f>('[1]Summary Data'!$V163*POWER(CH$62,3))+('[1]Summary Data'!$W163*POWER(CH$62,2))+('[1]Summary Data'!$X163*CH$62)+'[1]Summary Data'!$Y163</f>
        <v>121.11616276607998</v>
      </c>
      <c r="CI63" s="125">
        <f>('[1]Summary Data'!$V163*POWER(CI$62,3))+('[1]Summary Data'!$W163*POWER(CI$62,2))+('[1]Summary Data'!$X163*CI$62)+'[1]Summary Data'!$Y163</f>
        <v>114.30588495912002</v>
      </c>
      <c r="CJ63" s="125">
        <f>('[1]Summary Data'!$V163*POWER(CJ$62,3))+('[1]Summary Data'!$W163*POWER(CJ$62,2))+('[1]Summary Data'!$X163*CJ$62)+'[1]Summary Data'!$Y163</f>
        <v>109.77711980544007</v>
      </c>
      <c r="CK63" s="125">
        <f>('[1]Summary Data'!$V163*POWER(CK$62,3))+('[1]Summary Data'!$W163*POWER(CK$62,2))+('[1]Summary Data'!$X163*CK$62)+'[1]Summary Data'!$Y163</f>
        <v>106.93559882999995</v>
      </c>
      <c r="CL63" s="125">
        <f>('[1]Summary Data'!$V163*POWER(CL$62,3))+('[1]Summary Data'!$W163*POWER(CL$62,2))+('[1]Summary Data'!$X163*CL$62)+'[1]Summary Data'!$Y163</f>
        <v>105.18705355775995</v>
      </c>
      <c r="CM63" s="125">
        <f>('[1]Summary Data'!$V163*POWER(CM$62,3))+('[1]Summary Data'!$W163*POWER(CM$62,2))+('[1]Summary Data'!$X163*CM$62)+'[1]Summary Data'!$Y163</f>
        <v>103.93721551368003</v>
      </c>
      <c r="CN63" s="125">
        <f>('[1]Summary Data'!$V163*POWER(CN$62,3))+('[1]Summary Data'!$W163*POWER(CN$62,2))+('[1]Summary Data'!$X163*CN$62)+'[1]Summary Data'!$Y163</f>
        <v>102.59181622272018</v>
      </c>
      <c r="CO63" s="125">
        <f>('[1]Summary Data'!$V163*POWER(CO$62,3))+('[1]Summary Data'!$W163*POWER(CO$62,2))+('[1]Summary Data'!$X163*CO$62)+'[1]Summary Data'!$Y163</f>
        <v>100.55658720984007</v>
      </c>
      <c r="CP63" s="125">
        <f>('[1]Summary Data'!$V163*POWER(CP$62,3))+('[1]Summary Data'!$W163*POWER(CP$62,2))+('[1]Summary Data'!$X163*CP$62)+'[1]Summary Data'!$Y163</f>
        <v>97.237260000000049</v>
      </c>
      <c r="CQ63" s="126">
        <f>('[1]Summary Data'!$V163*POWER(CQ$62,3))+('[1]Summary Data'!$W163*POWER(CQ$62,2))+('[1]Summary Data'!$X163*CQ$62)+'[1]Summary Data'!$Y163</f>
        <v>-691.51191999999969</v>
      </c>
    </row>
    <row r="64" spans="2:95" ht="15.75" thickBot="1" x14ac:dyDescent="0.3">
      <c r="B64" s="170"/>
      <c r="C64" s="171"/>
      <c r="D64" s="171"/>
      <c r="E64" s="172"/>
      <c r="F64" s="51">
        <f t="shared" si="4"/>
        <v>3</v>
      </c>
      <c r="G64" s="127">
        <f t="shared" si="5"/>
        <v>269.62940818432003</v>
      </c>
      <c r="H64" s="128">
        <f t="shared" si="5"/>
        <v>233.05377788416001</v>
      </c>
      <c r="I64" s="128">
        <f t="shared" si="5"/>
        <v>202.71667374784002</v>
      </c>
      <c r="J64" s="128">
        <f t="shared" si="5"/>
        <v>177.98913650368002</v>
      </c>
      <c r="K64" s="128">
        <f t="shared" si="5"/>
        <v>158.24220688</v>
      </c>
      <c r="L64" s="128">
        <f t="shared" si="5"/>
        <v>142.84692560511996</v>
      </c>
      <c r="M64" s="128">
        <f t="shared" si="5"/>
        <v>131.17433340736005</v>
      </c>
      <c r="N64" s="128">
        <f t="shared" si="5"/>
        <v>122.59547101504006</v>
      </c>
      <c r="O64" s="128">
        <f t="shared" si="5"/>
        <v>116.48137915647993</v>
      </c>
      <c r="P64" s="128">
        <f t="shared" si="5"/>
        <v>112.20309855999994</v>
      </c>
      <c r="Q64" s="128">
        <f t="shared" si="5"/>
        <v>109.13166995391987</v>
      </c>
      <c r="R64" s="128">
        <f t="shared" si="5"/>
        <v>106.63813406656004</v>
      </c>
      <c r="S64" s="128">
        <f t="shared" si="5"/>
        <v>104.09353162623995</v>
      </c>
      <c r="T64" s="128">
        <f t="shared" si="5"/>
        <v>100.86890336127999</v>
      </c>
      <c r="U64" s="128">
        <f t="shared" si="5"/>
        <v>100</v>
      </c>
      <c r="V64" s="129">
        <v>100</v>
      </c>
      <c r="W64" s="177"/>
      <c r="X64" s="53" t="s">
        <v>46</v>
      </c>
      <c r="CA64" s="117">
        <f t="shared" ref="CA64:CA70" si="6">F64</f>
        <v>3</v>
      </c>
      <c r="CB64" s="127">
        <f>('[1]Summary Data'!$V162*POWER(CB$62,3))+('[1]Summary Data'!$W162*POWER(CB$62,2))+('[1]Summary Data'!$X162*CB$62)+'[1]Summary Data'!$Y162</f>
        <v>269.62940818432003</v>
      </c>
      <c r="CC64" s="128">
        <f>('[1]Summary Data'!$V162*POWER(CC$62,3))+('[1]Summary Data'!$W162*POWER(CC$62,2))+('[1]Summary Data'!$X162*CC$62)+'[1]Summary Data'!$Y162</f>
        <v>233.05377788416001</v>
      </c>
      <c r="CD64" s="128">
        <f>('[1]Summary Data'!$V162*POWER(CD$62,3))+('[1]Summary Data'!$W162*POWER(CD$62,2))+('[1]Summary Data'!$X162*CD$62)+'[1]Summary Data'!$Y162</f>
        <v>202.71667374784002</v>
      </c>
      <c r="CE64" s="128">
        <f>('[1]Summary Data'!$V162*POWER(CE$62,3))+('[1]Summary Data'!$W162*POWER(CE$62,2))+('[1]Summary Data'!$X162*CE$62)+'[1]Summary Data'!$Y162</f>
        <v>177.98913650368002</v>
      </c>
      <c r="CF64" s="128">
        <f>('[1]Summary Data'!$V162*POWER(CF$62,3))+('[1]Summary Data'!$W162*POWER(CF$62,2))+('[1]Summary Data'!$X162*CF$62)+'[1]Summary Data'!$Y162</f>
        <v>158.24220688</v>
      </c>
      <c r="CG64" s="128">
        <f>('[1]Summary Data'!$V162*POWER(CG$62,3))+('[1]Summary Data'!$W162*POWER(CG$62,2))+('[1]Summary Data'!$X162*CG$62)+'[1]Summary Data'!$Y162</f>
        <v>142.84692560511996</v>
      </c>
      <c r="CH64" s="128">
        <f>('[1]Summary Data'!$V162*POWER(CH$62,3))+('[1]Summary Data'!$W162*POWER(CH$62,2))+('[1]Summary Data'!$X162*CH$62)+'[1]Summary Data'!$Y162</f>
        <v>131.17433340736005</v>
      </c>
      <c r="CI64" s="128">
        <f>('[1]Summary Data'!$V162*POWER(CI$62,3))+('[1]Summary Data'!$W162*POWER(CI$62,2))+('[1]Summary Data'!$X162*CI$62)+'[1]Summary Data'!$Y162</f>
        <v>122.59547101504006</v>
      </c>
      <c r="CJ64" s="128">
        <f>('[1]Summary Data'!$V162*POWER(CJ$62,3))+('[1]Summary Data'!$W162*POWER(CJ$62,2))+('[1]Summary Data'!$X162*CJ$62)+'[1]Summary Data'!$Y162</f>
        <v>116.48137915647993</v>
      </c>
      <c r="CK64" s="128">
        <f>('[1]Summary Data'!$V162*POWER(CK$62,3))+('[1]Summary Data'!$W162*POWER(CK$62,2))+('[1]Summary Data'!$X162*CK$62)+'[1]Summary Data'!$Y162</f>
        <v>112.20309855999994</v>
      </c>
      <c r="CL64" s="128">
        <f>('[1]Summary Data'!$V162*POWER(CL$62,3))+('[1]Summary Data'!$W162*POWER(CL$62,2))+('[1]Summary Data'!$X162*CL$62)+'[1]Summary Data'!$Y162</f>
        <v>109.13166995391987</v>
      </c>
      <c r="CM64" s="128">
        <f>('[1]Summary Data'!$V162*POWER(CM$62,3))+('[1]Summary Data'!$W162*POWER(CM$62,2))+('[1]Summary Data'!$X162*CM$62)+'[1]Summary Data'!$Y162</f>
        <v>106.63813406656004</v>
      </c>
      <c r="CN64" s="128">
        <f>('[1]Summary Data'!$V162*POWER(CN$62,3))+('[1]Summary Data'!$W162*POWER(CN$62,2))+('[1]Summary Data'!$X162*CN$62)+'[1]Summary Data'!$Y162</f>
        <v>104.09353162623995</v>
      </c>
      <c r="CO64" s="128">
        <f>('[1]Summary Data'!$V162*POWER(CO$62,3))+('[1]Summary Data'!$W162*POWER(CO$62,2))+('[1]Summary Data'!$X162*CO$62)+'[1]Summary Data'!$Y162</f>
        <v>100.86890336127999</v>
      </c>
      <c r="CP64" s="128">
        <f>('[1]Summary Data'!$V162*POWER(CP$62,3))+('[1]Summary Data'!$W162*POWER(CP$62,2))+('[1]Summary Data'!$X162*CP$62)+'[1]Summary Data'!$Y162</f>
        <v>96.335289999999986</v>
      </c>
      <c r="CQ64" s="129">
        <f>('[1]Summary Data'!$V162*POWER(CQ$62,3))+('[1]Summary Data'!$W162*POWER(CQ$62,2))+('[1]Summary Data'!$X162*CQ$62)+'[1]Summary Data'!$Y162</f>
        <v>-748.09438000000011</v>
      </c>
    </row>
    <row r="65" spans="2:95" x14ac:dyDescent="0.25">
      <c r="B65" s="170"/>
      <c r="C65" s="171"/>
      <c r="D65" s="171"/>
      <c r="E65" s="172"/>
      <c r="F65" s="54">
        <f t="shared" si="4"/>
        <v>3.5</v>
      </c>
      <c r="G65" s="130">
        <f t="shared" si="5"/>
        <v>267.60817138495997</v>
      </c>
      <c r="H65" s="131">
        <f t="shared" si="5"/>
        <v>231.01503434647998</v>
      </c>
      <c r="I65" s="131">
        <f t="shared" si="5"/>
        <v>200.73583828351997</v>
      </c>
      <c r="J65" s="131">
        <f t="shared" si="5"/>
        <v>176.12905478503995</v>
      </c>
      <c r="K65" s="131">
        <f t="shared" si="5"/>
        <v>156.55315543999998</v>
      </c>
      <c r="L65" s="131">
        <f t="shared" si="5"/>
        <v>141.36661183735998</v>
      </c>
      <c r="M65" s="131">
        <f t="shared" si="5"/>
        <v>129.92789556607994</v>
      </c>
      <c r="N65" s="131">
        <f t="shared" si="5"/>
        <v>121.59547821511995</v>
      </c>
      <c r="O65" s="131">
        <f t="shared" si="5"/>
        <v>115.72783137343993</v>
      </c>
      <c r="P65" s="131">
        <f t="shared" si="5"/>
        <v>111.68342662999993</v>
      </c>
      <c r="Q65" s="131">
        <f t="shared" si="5"/>
        <v>108.82073557375992</v>
      </c>
      <c r="R65" s="131">
        <f t="shared" si="5"/>
        <v>106.49822979367997</v>
      </c>
      <c r="S65" s="131">
        <f t="shared" si="5"/>
        <v>104.07438087871998</v>
      </c>
      <c r="T65" s="131">
        <f t="shared" si="5"/>
        <v>100.90766041784008</v>
      </c>
      <c r="U65" s="131">
        <f t="shared" si="5"/>
        <v>100</v>
      </c>
      <c r="V65" s="132">
        <v>100</v>
      </c>
      <c r="W65" s="177"/>
      <c r="CA65" s="118">
        <f t="shared" si="6"/>
        <v>3.5</v>
      </c>
      <c r="CB65" s="130">
        <f>('[1]Summary Data'!$V161*POWER(CB$62,3))+('[1]Summary Data'!$W161*POWER(CB$62,2))+('[1]Summary Data'!$X161*CB$62)+'[1]Summary Data'!$Y161</f>
        <v>267.60817138495997</v>
      </c>
      <c r="CC65" s="131">
        <f>('[1]Summary Data'!$V161*POWER(CC$62,3))+('[1]Summary Data'!$W161*POWER(CC$62,2))+('[1]Summary Data'!$X161*CC$62)+'[1]Summary Data'!$Y161</f>
        <v>231.01503434647998</v>
      </c>
      <c r="CD65" s="131">
        <f>('[1]Summary Data'!$V161*POWER(CD$62,3))+('[1]Summary Data'!$W161*POWER(CD$62,2))+('[1]Summary Data'!$X161*CD$62)+'[1]Summary Data'!$Y161</f>
        <v>200.73583828351997</v>
      </c>
      <c r="CE65" s="131">
        <f>('[1]Summary Data'!$V161*POWER(CE$62,3))+('[1]Summary Data'!$W161*POWER(CE$62,2))+('[1]Summary Data'!$X161*CE$62)+'[1]Summary Data'!$Y161</f>
        <v>176.12905478503995</v>
      </c>
      <c r="CF65" s="131">
        <f>('[1]Summary Data'!$V161*POWER(CF$62,3))+('[1]Summary Data'!$W161*POWER(CF$62,2))+('[1]Summary Data'!$X161*CF$62)+'[1]Summary Data'!$Y161</f>
        <v>156.55315543999998</v>
      </c>
      <c r="CG65" s="131">
        <f>('[1]Summary Data'!$V161*POWER(CG$62,3))+('[1]Summary Data'!$W161*POWER(CG$62,2))+('[1]Summary Data'!$X161*CG$62)+'[1]Summary Data'!$Y161</f>
        <v>141.36661183735998</v>
      </c>
      <c r="CH65" s="131">
        <f>('[1]Summary Data'!$V161*POWER(CH$62,3))+('[1]Summary Data'!$W161*POWER(CH$62,2))+('[1]Summary Data'!$X161*CH$62)+'[1]Summary Data'!$Y161</f>
        <v>129.92789556607994</v>
      </c>
      <c r="CI65" s="131">
        <f>('[1]Summary Data'!$V161*POWER(CI$62,3))+('[1]Summary Data'!$W161*POWER(CI$62,2))+('[1]Summary Data'!$X161*CI$62)+'[1]Summary Data'!$Y161</f>
        <v>121.59547821511995</v>
      </c>
      <c r="CJ65" s="131">
        <f>('[1]Summary Data'!$V161*POWER(CJ$62,3))+('[1]Summary Data'!$W161*POWER(CJ$62,2))+('[1]Summary Data'!$X161*CJ$62)+'[1]Summary Data'!$Y161</f>
        <v>115.72783137343993</v>
      </c>
      <c r="CK65" s="131">
        <f>('[1]Summary Data'!$V161*POWER(CK$62,3))+('[1]Summary Data'!$W161*POWER(CK$62,2))+('[1]Summary Data'!$X161*CK$62)+'[1]Summary Data'!$Y161</f>
        <v>111.68342662999993</v>
      </c>
      <c r="CL65" s="131">
        <f>('[1]Summary Data'!$V161*POWER(CL$62,3))+('[1]Summary Data'!$W161*POWER(CL$62,2))+('[1]Summary Data'!$X161*CL$62)+'[1]Summary Data'!$Y161</f>
        <v>108.82073557375992</v>
      </c>
      <c r="CM65" s="131">
        <f>('[1]Summary Data'!$V161*POWER(CM$62,3))+('[1]Summary Data'!$W161*POWER(CM$62,2))+('[1]Summary Data'!$X161*CM$62)+'[1]Summary Data'!$Y161</f>
        <v>106.49822979367997</v>
      </c>
      <c r="CN65" s="131">
        <f>('[1]Summary Data'!$V161*POWER(CN$62,3))+('[1]Summary Data'!$W161*POWER(CN$62,2))+('[1]Summary Data'!$X161*CN$62)+'[1]Summary Data'!$Y161</f>
        <v>104.07438087871998</v>
      </c>
      <c r="CO65" s="131">
        <f>('[1]Summary Data'!$V161*POWER(CO$62,3))+('[1]Summary Data'!$W161*POWER(CO$62,2))+('[1]Summary Data'!$X161*CO$62)+'[1]Summary Data'!$Y161</f>
        <v>100.90766041784008</v>
      </c>
      <c r="CP65" s="131">
        <f>('[1]Summary Data'!$V161*POWER(CP$62,3))+('[1]Summary Data'!$W161*POWER(CP$62,2))+('[1]Summary Data'!$X161*CP$62)+'[1]Summary Data'!$Y161</f>
        <v>96.356539999999939</v>
      </c>
      <c r="CQ65" s="132">
        <f>('[1]Summary Data'!$V161*POWER(CQ$62,3))+('[1]Summary Data'!$W161*POWER(CQ$62,2))+('[1]Summary Data'!$X161*CQ$62)+'[1]Summary Data'!$Y161</f>
        <v>-770.98161000000027</v>
      </c>
    </row>
    <row r="66" spans="2:95" x14ac:dyDescent="0.25">
      <c r="B66" s="170"/>
      <c r="C66" s="171"/>
      <c r="D66" s="171"/>
      <c r="E66" s="172"/>
      <c r="F66" s="56">
        <f t="shared" si="4"/>
        <v>4</v>
      </c>
      <c r="G66" s="130">
        <f t="shared" si="5"/>
        <v>255.90686668671998</v>
      </c>
      <c r="H66" s="131">
        <f t="shared" si="5"/>
        <v>222.21148863735999</v>
      </c>
      <c r="I66" s="131">
        <f t="shared" si="5"/>
        <v>194.25091992064</v>
      </c>
      <c r="J66" s="131">
        <f t="shared" si="5"/>
        <v>171.45012283527996</v>
      </c>
      <c r="K66" s="131">
        <f t="shared" si="5"/>
        <v>153.23405968000003</v>
      </c>
      <c r="L66" s="131">
        <f t="shared" si="5"/>
        <v>139.02769275352</v>
      </c>
      <c r="M66" s="131">
        <f t="shared" si="5"/>
        <v>128.25598435455998</v>
      </c>
      <c r="N66" s="131">
        <f t="shared" si="5"/>
        <v>120.34389678184004</v>
      </c>
      <c r="O66" s="131">
        <f t="shared" si="5"/>
        <v>114.71639233407996</v>
      </c>
      <c r="P66" s="131">
        <f t="shared" si="5"/>
        <v>110.79843331000001</v>
      </c>
      <c r="Q66" s="131">
        <f t="shared" si="5"/>
        <v>108.01498200832003</v>
      </c>
      <c r="R66" s="131">
        <f t="shared" si="5"/>
        <v>105.79100072776004</v>
      </c>
      <c r="S66" s="131">
        <f t="shared" si="5"/>
        <v>103.55145176703996</v>
      </c>
      <c r="T66" s="131">
        <f t="shared" si="5"/>
        <v>100.72129742487999</v>
      </c>
      <c r="U66" s="131">
        <f t="shared" si="5"/>
        <v>100</v>
      </c>
      <c r="V66" s="132">
        <v>100</v>
      </c>
      <c r="W66" s="177"/>
      <c r="CA66" s="119">
        <f t="shared" si="6"/>
        <v>4</v>
      </c>
      <c r="CB66" s="130">
        <f>('[1]Summary Data'!$V160*POWER(CB$62,3))+('[1]Summary Data'!$W160*POWER(CB$62,2))+('[1]Summary Data'!$X160*CB$62)+'[1]Summary Data'!$Y160</f>
        <v>255.90686668671998</v>
      </c>
      <c r="CC66" s="131">
        <f>('[1]Summary Data'!$V160*POWER(CC$62,3))+('[1]Summary Data'!$W160*POWER(CC$62,2))+('[1]Summary Data'!$X160*CC$62)+'[1]Summary Data'!$Y160</f>
        <v>222.21148863735999</v>
      </c>
      <c r="CD66" s="131">
        <f>('[1]Summary Data'!$V160*POWER(CD$62,3))+('[1]Summary Data'!$W160*POWER(CD$62,2))+('[1]Summary Data'!$X160*CD$62)+'[1]Summary Data'!$Y160</f>
        <v>194.25091992064</v>
      </c>
      <c r="CE66" s="131">
        <f>('[1]Summary Data'!$V160*POWER(CE$62,3))+('[1]Summary Data'!$W160*POWER(CE$62,2))+('[1]Summary Data'!$X160*CE$62)+'[1]Summary Data'!$Y160</f>
        <v>171.45012283527996</v>
      </c>
      <c r="CF66" s="131">
        <f>('[1]Summary Data'!$V160*POWER(CF$62,3))+('[1]Summary Data'!$W160*POWER(CF$62,2))+('[1]Summary Data'!$X160*CF$62)+'[1]Summary Data'!$Y160</f>
        <v>153.23405968000003</v>
      </c>
      <c r="CG66" s="131">
        <f>('[1]Summary Data'!$V160*POWER(CG$62,3))+('[1]Summary Data'!$W160*POWER(CG$62,2))+('[1]Summary Data'!$X160*CG$62)+'[1]Summary Data'!$Y160</f>
        <v>139.02769275352</v>
      </c>
      <c r="CH66" s="131">
        <f>('[1]Summary Data'!$V160*POWER(CH$62,3))+('[1]Summary Data'!$W160*POWER(CH$62,2))+('[1]Summary Data'!$X160*CH$62)+'[1]Summary Data'!$Y160</f>
        <v>128.25598435455998</v>
      </c>
      <c r="CI66" s="131">
        <f>('[1]Summary Data'!$V160*POWER(CI$62,3))+('[1]Summary Data'!$W160*POWER(CI$62,2))+('[1]Summary Data'!$X160*CI$62)+'[1]Summary Data'!$Y160</f>
        <v>120.34389678184004</v>
      </c>
      <c r="CJ66" s="131">
        <f>('[1]Summary Data'!$V160*POWER(CJ$62,3))+('[1]Summary Data'!$W160*POWER(CJ$62,2))+('[1]Summary Data'!$X160*CJ$62)+'[1]Summary Data'!$Y160</f>
        <v>114.71639233407996</v>
      </c>
      <c r="CK66" s="131">
        <f>('[1]Summary Data'!$V160*POWER(CK$62,3))+('[1]Summary Data'!$W160*POWER(CK$62,2))+('[1]Summary Data'!$X160*CK$62)+'[1]Summary Data'!$Y160</f>
        <v>110.79843331000001</v>
      </c>
      <c r="CL66" s="131">
        <f>('[1]Summary Data'!$V160*POWER(CL$62,3))+('[1]Summary Data'!$W160*POWER(CL$62,2))+('[1]Summary Data'!$X160*CL$62)+'[1]Summary Data'!$Y160</f>
        <v>108.01498200832003</v>
      </c>
      <c r="CM66" s="131">
        <f>('[1]Summary Data'!$V160*POWER(CM$62,3))+('[1]Summary Data'!$W160*POWER(CM$62,2))+('[1]Summary Data'!$X160*CM$62)+'[1]Summary Data'!$Y160</f>
        <v>105.79100072776004</v>
      </c>
      <c r="CN66" s="131">
        <f>('[1]Summary Data'!$V160*POWER(CN$62,3))+('[1]Summary Data'!$W160*POWER(CN$62,2))+('[1]Summary Data'!$X160*CN$62)+'[1]Summary Data'!$Y160</f>
        <v>103.55145176703996</v>
      </c>
      <c r="CO66" s="131">
        <f>('[1]Summary Data'!$V160*POWER(CO$62,3))+('[1]Summary Data'!$W160*POWER(CO$62,2))+('[1]Summary Data'!$X160*CO$62)+'[1]Summary Data'!$Y160</f>
        <v>100.72129742487999</v>
      </c>
      <c r="CP66" s="131">
        <f>('[1]Summary Data'!$V160*POWER(CP$62,3))+('[1]Summary Data'!$W160*POWER(CP$62,2))+('[1]Summary Data'!$X160*CP$62)+'[1]Summary Data'!$Y160</f>
        <v>96.725500000000068</v>
      </c>
      <c r="CQ66" s="132">
        <f>('[1]Summary Data'!$V160*POWER(CQ$62,3))+('[1]Summary Data'!$W160*POWER(CQ$62,2))+('[1]Summary Data'!$X160*CQ$62)+'[1]Summary Data'!$Y160</f>
        <v>-668.24261999999999</v>
      </c>
    </row>
    <row r="67" spans="2:95" x14ac:dyDescent="0.25">
      <c r="B67" s="170"/>
      <c r="C67" s="171"/>
      <c r="D67" s="171"/>
      <c r="E67" s="172"/>
      <c r="F67" s="56">
        <f t="shared" si="4"/>
        <v>4.5</v>
      </c>
      <c r="G67" s="130">
        <f t="shared" si="5"/>
        <v>247.34902312064003</v>
      </c>
      <c r="H67" s="131">
        <f t="shared" si="5"/>
        <v>215.11793093432004</v>
      </c>
      <c r="I67" s="131">
        <f t="shared" si="5"/>
        <v>188.40122139968003</v>
      </c>
      <c r="J67" s="131">
        <f t="shared" si="5"/>
        <v>166.64723538536003</v>
      </c>
      <c r="K67" s="131">
        <f t="shared" si="5"/>
        <v>149.30431376000007</v>
      </c>
      <c r="L67" s="131">
        <f t="shared" si="5"/>
        <v>135.82079739224002</v>
      </c>
      <c r="M67" s="131">
        <f t="shared" si="5"/>
        <v>125.64502715072004</v>
      </c>
      <c r="N67" s="131">
        <f t="shared" si="5"/>
        <v>118.22534390408015</v>
      </c>
      <c r="O67" s="131">
        <f t="shared" si="5"/>
        <v>113.01008852095998</v>
      </c>
      <c r="P67" s="131">
        <f t="shared" si="5"/>
        <v>109.44760187000009</v>
      </c>
      <c r="Q67" s="131">
        <f t="shared" si="5"/>
        <v>106.98622481984006</v>
      </c>
      <c r="R67" s="131">
        <f t="shared" si="5"/>
        <v>105.07429823912003</v>
      </c>
      <c r="S67" s="131">
        <f t="shared" si="5"/>
        <v>103.1601629964801</v>
      </c>
      <c r="T67" s="131">
        <f t="shared" si="5"/>
        <v>100.6921599605601</v>
      </c>
      <c r="U67" s="131">
        <f t="shared" si="5"/>
        <v>100</v>
      </c>
      <c r="V67" s="132">
        <v>100</v>
      </c>
      <c r="W67" s="177"/>
      <c r="CA67" s="119">
        <f t="shared" si="6"/>
        <v>4.5</v>
      </c>
      <c r="CB67" s="130">
        <f>('[1]Summary Data'!$V159*POWER(CB$62,3))+('[1]Summary Data'!$W159*POWER(CB$62,2))+('[1]Summary Data'!$X159*CB$62)+'[1]Summary Data'!$Y159</f>
        <v>247.34902312064003</v>
      </c>
      <c r="CC67" s="131">
        <f>('[1]Summary Data'!$V159*POWER(CC$62,3))+('[1]Summary Data'!$W159*POWER(CC$62,2))+('[1]Summary Data'!$X159*CC$62)+'[1]Summary Data'!$Y159</f>
        <v>215.11793093432004</v>
      </c>
      <c r="CD67" s="131">
        <f>('[1]Summary Data'!$V159*POWER(CD$62,3))+('[1]Summary Data'!$W159*POWER(CD$62,2))+('[1]Summary Data'!$X159*CD$62)+'[1]Summary Data'!$Y159</f>
        <v>188.40122139968003</v>
      </c>
      <c r="CE67" s="131">
        <f>('[1]Summary Data'!$V159*POWER(CE$62,3))+('[1]Summary Data'!$W159*POWER(CE$62,2))+('[1]Summary Data'!$X159*CE$62)+'[1]Summary Data'!$Y159</f>
        <v>166.64723538536003</v>
      </c>
      <c r="CF67" s="131">
        <f>('[1]Summary Data'!$V159*POWER(CF$62,3))+('[1]Summary Data'!$W159*POWER(CF$62,2))+('[1]Summary Data'!$X159*CF$62)+'[1]Summary Data'!$Y159</f>
        <v>149.30431376000007</v>
      </c>
      <c r="CG67" s="131">
        <f>('[1]Summary Data'!$V159*POWER(CG$62,3))+('[1]Summary Data'!$W159*POWER(CG$62,2))+('[1]Summary Data'!$X159*CG$62)+'[1]Summary Data'!$Y159</f>
        <v>135.82079739224002</v>
      </c>
      <c r="CH67" s="131">
        <f>('[1]Summary Data'!$V159*POWER(CH$62,3))+('[1]Summary Data'!$W159*POWER(CH$62,2))+('[1]Summary Data'!$X159*CH$62)+'[1]Summary Data'!$Y159</f>
        <v>125.64502715072004</v>
      </c>
      <c r="CI67" s="131">
        <f>('[1]Summary Data'!$V159*POWER(CI$62,3))+('[1]Summary Data'!$W159*POWER(CI$62,2))+('[1]Summary Data'!$X159*CI$62)+'[1]Summary Data'!$Y159</f>
        <v>118.22534390408015</v>
      </c>
      <c r="CJ67" s="131">
        <f>('[1]Summary Data'!$V159*POWER(CJ$62,3))+('[1]Summary Data'!$W159*POWER(CJ$62,2))+('[1]Summary Data'!$X159*CJ$62)+'[1]Summary Data'!$Y159</f>
        <v>113.01008852095998</v>
      </c>
      <c r="CK67" s="131">
        <f>('[1]Summary Data'!$V159*POWER(CK$62,3))+('[1]Summary Data'!$W159*POWER(CK$62,2))+('[1]Summary Data'!$X159*CK$62)+'[1]Summary Data'!$Y159</f>
        <v>109.44760187000009</v>
      </c>
      <c r="CL67" s="131">
        <f>('[1]Summary Data'!$V159*POWER(CL$62,3))+('[1]Summary Data'!$W159*POWER(CL$62,2))+('[1]Summary Data'!$X159*CL$62)+'[1]Summary Data'!$Y159</f>
        <v>106.98622481984006</v>
      </c>
      <c r="CM67" s="131">
        <f>('[1]Summary Data'!$V159*POWER(CM$62,3))+('[1]Summary Data'!$W159*POWER(CM$62,2))+('[1]Summary Data'!$X159*CM$62)+'[1]Summary Data'!$Y159</f>
        <v>105.07429823912003</v>
      </c>
      <c r="CN67" s="131">
        <f>('[1]Summary Data'!$V159*POWER(CN$62,3))+('[1]Summary Data'!$W159*POWER(CN$62,2))+('[1]Summary Data'!$X159*CN$62)+'[1]Summary Data'!$Y159</f>
        <v>103.1601629964801</v>
      </c>
      <c r="CO67" s="131">
        <f>('[1]Summary Data'!$V159*POWER(CO$62,3))+('[1]Summary Data'!$W159*POWER(CO$62,2))+('[1]Summary Data'!$X159*CO$62)+'[1]Summary Data'!$Y159</f>
        <v>100.6921599605601</v>
      </c>
      <c r="CP67" s="131">
        <f>('[1]Summary Data'!$V159*POWER(CP$62,3))+('[1]Summary Data'!$W159*POWER(CP$62,2))+('[1]Summary Data'!$X159*CP$62)+'[1]Summary Data'!$Y159</f>
        <v>97.11863000000011</v>
      </c>
      <c r="CQ67" s="132">
        <f>('[1]Summary Data'!$V159*POWER(CQ$62,3))+('[1]Summary Data'!$W159*POWER(CQ$62,2))+('[1]Summary Data'!$X159*CQ$62)+'[1]Summary Data'!$Y159</f>
        <v>-630.54533999999967</v>
      </c>
    </row>
    <row r="68" spans="2:95" x14ac:dyDescent="0.25">
      <c r="B68" s="170"/>
      <c r="C68" s="171"/>
      <c r="D68" s="171"/>
      <c r="E68" s="172"/>
      <c r="F68" s="56">
        <f t="shared" si="4"/>
        <v>5</v>
      </c>
      <c r="G68" s="130">
        <f t="shared" si="5"/>
        <v>256.81699473216003</v>
      </c>
      <c r="H68" s="131">
        <f t="shared" si="5"/>
        <v>223.22595830208002</v>
      </c>
      <c r="I68" s="131">
        <f t="shared" si="5"/>
        <v>195.32329723392002</v>
      </c>
      <c r="J68" s="131">
        <f t="shared" si="5"/>
        <v>172.53875009184003</v>
      </c>
      <c r="K68" s="131">
        <f t="shared" si="5"/>
        <v>154.30205544000003</v>
      </c>
      <c r="L68" s="131">
        <f t="shared" si="5"/>
        <v>140.04295184256006</v>
      </c>
      <c r="M68" s="131">
        <f t="shared" si="5"/>
        <v>129.19117786368002</v>
      </c>
      <c r="N68" s="131">
        <f t="shared" si="5"/>
        <v>121.17647206752002</v>
      </c>
      <c r="O68" s="131">
        <f t="shared" si="5"/>
        <v>115.42857301824</v>
      </c>
      <c r="P68" s="131">
        <f t="shared" si="5"/>
        <v>111.37721928000008</v>
      </c>
      <c r="Q68" s="131">
        <f t="shared" si="5"/>
        <v>108.45214941695991</v>
      </c>
      <c r="R68" s="131">
        <f t="shared" si="5"/>
        <v>106.08310199328008</v>
      </c>
      <c r="S68" s="131">
        <f t="shared" si="5"/>
        <v>103.69981557312002</v>
      </c>
      <c r="T68" s="131">
        <f t="shared" si="5"/>
        <v>100.73202872064002</v>
      </c>
      <c r="U68" s="131">
        <f t="shared" si="5"/>
        <v>100</v>
      </c>
      <c r="V68" s="132">
        <v>100</v>
      </c>
      <c r="W68" s="177"/>
      <c r="CA68" s="119">
        <f t="shared" si="6"/>
        <v>5</v>
      </c>
      <c r="CB68" s="130">
        <f>('[1]Summary Data'!$V158*POWER(CB$62,3))+('[1]Summary Data'!$W158*POWER(CB$62,2))+('[1]Summary Data'!$X158*CB$62)+'[1]Summary Data'!$Y158</f>
        <v>256.81699473216003</v>
      </c>
      <c r="CC68" s="131">
        <f>('[1]Summary Data'!$V158*POWER(CC$62,3))+('[1]Summary Data'!$W158*POWER(CC$62,2))+('[1]Summary Data'!$X158*CC$62)+'[1]Summary Data'!$Y158</f>
        <v>223.22595830208002</v>
      </c>
      <c r="CD68" s="131">
        <f>('[1]Summary Data'!$V158*POWER(CD$62,3))+('[1]Summary Data'!$W158*POWER(CD$62,2))+('[1]Summary Data'!$X158*CD$62)+'[1]Summary Data'!$Y158</f>
        <v>195.32329723392002</v>
      </c>
      <c r="CE68" s="131">
        <f>('[1]Summary Data'!$V158*POWER(CE$62,3))+('[1]Summary Data'!$W158*POWER(CE$62,2))+('[1]Summary Data'!$X158*CE$62)+'[1]Summary Data'!$Y158</f>
        <v>172.53875009184003</v>
      </c>
      <c r="CF68" s="131">
        <f>('[1]Summary Data'!$V158*POWER(CF$62,3))+('[1]Summary Data'!$W158*POWER(CF$62,2))+('[1]Summary Data'!$X158*CF$62)+'[1]Summary Data'!$Y158</f>
        <v>154.30205544000003</v>
      </c>
      <c r="CG68" s="131">
        <f>('[1]Summary Data'!$V158*POWER(CG$62,3))+('[1]Summary Data'!$W158*POWER(CG$62,2))+('[1]Summary Data'!$X158*CG$62)+'[1]Summary Data'!$Y158</f>
        <v>140.04295184256006</v>
      </c>
      <c r="CH68" s="131">
        <f>('[1]Summary Data'!$V158*POWER(CH$62,3))+('[1]Summary Data'!$W158*POWER(CH$62,2))+('[1]Summary Data'!$X158*CH$62)+'[1]Summary Data'!$Y158</f>
        <v>129.19117786368002</v>
      </c>
      <c r="CI68" s="131">
        <f>('[1]Summary Data'!$V158*POWER(CI$62,3))+('[1]Summary Data'!$W158*POWER(CI$62,2))+('[1]Summary Data'!$X158*CI$62)+'[1]Summary Data'!$Y158</f>
        <v>121.17647206752002</v>
      </c>
      <c r="CJ68" s="131">
        <f>('[1]Summary Data'!$V158*POWER(CJ$62,3))+('[1]Summary Data'!$W158*POWER(CJ$62,2))+('[1]Summary Data'!$X158*CJ$62)+'[1]Summary Data'!$Y158</f>
        <v>115.42857301824</v>
      </c>
      <c r="CK68" s="131">
        <f>('[1]Summary Data'!$V158*POWER(CK$62,3))+('[1]Summary Data'!$W158*POWER(CK$62,2))+('[1]Summary Data'!$X158*CK$62)+'[1]Summary Data'!$Y158</f>
        <v>111.37721928000008</v>
      </c>
      <c r="CL68" s="131">
        <f>('[1]Summary Data'!$V158*POWER(CL$62,3))+('[1]Summary Data'!$W158*POWER(CL$62,2))+('[1]Summary Data'!$X158*CL$62)+'[1]Summary Data'!$Y158</f>
        <v>108.45214941695991</v>
      </c>
      <c r="CM68" s="131">
        <f>('[1]Summary Data'!$V158*POWER(CM$62,3))+('[1]Summary Data'!$W158*POWER(CM$62,2))+('[1]Summary Data'!$X158*CM$62)+'[1]Summary Data'!$Y158</f>
        <v>106.08310199328008</v>
      </c>
      <c r="CN68" s="131">
        <f>('[1]Summary Data'!$V158*POWER(CN$62,3))+('[1]Summary Data'!$W158*POWER(CN$62,2))+('[1]Summary Data'!$X158*CN$62)+'[1]Summary Data'!$Y158</f>
        <v>103.69981557312002</v>
      </c>
      <c r="CO68" s="131">
        <f>('[1]Summary Data'!$V158*POWER(CO$62,3))+('[1]Summary Data'!$W158*POWER(CO$62,2))+('[1]Summary Data'!$X158*CO$62)+'[1]Summary Data'!$Y158</f>
        <v>100.73202872064002</v>
      </c>
      <c r="CP68" s="131">
        <f>('[1]Summary Data'!$V158*POWER(CP$62,3))+('[1]Summary Data'!$W158*POWER(CP$62,2))+('[1]Summary Data'!$X158*CP$62)+'[1]Summary Data'!$Y158</f>
        <v>96.609480000000019</v>
      </c>
      <c r="CQ68" s="132">
        <f>('[1]Summary Data'!$V158*POWER(CQ$62,3))+('[1]Summary Data'!$W158*POWER(CQ$62,2))+('[1]Summary Data'!$X158*CQ$62)+'[1]Summary Data'!$Y158</f>
        <v>-664.49390999999991</v>
      </c>
    </row>
    <row r="69" spans="2:95" x14ac:dyDescent="0.25">
      <c r="B69" s="170"/>
      <c r="C69" s="171"/>
      <c r="D69" s="171"/>
      <c r="E69" s="172"/>
      <c r="F69" s="56">
        <f t="shared" si="4"/>
        <v>5.5</v>
      </c>
      <c r="G69" s="130">
        <f t="shared" si="5"/>
        <v>274.94183094784</v>
      </c>
      <c r="H69" s="131">
        <f t="shared" si="5"/>
        <v>237.95303556592003</v>
      </c>
      <c r="I69" s="131">
        <f t="shared" si="5"/>
        <v>207.21170838208002</v>
      </c>
      <c r="J69" s="131">
        <f t="shared" si="5"/>
        <v>182.08788458416001</v>
      </c>
      <c r="K69" s="131">
        <f t="shared" si="5"/>
        <v>161.95159936000002</v>
      </c>
      <c r="L69" s="131">
        <f t="shared" si="5"/>
        <v>146.17288789744009</v>
      </c>
      <c r="M69" s="131">
        <f t="shared" si="5"/>
        <v>134.12178538432016</v>
      </c>
      <c r="N69" s="131">
        <f t="shared" si="5"/>
        <v>125.16832700848011</v>
      </c>
      <c r="O69" s="131">
        <f t="shared" si="5"/>
        <v>118.68254795776011</v>
      </c>
      <c r="P69" s="131">
        <f t="shared" si="5"/>
        <v>114.03448342000007</v>
      </c>
      <c r="Q69" s="131">
        <f t="shared" si="5"/>
        <v>110.59416858304007</v>
      </c>
      <c r="R69" s="131">
        <f t="shared" si="5"/>
        <v>107.73163863471996</v>
      </c>
      <c r="S69" s="131">
        <f t="shared" si="5"/>
        <v>104.81692876288025</v>
      </c>
      <c r="T69" s="131">
        <f t="shared" si="5"/>
        <v>101.22007415536018</v>
      </c>
      <c r="U69" s="131">
        <f t="shared" si="5"/>
        <v>100</v>
      </c>
      <c r="V69" s="132">
        <v>100</v>
      </c>
      <c r="W69" s="177"/>
      <c r="CA69" s="119">
        <f t="shared" si="6"/>
        <v>5.5</v>
      </c>
      <c r="CB69" s="130">
        <f>('[1]Summary Data'!$V157*POWER(CB$62,3))+('[1]Summary Data'!$W157*POWER(CB$62,2))+('[1]Summary Data'!$X157*CB$62)+'[1]Summary Data'!$Y157</f>
        <v>274.94183094784</v>
      </c>
      <c r="CC69" s="131">
        <f>('[1]Summary Data'!$V157*POWER(CC$62,3))+('[1]Summary Data'!$W157*POWER(CC$62,2))+('[1]Summary Data'!$X157*CC$62)+'[1]Summary Data'!$Y157</f>
        <v>237.95303556592003</v>
      </c>
      <c r="CD69" s="131">
        <f>('[1]Summary Data'!$V157*POWER(CD$62,3))+('[1]Summary Data'!$W157*POWER(CD$62,2))+('[1]Summary Data'!$X157*CD$62)+'[1]Summary Data'!$Y157</f>
        <v>207.21170838208002</v>
      </c>
      <c r="CE69" s="131">
        <f>('[1]Summary Data'!$V157*POWER(CE$62,3))+('[1]Summary Data'!$W157*POWER(CE$62,2))+('[1]Summary Data'!$X157*CE$62)+'[1]Summary Data'!$Y157</f>
        <v>182.08788458416001</v>
      </c>
      <c r="CF69" s="131">
        <f>('[1]Summary Data'!$V157*POWER(CF$62,3))+('[1]Summary Data'!$W157*POWER(CF$62,2))+('[1]Summary Data'!$X157*CF$62)+'[1]Summary Data'!$Y157</f>
        <v>161.95159936000002</v>
      </c>
      <c r="CG69" s="131">
        <f>('[1]Summary Data'!$V157*POWER(CG$62,3))+('[1]Summary Data'!$W157*POWER(CG$62,2))+('[1]Summary Data'!$X157*CG$62)+'[1]Summary Data'!$Y157</f>
        <v>146.17288789744009</v>
      </c>
      <c r="CH69" s="131">
        <f>('[1]Summary Data'!$V157*POWER(CH$62,3))+('[1]Summary Data'!$W157*POWER(CH$62,2))+('[1]Summary Data'!$X157*CH$62)+'[1]Summary Data'!$Y157</f>
        <v>134.12178538432016</v>
      </c>
      <c r="CI69" s="131">
        <f>('[1]Summary Data'!$V157*POWER(CI$62,3))+('[1]Summary Data'!$W157*POWER(CI$62,2))+('[1]Summary Data'!$X157*CI$62)+'[1]Summary Data'!$Y157</f>
        <v>125.16832700848011</v>
      </c>
      <c r="CJ69" s="131">
        <f>('[1]Summary Data'!$V157*POWER(CJ$62,3))+('[1]Summary Data'!$W157*POWER(CJ$62,2))+('[1]Summary Data'!$X157*CJ$62)+'[1]Summary Data'!$Y157</f>
        <v>118.68254795776011</v>
      </c>
      <c r="CK69" s="131">
        <f>('[1]Summary Data'!$V157*POWER(CK$62,3))+('[1]Summary Data'!$W157*POWER(CK$62,2))+('[1]Summary Data'!$X157*CK$62)+'[1]Summary Data'!$Y157</f>
        <v>114.03448342000007</v>
      </c>
      <c r="CL69" s="131">
        <f>('[1]Summary Data'!$V157*POWER(CL$62,3))+('[1]Summary Data'!$W157*POWER(CL$62,2))+('[1]Summary Data'!$X157*CL$62)+'[1]Summary Data'!$Y157</f>
        <v>110.59416858304007</v>
      </c>
      <c r="CM69" s="131">
        <f>('[1]Summary Data'!$V157*POWER(CM$62,3))+('[1]Summary Data'!$W157*POWER(CM$62,2))+('[1]Summary Data'!$X157*CM$62)+'[1]Summary Data'!$Y157</f>
        <v>107.73163863471996</v>
      </c>
      <c r="CN69" s="131">
        <f>('[1]Summary Data'!$V157*POWER(CN$62,3))+('[1]Summary Data'!$W157*POWER(CN$62,2))+('[1]Summary Data'!$X157*CN$62)+'[1]Summary Data'!$Y157</f>
        <v>104.81692876288025</v>
      </c>
      <c r="CO69" s="131">
        <f>('[1]Summary Data'!$V157*POWER(CO$62,3))+('[1]Summary Data'!$W157*POWER(CO$62,2))+('[1]Summary Data'!$X157*CO$62)+'[1]Summary Data'!$Y157</f>
        <v>101.22007415536018</v>
      </c>
      <c r="CP69" s="131">
        <f>('[1]Summary Data'!$V157*POWER(CP$62,3))+('[1]Summary Data'!$W157*POWER(CP$62,2))+('[1]Summary Data'!$X157*CP$62)+'[1]Summary Data'!$Y157</f>
        <v>96.311110000000212</v>
      </c>
      <c r="CQ69" s="132">
        <f>('[1]Summary Data'!$V157*POWER(CQ$62,3))+('[1]Summary Data'!$W157*POWER(CQ$62,2))+('[1]Summary Data'!$X157*CQ$62)+'[1]Summary Data'!$Y157</f>
        <v>-755.75551999999948</v>
      </c>
    </row>
    <row r="70" spans="2:95" ht="15.75" thickBot="1" x14ac:dyDescent="0.3">
      <c r="B70" s="173"/>
      <c r="C70" s="174"/>
      <c r="D70" s="174"/>
      <c r="E70" s="175"/>
      <c r="F70" s="58">
        <f t="shared" si="4"/>
        <v>6</v>
      </c>
      <c r="G70" s="133">
        <f t="shared" si="5"/>
        <v>302.91601012160004</v>
      </c>
      <c r="H70" s="134">
        <f t="shared" si="5"/>
        <v>259.54976386280003</v>
      </c>
      <c r="I70" s="134">
        <f t="shared" si="5"/>
        <v>223.62771072320004</v>
      </c>
      <c r="J70" s="134">
        <f t="shared" si="5"/>
        <v>194.38765865240009</v>
      </c>
      <c r="K70" s="134">
        <f t="shared" si="5"/>
        <v>171.0674156</v>
      </c>
      <c r="L70" s="134">
        <f t="shared" si="5"/>
        <v>152.9047895156001</v>
      </c>
      <c r="M70" s="134">
        <f t="shared" si="5"/>
        <v>139.13758834880008</v>
      </c>
      <c r="N70" s="134">
        <f t="shared" si="5"/>
        <v>129.00362004920009</v>
      </c>
      <c r="O70" s="134">
        <f t="shared" si="5"/>
        <v>121.74069256640018</v>
      </c>
      <c r="P70" s="134">
        <f t="shared" si="5"/>
        <v>116.58661385000016</v>
      </c>
      <c r="Q70" s="134">
        <f t="shared" si="5"/>
        <v>112.77919184960001</v>
      </c>
      <c r="R70" s="134">
        <f t="shared" si="5"/>
        <v>109.55623451480005</v>
      </c>
      <c r="S70" s="134">
        <f t="shared" si="5"/>
        <v>106.15554979520016</v>
      </c>
      <c r="T70" s="134">
        <f t="shared" si="5"/>
        <v>101.8149456404002</v>
      </c>
      <c r="U70" s="134">
        <f t="shared" si="5"/>
        <v>100</v>
      </c>
      <c r="V70" s="135">
        <v>100</v>
      </c>
      <c r="W70" s="178"/>
      <c r="CA70" s="120">
        <f t="shared" si="6"/>
        <v>6</v>
      </c>
      <c r="CB70" s="133">
        <f>('[1]Summary Data'!$V156*POWER(CB$62,3))+('[1]Summary Data'!$W156*POWER(CB$62,2))+('[1]Summary Data'!$X156*CB$62)+'[1]Summary Data'!$Y156</f>
        <v>302.91601012160004</v>
      </c>
      <c r="CC70" s="134">
        <f>('[1]Summary Data'!$V156*POWER(CC$62,3))+('[1]Summary Data'!$W156*POWER(CC$62,2))+('[1]Summary Data'!$X156*CC$62)+'[1]Summary Data'!$Y156</f>
        <v>259.54976386280003</v>
      </c>
      <c r="CD70" s="134">
        <f>('[1]Summary Data'!$V156*POWER(CD$62,3))+('[1]Summary Data'!$W156*POWER(CD$62,2))+('[1]Summary Data'!$X156*CD$62)+'[1]Summary Data'!$Y156</f>
        <v>223.62771072320004</v>
      </c>
      <c r="CE70" s="134">
        <f>('[1]Summary Data'!$V156*POWER(CE$62,3))+('[1]Summary Data'!$W156*POWER(CE$62,2))+('[1]Summary Data'!$X156*CE$62)+'[1]Summary Data'!$Y156</f>
        <v>194.38765865240009</v>
      </c>
      <c r="CF70" s="134">
        <f>('[1]Summary Data'!$V156*POWER(CF$62,3))+('[1]Summary Data'!$W156*POWER(CF$62,2))+('[1]Summary Data'!$X156*CF$62)+'[1]Summary Data'!$Y156</f>
        <v>171.0674156</v>
      </c>
      <c r="CG70" s="134">
        <f>('[1]Summary Data'!$V156*POWER(CG$62,3))+('[1]Summary Data'!$W156*POWER(CG$62,2))+('[1]Summary Data'!$X156*CG$62)+'[1]Summary Data'!$Y156</f>
        <v>152.9047895156001</v>
      </c>
      <c r="CH70" s="134">
        <f>('[1]Summary Data'!$V156*POWER(CH$62,3))+('[1]Summary Data'!$W156*POWER(CH$62,2))+('[1]Summary Data'!$X156*CH$62)+'[1]Summary Data'!$Y156</f>
        <v>139.13758834880008</v>
      </c>
      <c r="CI70" s="134">
        <f>('[1]Summary Data'!$V156*POWER(CI$62,3))+('[1]Summary Data'!$W156*POWER(CI$62,2))+('[1]Summary Data'!$X156*CI$62)+'[1]Summary Data'!$Y156</f>
        <v>129.00362004920009</v>
      </c>
      <c r="CJ70" s="134">
        <f>('[1]Summary Data'!$V156*POWER(CJ$62,3))+('[1]Summary Data'!$W156*POWER(CJ$62,2))+('[1]Summary Data'!$X156*CJ$62)+'[1]Summary Data'!$Y156</f>
        <v>121.74069256640018</v>
      </c>
      <c r="CK70" s="134">
        <f>('[1]Summary Data'!$V156*POWER(CK$62,3))+('[1]Summary Data'!$W156*POWER(CK$62,2))+('[1]Summary Data'!$X156*CK$62)+'[1]Summary Data'!$Y156</f>
        <v>116.58661385000016</v>
      </c>
      <c r="CL70" s="134">
        <f>('[1]Summary Data'!$V156*POWER(CL$62,3))+('[1]Summary Data'!$W156*POWER(CL$62,2))+('[1]Summary Data'!$X156*CL$62)+'[1]Summary Data'!$Y156</f>
        <v>112.77919184960001</v>
      </c>
      <c r="CM70" s="134">
        <f>('[1]Summary Data'!$V156*POWER(CM$62,3))+('[1]Summary Data'!$W156*POWER(CM$62,2))+('[1]Summary Data'!$X156*CM$62)+'[1]Summary Data'!$Y156</f>
        <v>109.55623451480005</v>
      </c>
      <c r="CN70" s="134">
        <f>('[1]Summary Data'!$V156*POWER(CN$62,3))+('[1]Summary Data'!$W156*POWER(CN$62,2))+('[1]Summary Data'!$X156*CN$62)+'[1]Summary Data'!$Y156</f>
        <v>106.15554979520016</v>
      </c>
      <c r="CO70" s="134">
        <f>('[1]Summary Data'!$V156*POWER(CO$62,3))+('[1]Summary Data'!$W156*POWER(CO$62,2))+('[1]Summary Data'!$X156*CO$62)+'[1]Summary Data'!$Y156</f>
        <v>101.8149456404002</v>
      </c>
      <c r="CP70" s="134">
        <f>('[1]Summary Data'!$V156*POWER(CP$62,3))+('[1]Summary Data'!$W156*POWER(CP$62,2))+('[1]Summary Data'!$X156*CP$62)+'[1]Summary Data'!$Y156</f>
        <v>95.77223000000015</v>
      </c>
      <c r="CQ70" s="135">
        <f>('[1]Summary Data'!$V156*POWER(CQ$62,3))+('[1]Summary Data'!$W156*POWER(CQ$62,2))+('[1]Summary Data'!$X156*CQ$62)+'[1]Summary Data'!$Y156</f>
        <v>-953.73388999999941</v>
      </c>
    </row>
  </sheetData>
  <sheetProtection password="C163" sheet="1" objects="1" scenarios="1"/>
  <mergeCells count="21">
    <mergeCell ref="B25:F26"/>
    <mergeCell ref="A1:T1"/>
    <mergeCell ref="J2:R2"/>
    <mergeCell ref="B5:D5"/>
    <mergeCell ref="P5:S5"/>
    <mergeCell ref="B7:D7"/>
    <mergeCell ref="B10:H10"/>
    <mergeCell ref="B13:G13"/>
    <mergeCell ref="B14:E22"/>
    <mergeCell ref="H15:H22"/>
    <mergeCell ref="B24:F24"/>
    <mergeCell ref="G24:N24"/>
    <mergeCell ref="CB61:CQ61"/>
    <mergeCell ref="B62:E70"/>
    <mergeCell ref="W63:W70"/>
    <mergeCell ref="B39:F39"/>
    <mergeCell ref="G39:N39"/>
    <mergeCell ref="B40:E48"/>
    <mergeCell ref="O41:O48"/>
    <mergeCell ref="B61:F61"/>
    <mergeCell ref="G61:V61"/>
  </mergeCells>
  <dataValidations count="1">
    <dataValidation type="list" allowBlank="1" showInputMessage="1" showErrorMessage="1" sqref="E5" xr:uid="{00000000-0002-0000-04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73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1" width="9.140625" style="7"/>
    <col min="12" max="12" width="9.140625" style="7" customWidth="1"/>
    <col min="13" max="18" width="9.140625" style="7"/>
    <col min="19" max="19" width="9.28515625" style="7" bestFit="1" customWidth="1"/>
    <col min="20" max="30" width="9.140625" style="7"/>
    <col min="31" max="34" width="9.140625" style="7" customWidth="1"/>
    <col min="35" max="43" width="9.140625" style="7" hidden="1" customWidth="1"/>
    <col min="44" max="16384" width="9.140625" style="7"/>
  </cols>
  <sheetData>
    <row r="1" spans="1:27" ht="27" thickBot="1" x14ac:dyDescent="0.4">
      <c r="A1" s="161" t="str">
        <f ca="1">MID(CELL("filename",A1),FIND("]",CELL("filename",A1))+1,255)</f>
        <v>Subaru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557.84900000000005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201" t="s">
        <v>35</v>
      </c>
      <c r="K2" s="202"/>
      <c r="L2" s="202"/>
      <c r="M2" s="202"/>
      <c r="N2" s="202"/>
      <c r="O2" s="202"/>
      <c r="P2" s="202"/>
      <c r="Q2" s="202"/>
      <c r="R2" s="203"/>
      <c r="S2" s="40">
        <f>'[1]Summary Data'!$D$69</f>
        <v>557.84900000000005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79" t="s">
        <v>36</v>
      </c>
      <c r="C5" s="180"/>
      <c r="D5" s="181"/>
      <c r="E5" s="42" t="s">
        <v>32</v>
      </c>
      <c r="F5" s="43" t="s">
        <v>37</v>
      </c>
      <c r="P5" s="204" t="s">
        <v>38</v>
      </c>
      <c r="Q5" s="204"/>
      <c r="R5" s="204"/>
      <c r="S5" s="204"/>
      <c r="T5" s="44">
        <v>1</v>
      </c>
    </row>
    <row r="6" spans="1:27" ht="15.75" thickBot="1" x14ac:dyDescent="0.3"/>
    <row r="7" spans="1:27" ht="15.75" thickBot="1" x14ac:dyDescent="0.3">
      <c r="B7" s="179" t="s">
        <v>39</v>
      </c>
      <c r="C7" s="180"/>
      <c r="D7" s="181"/>
    </row>
    <row r="8" spans="1:27" ht="15.75" thickBot="1" x14ac:dyDescent="0.3">
      <c r="B8" s="45">
        <f>MIN(G62:V62)</f>
        <v>0.22</v>
      </c>
      <c r="C8" s="46" t="s">
        <v>40</v>
      </c>
    </row>
    <row r="9" spans="1:27" ht="15.75" thickBot="1" x14ac:dyDescent="0.3"/>
    <row r="10" spans="1:27" ht="15.75" thickBot="1" x14ac:dyDescent="0.3">
      <c r="B10" s="179" t="s">
        <v>41</v>
      </c>
      <c r="C10" s="180"/>
      <c r="D10" s="180"/>
      <c r="E10" s="180"/>
      <c r="F10" s="180"/>
      <c r="G10" s="180"/>
      <c r="H10" s="181"/>
    </row>
    <row r="11" spans="1:27" ht="15.75" thickBot="1" x14ac:dyDescent="0.3">
      <c r="B11" s="45">
        <f>MAX(G62:V62)</f>
        <v>2</v>
      </c>
      <c r="C11" s="46" t="s">
        <v>40</v>
      </c>
    </row>
    <row r="12" spans="1:27" ht="15.75" thickBot="1" x14ac:dyDescent="0.3">
      <c r="I12" s="43"/>
    </row>
    <row r="13" spans="1:27" ht="15.75" thickBot="1" x14ac:dyDescent="0.3">
      <c r="B13" s="179" t="s">
        <v>42</v>
      </c>
      <c r="C13" s="180"/>
      <c r="D13" s="180"/>
      <c r="E13" s="180"/>
      <c r="F13" s="180"/>
      <c r="G13" s="181"/>
      <c r="I13" s="43"/>
      <c r="O13" s="37"/>
    </row>
    <row r="14" spans="1:27" ht="15.75" thickBot="1" x14ac:dyDescent="0.3">
      <c r="B14" s="167" t="s">
        <v>43</v>
      </c>
      <c r="C14" s="168"/>
      <c r="D14" s="168"/>
      <c r="E14" s="169"/>
      <c r="F14" s="47" t="str">
        <f>$E$5</f>
        <v>bar</v>
      </c>
      <c r="G14" s="48" t="s">
        <v>44</v>
      </c>
    </row>
    <row r="15" spans="1:27" ht="15.75" customHeight="1" thickBot="1" x14ac:dyDescent="0.3">
      <c r="B15" s="170"/>
      <c r="C15" s="171"/>
      <c r="D15" s="171"/>
      <c r="E15" s="172"/>
      <c r="F15" s="49">
        <f>'[1]Summary Data'!$C$16*VLOOKUP($E$5,PressureFactors,2,FALSE)</f>
        <v>2.5</v>
      </c>
      <c r="G15" s="50">
        <f>1000000*((1/Help!$AE$7)/('[1]Summary Data'!D70/60))*Help!$AE$6/IF('[1]Summary Data'!$D$69&gt;1250,1,Help!$AE$5)*$T$5</f>
        <v>5100.8974225968368</v>
      </c>
      <c r="H15" s="176" t="s">
        <v>70</v>
      </c>
      <c r="K15" s="37"/>
    </row>
    <row r="16" spans="1:27" ht="15.75" thickBot="1" x14ac:dyDescent="0.3">
      <c r="B16" s="170"/>
      <c r="C16" s="171"/>
      <c r="D16" s="171"/>
      <c r="E16" s="172"/>
      <c r="F16" s="51">
        <f>'[1]Summary Data'!$C$15*VLOOKUP($E$5,PressureFactors,2,FALSE)</f>
        <v>3</v>
      </c>
      <c r="G16" s="52">
        <f>1000000*((1/Help!$AE$7)/('[1]Summary Data'!D69/60))*Help!$AE$6/IF('[1]Summary Data'!$D$69&gt;1250,1,Help!$AE$5)*$T$5</f>
        <v>4708.1591633224525</v>
      </c>
      <c r="H16" s="177"/>
      <c r="I16" s="53" t="s">
        <v>46</v>
      </c>
    </row>
    <row r="17" spans="2:22" x14ac:dyDescent="0.25">
      <c r="B17" s="170"/>
      <c r="C17" s="171"/>
      <c r="D17" s="171"/>
      <c r="E17" s="172"/>
      <c r="F17" s="54">
        <f>'[1]Summary Data'!$C$14*VLOOKUP($E$5,PressureFactors,2,FALSE)</f>
        <v>3.5</v>
      </c>
      <c r="G17" s="55">
        <f>1000000*((1/Help!$AE$7)/('[1]Summary Data'!D68/60))*Help!$AE$6/IF('[1]Summary Data'!$D$69&gt;1250,1,Help!$AE$5)*$T$5</f>
        <v>4283.047596613711</v>
      </c>
      <c r="H17" s="177"/>
    </row>
    <row r="18" spans="2:22" x14ac:dyDescent="0.25">
      <c r="B18" s="170"/>
      <c r="C18" s="171"/>
      <c r="D18" s="171"/>
      <c r="E18" s="172"/>
      <c r="F18" s="56">
        <f>'[1]Summary Data'!$C$13*VLOOKUP($E$5,PressureFactors,2,FALSE)</f>
        <v>4</v>
      </c>
      <c r="G18" s="57">
        <f>1000000*((1/Help!$AE$7)/('[1]Summary Data'!D67/60))*Help!$AE$6/IF('[1]Summary Data'!$D$69&gt;1250,1,Help!$AE$5)*$T$5</f>
        <v>4063.347042270058</v>
      </c>
      <c r="H18" s="177"/>
    </row>
    <row r="19" spans="2:22" x14ac:dyDescent="0.25">
      <c r="B19" s="170"/>
      <c r="C19" s="171"/>
      <c r="D19" s="171"/>
      <c r="E19" s="172"/>
      <c r="F19" s="56">
        <f>'[1]Summary Data'!$C$12*VLOOKUP($E$5,PressureFactors,2,FALSE)</f>
        <v>4.5</v>
      </c>
      <c r="G19" s="57">
        <f>1000000*((1/Help!$AE$7)/('[1]Summary Data'!D66/60))*Help!$AE$6/IF('[1]Summary Data'!$D$69&gt;1250,1,Help!$AE$5)*$T$5</f>
        <v>3764.3801084696729</v>
      </c>
      <c r="H19" s="177"/>
    </row>
    <row r="20" spans="2:22" x14ac:dyDescent="0.25">
      <c r="B20" s="170"/>
      <c r="C20" s="171"/>
      <c r="D20" s="171"/>
      <c r="E20" s="172"/>
      <c r="F20" s="56">
        <f>'[1]Summary Data'!$C$11*VLOOKUP($E$5,PressureFactors,2,FALSE)</f>
        <v>5</v>
      </c>
      <c r="G20" s="57">
        <f>1000000*((1/Help!$AE$7)/('[1]Summary Data'!D65/60))*Help!$AE$6/IF('[1]Summary Data'!$D$69&gt;1250,1,Help!$AE$5)*$T$5</f>
        <v>3596.1611087077445</v>
      </c>
      <c r="H20" s="177"/>
    </row>
    <row r="21" spans="2:22" x14ac:dyDescent="0.25">
      <c r="B21" s="170"/>
      <c r="C21" s="171"/>
      <c r="D21" s="171"/>
      <c r="E21" s="172"/>
      <c r="F21" s="56">
        <f>'[1]Summary Data'!$C$10*VLOOKUP($E$5,PressureFactors,2,FALSE)</f>
        <v>5.5</v>
      </c>
      <c r="G21" s="57">
        <f>1000000*((1/Help!$AE$7)/('[1]Summary Data'!D64/60))*Help!$AE$6/IF('[1]Summary Data'!$D$69&gt;1250,1,Help!$AE$5)*$T$5</f>
        <v>3428.3635400190396</v>
      </c>
      <c r="H21" s="177"/>
    </row>
    <row r="22" spans="2:22" ht="15.75" thickBot="1" x14ac:dyDescent="0.3">
      <c r="B22" s="173"/>
      <c r="C22" s="174"/>
      <c r="D22" s="174"/>
      <c r="E22" s="175"/>
      <c r="F22" s="58">
        <f>'[1]Summary Data'!$C$9*VLOOKUP($E$5,PressureFactors,2,FALSE)</f>
        <v>6</v>
      </c>
      <c r="G22" s="59">
        <f>1000000*((1/Help!$AE$7)/('[1]Summary Data'!D63/60))*Help!$AE$6/IF('[1]Summary Data'!$D$69&gt;1250,1,Help!$AE$5)*$T$5</f>
        <v>3287.1777594634605</v>
      </c>
      <c r="H22" s="178"/>
    </row>
    <row r="23" spans="2:22" ht="15.75" thickBot="1" x14ac:dyDescent="0.3"/>
    <row r="24" spans="2:22" ht="15.75" thickBot="1" x14ac:dyDescent="0.3">
      <c r="B24" s="179" t="s">
        <v>47</v>
      </c>
      <c r="C24" s="180"/>
      <c r="D24" s="180"/>
      <c r="E24" s="180"/>
      <c r="F24" s="181"/>
      <c r="G24" s="182" t="s">
        <v>48</v>
      </c>
      <c r="H24" s="183"/>
      <c r="I24" s="183"/>
      <c r="J24" s="183"/>
      <c r="K24" s="183"/>
      <c r="L24" s="183"/>
      <c r="M24" s="183"/>
      <c r="N24" s="184"/>
    </row>
    <row r="25" spans="2:22" ht="15.75" customHeight="1" thickBot="1" x14ac:dyDescent="0.3">
      <c r="B25" s="196" t="s">
        <v>49</v>
      </c>
      <c r="C25" s="197"/>
      <c r="D25" s="197"/>
      <c r="E25" s="197"/>
      <c r="F25" s="198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  <c r="V25" s="112"/>
    </row>
    <row r="26" spans="2:22" ht="15.75" thickBot="1" x14ac:dyDescent="0.3">
      <c r="B26" s="199"/>
      <c r="C26" s="200"/>
      <c r="D26" s="200"/>
      <c r="E26" s="200"/>
      <c r="F26" s="200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</row>
    <row r="27" spans="2:22" ht="15.75" thickBot="1" x14ac:dyDescent="0.3">
      <c r="K27" s="74" t="s">
        <v>51</v>
      </c>
    </row>
    <row r="28" spans="2:22" ht="15.75" thickBot="1" x14ac:dyDescent="0.3">
      <c r="B28" s="179" t="s">
        <v>52</v>
      </c>
      <c r="C28" s="180"/>
      <c r="D28" s="180"/>
      <c r="E28" s="180"/>
      <c r="F28" s="181"/>
      <c r="G28" s="137">
        <f>'[1]Summary Data'!$C$15*VLOOKUP($E$5,PressureFactors,2,FALSE)</f>
        <v>3</v>
      </c>
      <c r="H28" s="53" t="s">
        <v>46</v>
      </c>
      <c r="I28" s="43"/>
    </row>
    <row r="29" spans="2:22" ht="15.75" thickBot="1" x14ac:dyDescent="0.3">
      <c r="B29" s="167" t="s">
        <v>53</v>
      </c>
      <c r="C29" s="168"/>
      <c r="D29" s="168"/>
      <c r="E29" s="169"/>
      <c r="F29" s="47" t="str">
        <f>$E$5</f>
        <v>bar</v>
      </c>
      <c r="G29" s="76" t="s">
        <v>54</v>
      </c>
    </row>
    <row r="30" spans="2:22" ht="15.75" customHeight="1" x14ac:dyDescent="0.25">
      <c r="B30" s="170"/>
      <c r="C30" s="171"/>
      <c r="D30" s="171"/>
      <c r="E30" s="172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22" x14ac:dyDescent="0.25">
      <c r="B31" s="170"/>
      <c r="C31" s="171"/>
      <c r="D31" s="171"/>
      <c r="E31" s="172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22" x14ac:dyDescent="0.25">
      <c r="B32" s="170"/>
      <c r="C32" s="171"/>
      <c r="D32" s="171"/>
      <c r="E32" s="172"/>
      <c r="F32" s="81">
        <f t="shared" si="2"/>
        <v>3.5</v>
      </c>
      <c r="G32" s="80">
        <f t="shared" si="3"/>
        <v>0.92582009977255153</v>
      </c>
    </row>
    <row r="33" spans="2:25" x14ac:dyDescent="0.25">
      <c r="B33" s="170"/>
      <c r="C33" s="171"/>
      <c r="D33" s="171"/>
      <c r="E33" s="172"/>
      <c r="F33" s="79">
        <f t="shared" si="2"/>
        <v>4</v>
      </c>
      <c r="G33" s="80">
        <f t="shared" si="3"/>
        <v>0.8660254037844386</v>
      </c>
    </row>
    <row r="34" spans="2:25" x14ac:dyDescent="0.25">
      <c r="B34" s="170"/>
      <c r="C34" s="171"/>
      <c r="D34" s="171"/>
      <c r="E34" s="172"/>
      <c r="F34" s="79">
        <f t="shared" si="2"/>
        <v>4.5</v>
      </c>
      <c r="G34" s="80">
        <f t="shared" si="3"/>
        <v>0.81649658092772603</v>
      </c>
    </row>
    <row r="35" spans="2:25" x14ac:dyDescent="0.25">
      <c r="B35" s="170"/>
      <c r="C35" s="171"/>
      <c r="D35" s="171"/>
      <c r="E35" s="172"/>
      <c r="F35" s="79">
        <f t="shared" si="2"/>
        <v>5</v>
      </c>
      <c r="G35" s="80">
        <f t="shared" si="3"/>
        <v>0.7745966692414834</v>
      </c>
    </row>
    <row r="36" spans="2:25" x14ac:dyDescent="0.25">
      <c r="B36" s="170"/>
      <c r="C36" s="171"/>
      <c r="D36" s="171"/>
      <c r="E36" s="172"/>
      <c r="F36" s="79">
        <f t="shared" si="2"/>
        <v>5.5</v>
      </c>
      <c r="G36" s="80">
        <f t="shared" si="3"/>
        <v>0.7385489458759964</v>
      </c>
    </row>
    <row r="37" spans="2:25" ht="15.75" thickBot="1" x14ac:dyDescent="0.3">
      <c r="B37" s="173"/>
      <c r="C37" s="174"/>
      <c r="D37" s="174"/>
      <c r="E37" s="175"/>
      <c r="F37" s="82">
        <f t="shared" si="2"/>
        <v>6</v>
      </c>
      <c r="G37" s="83">
        <f t="shared" si="3"/>
        <v>0.70710678118654757</v>
      </c>
    </row>
    <row r="38" spans="2:25" ht="15.75" thickBot="1" x14ac:dyDescent="0.3"/>
    <row r="39" spans="2:25" ht="15.75" thickBot="1" x14ac:dyDescent="0.3">
      <c r="B39" s="179" t="s">
        <v>55</v>
      </c>
      <c r="C39" s="180"/>
      <c r="D39" s="180"/>
      <c r="E39" s="180"/>
      <c r="F39" s="181"/>
      <c r="G39" s="182" t="s">
        <v>71</v>
      </c>
      <c r="H39" s="183"/>
      <c r="I39" s="183"/>
      <c r="J39" s="183"/>
      <c r="K39" s="184"/>
      <c r="N39" s="179" t="s">
        <v>55</v>
      </c>
      <c r="O39" s="180"/>
      <c r="P39" s="180"/>
      <c r="Q39" s="180"/>
      <c r="R39" s="181"/>
      <c r="S39" s="182" t="s">
        <v>72</v>
      </c>
      <c r="T39" s="183"/>
      <c r="U39" s="183"/>
      <c r="V39" s="183"/>
      <c r="W39" s="184"/>
    </row>
    <row r="40" spans="2:25" ht="15.75" customHeight="1" thickBot="1" x14ac:dyDescent="0.3">
      <c r="B40" s="167" t="s">
        <v>43</v>
      </c>
      <c r="C40" s="168"/>
      <c r="D40" s="168"/>
      <c r="E40" s="169"/>
      <c r="F40" s="47" t="str">
        <f>$E$5</f>
        <v>bar</v>
      </c>
      <c r="G40" s="147">
        <f>'[1]Summary Data'!K35</f>
        <v>8</v>
      </c>
      <c r="H40" s="148">
        <f>'[1]Summary Data'!J35</f>
        <v>10</v>
      </c>
      <c r="I40" s="148">
        <f>'[1]Summary Data'!H35</f>
        <v>12</v>
      </c>
      <c r="J40" s="148">
        <f>'[1]Summary Data'!F35</f>
        <v>14</v>
      </c>
      <c r="K40" s="149">
        <f>'[1]Summary Data'!D35</f>
        <v>16</v>
      </c>
      <c r="N40" s="167" t="s">
        <v>43</v>
      </c>
      <c r="O40" s="168"/>
      <c r="P40" s="168"/>
      <c r="Q40" s="169"/>
      <c r="R40" s="47" t="str">
        <f>$E$5</f>
        <v>bar</v>
      </c>
      <c r="S40" s="147">
        <v>6.5</v>
      </c>
      <c r="T40" s="148">
        <v>9</v>
      </c>
      <c r="U40" s="148">
        <v>11.5</v>
      </c>
      <c r="V40" s="148">
        <v>14</v>
      </c>
      <c r="W40" s="149">
        <v>16.5</v>
      </c>
    </row>
    <row r="41" spans="2:25" ht="15.75" thickBot="1" x14ac:dyDescent="0.3">
      <c r="B41" s="170"/>
      <c r="C41" s="171"/>
      <c r="D41" s="171"/>
      <c r="E41" s="172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2.1424000000000003</v>
      </c>
      <c r="H41" s="88">
        <f>('[1]Summary Data'!$V43*POWER(H$40,3))+('[1]Summary Data'!$W43*POWER(H$40,2))+('[1]Summary Data'!$X43*H$40)+'[1]Summary Data'!$Y43</f>
        <v>1.4822800000000003</v>
      </c>
      <c r="I41" s="88">
        <f>('[1]Summary Data'!$V43*POWER(I$40,3))+('[1]Summary Data'!$W43*POWER(I$40,2))+('[1]Summary Data'!$X43*I$40)+'[1]Summary Data'!$Y43</f>
        <v>1.070800000000002</v>
      </c>
      <c r="J41" s="88">
        <f>('[1]Summary Data'!$V43*POWER(J$40,3))+('[1]Summary Data'!$W43*POWER(J$40,2))+('[1]Summary Data'!$X43*J$40)+'[1]Summary Data'!$Y43</f>
        <v>0.81772000000000311</v>
      </c>
      <c r="K41" s="88">
        <f>('[1]Summary Data'!$V43*POWER(K$40,3))+('[1]Summary Data'!$W43*POWER(K$40,2))+('[1]Summary Data'!$X43*K$40)+'[1]Summary Data'!$Y43</f>
        <v>0.63280000000000136</v>
      </c>
      <c r="L41" s="176" t="s">
        <v>40</v>
      </c>
      <c r="N41" s="170"/>
      <c r="O41" s="171"/>
      <c r="P41" s="171"/>
      <c r="Q41" s="172"/>
      <c r="R41" s="49">
        <f t="shared" ref="R41:R48" si="5">F15</f>
        <v>2.5</v>
      </c>
      <c r="S41" s="87">
        <f>('[1]Summary Data'!$V43*POWER(S$40,3))+('[1]Summary Data'!$W43*POWER(S$40,2))+('[1]Summary Data'!$X43*S$40)+'[1]Summary Data'!$Y43</f>
        <v>2.8549449999999998</v>
      </c>
      <c r="T41" s="88">
        <f>('[1]Summary Data'!$V43*POWER(T$40,3))+('[1]Summary Data'!$W43*POWER(T$40,2))+('[1]Summary Data'!$X43*T$40)+'[1]Summary Data'!$Y43</f>
        <v>1.77562</v>
      </c>
      <c r="U41" s="88">
        <f>('[1]Summary Data'!$V43*POWER(U$40,3))+('[1]Summary Data'!$W43*POWER(U$40,2))+('[1]Summary Data'!$X43*U$40)+'[1]Summary Data'!$Y43</f>
        <v>1.1552950000000024</v>
      </c>
      <c r="V41" s="88">
        <f>('[1]Summary Data'!$V43*POWER(V$40,3))+('[1]Summary Data'!$W43*POWER(V$40,2))+('[1]Summary Data'!$X43*V$40)+'[1]Summary Data'!$Y43</f>
        <v>0.81772000000000311</v>
      </c>
      <c r="W41" s="88">
        <f>('[1]Summary Data'!$V43*POWER(W$40,3))+('[1]Summary Data'!$W43*POWER(W$40,2))+('[1]Summary Data'!$X43*W$40)+'[1]Summary Data'!$Y43</f>
        <v>0.58664500000000075</v>
      </c>
      <c r="X41" s="176" t="s">
        <v>40</v>
      </c>
    </row>
    <row r="42" spans="2:25" ht="15.75" thickBot="1" x14ac:dyDescent="0.3">
      <c r="B42" s="170"/>
      <c r="C42" s="171"/>
      <c r="D42" s="171"/>
      <c r="E42" s="172"/>
      <c r="F42" s="51">
        <f t="shared" si="4"/>
        <v>3</v>
      </c>
      <c r="G42" s="92">
        <f>('[1]Summary Data'!$V42*POWER(G$40,3))+('[1]Summary Data'!$W42*POWER(G$40,2))+('[1]Summary Data'!$X42*G$40)+'[1]Summary Data'!$Y42</f>
        <v>2.2325199999999992</v>
      </c>
      <c r="H42" s="93">
        <f>('[1]Summary Data'!$V42*POWER(H$40,3))+('[1]Summary Data'!$W42*POWER(H$40,2))+('[1]Summary Data'!$X42*H$40)+'[1]Summary Data'!$Y42</f>
        <v>1.4817600000000031</v>
      </c>
      <c r="I42" s="93">
        <f>('[1]Summary Data'!$V42*POWER(I$40,3))+('[1]Summary Data'!$W42*POWER(I$40,2))+('[1]Summary Data'!$X42*I$40)+'[1]Summary Data'!$Y42</f>
        <v>1.0769199999999994</v>
      </c>
      <c r="J42" s="93">
        <f>('[1]Summary Data'!$V42*POWER(J$40,3))+('[1]Summary Data'!$W42*POWER(J$40,2))+('[1]Summary Data'!$X42*J$40)+'[1]Summary Data'!$Y42</f>
        <v>0.8403999999999936</v>
      </c>
      <c r="K42" s="93">
        <f>('[1]Summary Data'!$V42*POWER(K$40,3))+('[1]Summary Data'!$W42*POWER(K$40,2))+('[1]Summary Data'!$X42*K$40)+'[1]Summary Data'!$Y42</f>
        <v>0.59459999999999802</v>
      </c>
      <c r="L42" s="177"/>
      <c r="M42" s="53"/>
      <c r="N42" s="170"/>
      <c r="O42" s="171"/>
      <c r="P42" s="171"/>
      <c r="Q42" s="172"/>
      <c r="R42" s="51">
        <f t="shared" si="5"/>
        <v>3</v>
      </c>
      <c r="S42" s="92">
        <f>('[1]Summary Data'!$V42*POWER(S$40,3))+('[1]Summary Data'!$W42*POWER(S$40,2))+('[1]Summary Data'!$X42*S$40)+'[1]Summary Data'!$Y42</f>
        <v>3.1294374999999999</v>
      </c>
      <c r="T42" s="93">
        <f>('[1]Summary Data'!$V42*POWER(T$40,3))+('[1]Summary Data'!$W42*POWER(T$40,2))+('[1]Summary Data'!$X42*T$40)+'[1]Summary Data'!$Y42</f>
        <v>1.8028000000000013</v>
      </c>
      <c r="U42" s="93">
        <f>('[1]Summary Data'!$V42*POWER(U$40,3))+('[1]Summary Data'!$W42*POWER(U$40,2))+('[1]Summary Data'!$X42*U$40)+'[1]Summary Data'!$Y42</f>
        <v>1.1554124999999988</v>
      </c>
      <c r="V42" s="93">
        <f>('[1]Summary Data'!$V42*POWER(V$40,3))+('[1]Summary Data'!$W42*POWER(V$40,2))+('[1]Summary Data'!$X42*V$40)+'[1]Summary Data'!$Y42</f>
        <v>0.8403999999999936</v>
      </c>
      <c r="W42" s="93">
        <f>('[1]Summary Data'!$V42*POWER(W$40,3))+('[1]Summary Data'!$W42*POWER(W$40,2))+('[1]Summary Data'!$X42*W$40)+'[1]Summary Data'!$Y42</f>
        <v>0.51088749999999372</v>
      </c>
      <c r="X42" s="177"/>
      <c r="Y42" s="53" t="s">
        <v>46</v>
      </c>
    </row>
    <row r="43" spans="2:25" x14ac:dyDescent="0.25">
      <c r="B43" s="170"/>
      <c r="C43" s="171"/>
      <c r="D43" s="171"/>
      <c r="E43" s="172"/>
      <c r="F43" s="54">
        <f t="shared" si="4"/>
        <v>3.5</v>
      </c>
      <c r="G43" s="97">
        <f>('[1]Summary Data'!$V41*POWER(G$40,3))+('[1]Summary Data'!$W41*POWER(G$40,2))+('[1]Summary Data'!$X41*G$40)+'[1]Summary Data'!$Y41</f>
        <v>2.3192899999999987</v>
      </c>
      <c r="H43" s="98">
        <f>('[1]Summary Data'!$V41*POWER(H$40,3))+('[1]Summary Data'!$W41*POWER(H$40,2))+('[1]Summary Data'!$X41*H$40)+'[1]Summary Data'!$Y41</f>
        <v>1.5325100000000003</v>
      </c>
      <c r="I43" s="98">
        <f>('[1]Summary Data'!$V41*POWER(I$40,3))+('[1]Summary Data'!$W41*POWER(I$40,2))+('[1]Summary Data'!$X41*I$40)+'[1]Summary Data'!$Y41</f>
        <v>1.0632499999999983</v>
      </c>
      <c r="J43" s="98">
        <f>('[1]Summary Data'!$V41*POWER(J$40,3))+('[1]Summary Data'!$W41*POWER(J$40,2))+('[1]Summary Data'!$X41*J$40)+'[1]Summary Data'!$Y41</f>
        <v>0.79679000000000144</v>
      </c>
      <c r="K43" s="98">
        <f>('[1]Summary Data'!$V41*POWER(K$40,3))+('[1]Summary Data'!$W41*POWER(K$40,2))+('[1]Summary Data'!$X41*K$40)+'[1]Summary Data'!$Y41</f>
        <v>0.61840999999999724</v>
      </c>
      <c r="L43" s="177"/>
      <c r="N43" s="170"/>
      <c r="O43" s="171"/>
      <c r="P43" s="171"/>
      <c r="Q43" s="172"/>
      <c r="R43" s="54">
        <f t="shared" si="5"/>
        <v>3.5</v>
      </c>
      <c r="S43" s="97">
        <f>('[1]Summary Data'!$V41*POWER(S$40,3))+('[1]Summary Data'!$W41*POWER(S$40,2))+('[1]Summary Data'!$X41*S$40)+'[1]Summary Data'!$Y41</f>
        <v>3.1867587499999992</v>
      </c>
      <c r="T43" s="98">
        <f>('[1]Summary Data'!$V41*POWER(T$40,3))+('[1]Summary Data'!$W41*POWER(T$40,2))+('[1]Summary Data'!$X41*T$40)+'[1]Summary Data'!$Y41</f>
        <v>1.8790399999999998</v>
      </c>
      <c r="U43" s="98">
        <f>('[1]Summary Data'!$V41*POWER(U$40,3))+('[1]Summary Data'!$W41*POWER(U$40,2))+('[1]Summary Data'!$X41*U$40)+'[1]Summary Data'!$Y41</f>
        <v>1.1570712499999978</v>
      </c>
      <c r="V43" s="98">
        <f>('[1]Summary Data'!$V41*POWER(V$40,3))+('[1]Summary Data'!$W41*POWER(V$40,2))+('[1]Summary Data'!$X41*V$40)+'[1]Summary Data'!$Y41</f>
        <v>0.79679000000000144</v>
      </c>
      <c r="W43" s="98">
        <f>('[1]Summary Data'!$V41*POWER(W$40,3))+('[1]Summary Data'!$W41*POWER(W$40,2))+('[1]Summary Data'!$X41*W$40)+'[1]Summary Data'!$Y41</f>
        <v>0.57413375000000144</v>
      </c>
      <c r="X43" s="177"/>
    </row>
    <row r="44" spans="2:25" x14ac:dyDescent="0.25">
      <c r="B44" s="170"/>
      <c r="C44" s="171"/>
      <c r="D44" s="171"/>
      <c r="E44" s="172"/>
      <c r="F44" s="56">
        <f t="shared" si="4"/>
        <v>4</v>
      </c>
      <c r="G44" s="97">
        <f>('[1]Summary Data'!$V40*POWER(G$40,3))+('[1]Summary Data'!$W40*POWER(G$40,2))+('[1]Summary Data'!$X40*G$40)+'[1]Summary Data'!$Y40</f>
        <v>2.497539999999999</v>
      </c>
      <c r="H44" s="98">
        <f>('[1]Summary Data'!$V40*POWER(H$40,3))+('[1]Summary Data'!$W40*POWER(H$40,2))+('[1]Summary Data'!$X40*H$40)+'[1]Summary Data'!$Y40</f>
        <v>1.5969799999999985</v>
      </c>
      <c r="I44" s="98">
        <f>('[1]Summary Data'!$V40*POWER(I$40,3))+('[1]Summary Data'!$W40*POWER(I$40,2))+('[1]Summary Data'!$X40*I$40)+'[1]Summary Data'!$Y40</f>
        <v>1.0848999999999975</v>
      </c>
      <c r="J44" s="98">
        <f>('[1]Summary Data'!$V40*POWER(J$40,3))+('[1]Summary Data'!$W40*POWER(J$40,2))+('[1]Summary Data'!$X40*J$40)+'[1]Summary Data'!$Y40</f>
        <v>0.79761999999999844</v>
      </c>
      <c r="K44" s="98">
        <f>('[1]Summary Data'!$V40*POWER(K$40,3))+('[1]Summary Data'!$W40*POWER(K$40,2))+('[1]Summary Data'!$X40*K$40)+'[1]Summary Data'!$Y40</f>
        <v>0.5714599999999983</v>
      </c>
      <c r="L44" s="177"/>
      <c r="N44" s="170"/>
      <c r="O44" s="171"/>
      <c r="P44" s="171"/>
      <c r="Q44" s="172"/>
      <c r="R44" s="56">
        <f t="shared" si="5"/>
        <v>4</v>
      </c>
      <c r="S44" s="97">
        <f>('[1]Summary Data'!$V40*POWER(S$40,3))+('[1]Summary Data'!$W40*POWER(S$40,2))+('[1]Summary Data'!$X40*S$40)+'[1]Summary Data'!$Y40</f>
        <v>3.526363749999998</v>
      </c>
      <c r="T44" s="98">
        <f>('[1]Summary Data'!$V40*POWER(T$40,3))+('[1]Summary Data'!$W40*POWER(T$40,2))+('[1]Summary Data'!$X40*T$40)+'[1]Summary Data'!$Y40</f>
        <v>1.9884699999999995</v>
      </c>
      <c r="U44" s="98">
        <f>('[1]Summary Data'!$V40*POWER(U$40,3))+('[1]Summary Data'!$W40*POWER(U$40,2))+('[1]Summary Data'!$X40*U$40)+'[1]Summary Data'!$Y40</f>
        <v>1.1854512500000016</v>
      </c>
      <c r="V44" s="98">
        <f>('[1]Summary Data'!$V40*POWER(V$40,3))+('[1]Summary Data'!$W40*POWER(V$40,2))+('[1]Summary Data'!$X40*V$40)+'[1]Summary Data'!$Y40</f>
        <v>0.79761999999999844</v>
      </c>
      <c r="W44" s="98">
        <f>('[1]Summary Data'!$V40*POWER(W$40,3))+('[1]Summary Data'!$W40*POWER(W$40,2))+('[1]Summary Data'!$X40*W$40)+'[1]Summary Data'!$Y40</f>
        <v>0.50528875000000184</v>
      </c>
      <c r="X44" s="177"/>
    </row>
    <row r="45" spans="2:25" x14ac:dyDescent="0.25">
      <c r="B45" s="170"/>
      <c r="C45" s="171"/>
      <c r="D45" s="171"/>
      <c r="E45" s="172"/>
      <c r="F45" s="56">
        <f t="shared" si="4"/>
        <v>4.5</v>
      </c>
      <c r="G45" s="97">
        <f>('[1]Summary Data'!$V39*POWER(G$40,3))+('[1]Summary Data'!$W39*POWER(G$40,2))+('[1]Summary Data'!$X39*G$40)+'[1]Summary Data'!$Y39</f>
        <v>2.7207899999999992</v>
      </c>
      <c r="H45" s="98">
        <f>('[1]Summary Data'!$V39*POWER(H$40,3))+('[1]Summary Data'!$W39*POWER(H$40,2))+('[1]Summary Data'!$X39*H$40)+'[1]Summary Data'!$Y39</f>
        <v>1.6923099999999991</v>
      </c>
      <c r="I45" s="98">
        <f>('[1]Summary Data'!$V39*POWER(I$40,3))+('[1]Summary Data'!$W39*POWER(I$40,2))+('[1]Summary Data'!$X39*I$40)+'[1]Summary Data'!$Y39</f>
        <v>1.1152699999999989</v>
      </c>
      <c r="J45" s="98">
        <f>('[1]Summary Data'!$V39*POWER(J$40,3))+('[1]Summary Data'!$W39*POWER(J$40,2))+('[1]Summary Data'!$X39*J$40)+'[1]Summary Data'!$Y39</f>
        <v>0.81734999999999758</v>
      </c>
      <c r="K45" s="98">
        <f>('[1]Summary Data'!$V39*POWER(K$40,3))+('[1]Summary Data'!$W39*POWER(K$40,2))+('[1]Summary Data'!$X39*K$40)+'[1]Summary Data'!$Y39</f>
        <v>0.62622999999999962</v>
      </c>
      <c r="L45" s="177"/>
      <c r="N45" s="170"/>
      <c r="O45" s="171"/>
      <c r="P45" s="171"/>
      <c r="Q45" s="172"/>
      <c r="R45" s="56">
        <f t="shared" si="5"/>
        <v>4.5</v>
      </c>
      <c r="S45" s="97">
        <f>('[1]Summary Data'!$V39*POWER(S$40,3))+('[1]Summary Data'!$W39*POWER(S$40,2))+('[1]Summary Data'!$X39*S$40)+'[1]Summary Data'!$Y39</f>
        <v>3.89206875</v>
      </c>
      <c r="T45" s="98">
        <f>('[1]Summary Data'!$V39*POWER(T$40,3))+('[1]Summary Data'!$W39*POWER(T$40,2))+('[1]Summary Data'!$X39*T$40)+'[1]Summary Data'!$Y39</f>
        <v>2.1393499999999985</v>
      </c>
      <c r="U45" s="98">
        <f>('[1]Summary Data'!$V39*POWER(U$40,3))+('[1]Summary Data'!$W39*POWER(U$40,2))+('[1]Summary Data'!$X39*U$40)+'[1]Summary Data'!$Y39</f>
        <v>1.226631249999997</v>
      </c>
      <c r="V45" s="98">
        <f>('[1]Summary Data'!$V39*POWER(V$40,3))+('[1]Summary Data'!$W39*POWER(V$40,2))+('[1]Summary Data'!$X39*V$40)+'[1]Summary Data'!$Y39</f>
        <v>0.81734999999999758</v>
      </c>
      <c r="W45" s="98">
        <f>('[1]Summary Data'!$V39*POWER(W$40,3))+('[1]Summary Data'!$W39*POWER(W$40,2))+('[1]Summary Data'!$X39*W$40)+'[1]Summary Data'!$Y39</f>
        <v>0.57494375000000275</v>
      </c>
      <c r="X45" s="177"/>
    </row>
    <row r="46" spans="2:25" x14ac:dyDescent="0.25">
      <c r="B46" s="170"/>
      <c r="C46" s="171"/>
      <c r="D46" s="171"/>
      <c r="E46" s="172"/>
      <c r="F46" s="56">
        <f t="shared" si="4"/>
        <v>5</v>
      </c>
      <c r="G46" s="97">
        <f>('[1]Summary Data'!$V38*POWER(G$40,3))+('[1]Summary Data'!$W38*POWER(G$40,2))+('[1]Summary Data'!$X38*G$40)+'[1]Summary Data'!$Y38</f>
        <v>3.0324900000000028</v>
      </c>
      <c r="H46" s="98">
        <f>('[1]Summary Data'!$V38*POWER(H$40,3))+('[1]Summary Data'!$W38*POWER(H$40,2))+('[1]Summary Data'!$X38*H$40)+'[1]Summary Data'!$Y38</f>
        <v>1.7349899999999998</v>
      </c>
      <c r="I46" s="98">
        <f>('[1]Summary Data'!$V38*POWER(I$40,3))+('[1]Summary Data'!$W38*POWER(I$40,2))+('[1]Summary Data'!$X38*I$40)+'[1]Summary Data'!$Y38</f>
        <v>1.1366900000000051</v>
      </c>
      <c r="J46" s="98">
        <f>('[1]Summary Data'!$V38*POWER(J$40,3))+('[1]Summary Data'!$W38*POWER(J$40,2))+('[1]Summary Data'!$X38*J$40)+'[1]Summary Data'!$Y38</f>
        <v>0.88719000000001103</v>
      </c>
      <c r="K46" s="98">
        <f>('[1]Summary Data'!$V38*POWER(K$40,3))+('[1]Summary Data'!$W38*POWER(K$40,2))+('[1]Summary Data'!$X38*K$40)+'[1]Summary Data'!$Y38</f>
        <v>0.63609000000000293</v>
      </c>
      <c r="L46" s="177"/>
      <c r="N46" s="170"/>
      <c r="O46" s="171"/>
      <c r="P46" s="171"/>
      <c r="Q46" s="172"/>
      <c r="R46" s="56">
        <f t="shared" si="5"/>
        <v>5</v>
      </c>
      <c r="S46" s="97">
        <f>('[1]Summary Data'!$V38*POWER(S$40,3))+('[1]Summary Data'!$W38*POWER(S$40,2))+('[1]Summary Data'!$X38*S$40)+'[1]Summary Data'!$Y38</f>
        <v>4.6752524999999991</v>
      </c>
      <c r="T46" s="98">
        <f>('[1]Summary Data'!$V38*POWER(T$40,3))+('[1]Summary Data'!$W38*POWER(T$40,2))+('[1]Summary Data'!$X38*T$40)+'[1]Summary Data'!$Y38</f>
        <v>2.274440000000002</v>
      </c>
      <c r="U46" s="98">
        <f>('[1]Summary Data'!$V38*POWER(U$40,3))+('[1]Summary Data'!$W38*POWER(U$40,2))+('[1]Summary Data'!$X38*U$40)+'[1]Summary Data'!$Y38</f>
        <v>1.2398775000000057</v>
      </c>
      <c r="V46" s="98">
        <f>('[1]Summary Data'!$V38*POWER(V$40,3))+('[1]Summary Data'!$W38*POWER(V$40,2))+('[1]Summary Data'!$X38*V$40)+'[1]Summary Data'!$Y38</f>
        <v>0.88719000000001103</v>
      </c>
      <c r="W46" s="98">
        <f>('[1]Summary Data'!$V38*POWER(W$40,3))+('[1]Summary Data'!$W38*POWER(W$40,2))+('[1]Summary Data'!$X38*W$40)+'[1]Summary Data'!$Y38</f>
        <v>0.53200250000001148</v>
      </c>
      <c r="X46" s="177"/>
    </row>
    <row r="47" spans="2:25" x14ac:dyDescent="0.25">
      <c r="B47" s="170"/>
      <c r="C47" s="171"/>
      <c r="D47" s="171"/>
      <c r="E47" s="172"/>
      <c r="F47" s="56">
        <f t="shared" si="4"/>
        <v>5.5</v>
      </c>
      <c r="G47" s="97">
        <f>('[1]Summary Data'!$V37*POWER(G$40,3))+('[1]Summary Data'!$W37*POWER(G$40,2))+('[1]Summary Data'!$X37*G$40)+'[1]Summary Data'!$Y37</f>
        <v>3.5986899999999977</v>
      </c>
      <c r="H47" s="98">
        <f>('[1]Summary Data'!$V37*POWER(H$40,3))+('[1]Summary Data'!$W37*POWER(H$40,2))+('[1]Summary Data'!$X37*H$40)+'[1]Summary Data'!$Y37</f>
        <v>1.9185300000000005</v>
      </c>
      <c r="I47" s="98">
        <f>('[1]Summary Data'!$V37*POWER(I$40,3))+('[1]Summary Data'!$W37*POWER(I$40,2))+('[1]Summary Data'!$X37*I$40)+'[1]Summary Data'!$Y37</f>
        <v>1.1876499999999943</v>
      </c>
      <c r="J47" s="98">
        <f>('[1]Summary Data'!$V37*POWER(J$40,3))+('[1]Summary Data'!$W37*POWER(J$40,2))+('[1]Summary Data'!$X37*J$40)+'[1]Summary Data'!$Y37</f>
        <v>0.9222099999999962</v>
      </c>
      <c r="K47" s="98">
        <f>('[1]Summary Data'!$V37*POWER(K$40,3))+('[1]Summary Data'!$W37*POWER(K$40,2))+('[1]Summary Data'!$X37*K$40)+'[1]Summary Data'!$Y37</f>
        <v>0.63836999999999833</v>
      </c>
      <c r="L47" s="177"/>
      <c r="N47" s="170"/>
      <c r="O47" s="171"/>
      <c r="P47" s="171"/>
      <c r="Q47" s="172"/>
      <c r="R47" s="56">
        <f t="shared" si="5"/>
        <v>5.5</v>
      </c>
      <c r="S47" s="97">
        <f>('[1]Summary Data'!$V37*POWER(S$40,3))+('[1]Summary Data'!$W37*POWER(S$40,2))+('[1]Summary Data'!$X37*S$40)+'[1]Summary Data'!$Y37</f>
        <v>5.7728349999999935</v>
      </c>
      <c r="T47" s="98">
        <f>('[1]Summary Data'!$V37*POWER(T$40,3))+('[1]Summary Data'!$W37*POWER(T$40,2))+('[1]Summary Data'!$X37*T$40)+'[1]Summary Data'!$Y37</f>
        <v>2.6097099999999962</v>
      </c>
      <c r="U47" s="98">
        <f>('[1]Summary Data'!$V37*POWER(U$40,3))+('[1]Summary Data'!$W37*POWER(U$40,2))+('[1]Summary Data'!$X37*U$40)+'[1]Summary Data'!$Y37</f>
        <v>1.3078350000000007</v>
      </c>
      <c r="V47" s="98">
        <f>('[1]Summary Data'!$V37*POWER(V$40,3))+('[1]Summary Data'!$W37*POWER(V$40,2))+('[1]Summary Data'!$X37*V$40)+'[1]Summary Data'!$Y37</f>
        <v>0.9222099999999962</v>
      </c>
      <c r="W47" s="98">
        <f>('[1]Summary Data'!$V37*POWER(W$40,3))+('[1]Summary Data'!$W37*POWER(W$40,2))+('[1]Summary Data'!$X37*W$40)+'[1]Summary Data'!$Y37</f>
        <v>0.50783499999998938</v>
      </c>
      <c r="X47" s="177"/>
    </row>
    <row r="48" spans="2:25" ht="15.75" thickBot="1" x14ac:dyDescent="0.3">
      <c r="B48" s="173"/>
      <c r="C48" s="174"/>
      <c r="D48" s="174"/>
      <c r="E48" s="175"/>
      <c r="F48" s="58">
        <f t="shared" si="4"/>
        <v>6</v>
      </c>
      <c r="G48" s="102">
        <f>('[1]Summary Data'!$V36*POWER(G$40,3))+('[1]Summary Data'!$W36*POWER(G$40,2))+('[1]Summary Data'!$X36*G$40)+'[1]Summary Data'!$Y36</f>
        <v>4.1850800000000064</v>
      </c>
      <c r="H48" s="103">
        <f>('[1]Summary Data'!$V36*POWER(H$40,3))+('[1]Summary Data'!$W36*POWER(H$40,2))+('[1]Summary Data'!$X36*H$40)+'[1]Summary Data'!$Y36</f>
        <v>2.0291000000000068</v>
      </c>
      <c r="I48" s="103">
        <f>('[1]Summary Data'!$V36*POWER(I$40,3))+('[1]Summary Data'!$W36*POWER(I$40,2))+('[1]Summary Data'!$X36*I$40)+'[1]Summary Data'!$Y36</f>
        <v>1.2003999999999948</v>
      </c>
      <c r="J48" s="103">
        <f>('[1]Summary Data'!$V36*POWER(J$40,3))+('[1]Summary Data'!$W36*POWER(J$40,2))+('[1]Summary Data'!$X36*J$40)+'[1]Summary Data'!$Y36</f>
        <v>0.97802000000000788</v>
      </c>
      <c r="K48" s="103">
        <f>('[1]Summary Data'!$V36*POWER(K$40,3))+('[1]Summary Data'!$W36*POWER(K$40,2))+('[1]Summary Data'!$X36*K$40)+'[1]Summary Data'!$Y36</f>
        <v>0.64100000000001245</v>
      </c>
      <c r="L48" s="178"/>
      <c r="N48" s="173"/>
      <c r="O48" s="174"/>
      <c r="P48" s="174"/>
      <c r="Q48" s="175"/>
      <c r="R48" s="58">
        <f t="shared" si="5"/>
        <v>6</v>
      </c>
      <c r="S48" s="102">
        <f>('[1]Summary Data'!$V36*POWER(S$40,3))+('[1]Summary Data'!$W36*POWER(S$40,2))+('[1]Summary Data'!$X36*S$40)+'[1]Summary Data'!$Y36</f>
        <v>7.1067949999999982</v>
      </c>
      <c r="T48" s="103">
        <f>('[1]Summary Data'!$V36*POWER(T$40,3))+('[1]Summary Data'!$W36*POWER(T$40,2))+('[1]Summary Data'!$X36*T$40)+'[1]Summary Data'!$Y36</f>
        <v>2.8961200000000034</v>
      </c>
      <c r="U48" s="103">
        <f>('[1]Summary Data'!$V36*POWER(U$40,3))+('[1]Summary Data'!$W36*POWER(U$40,2))+('[1]Summary Data'!$X36*U$40)+'[1]Summary Data'!$Y36</f>
        <v>1.322570000000006</v>
      </c>
      <c r="V48" s="103">
        <f>('[1]Summary Data'!$V36*POWER(V$40,3))+('[1]Summary Data'!$W36*POWER(V$40,2))+('[1]Summary Data'!$X36*V$40)+'[1]Summary Data'!$Y36</f>
        <v>0.97802000000000788</v>
      </c>
      <c r="W48" s="103">
        <f>('[1]Summary Data'!$V36*POWER(W$40,3))+('[1]Summary Data'!$W36*POWER(W$40,2))+('[1]Summary Data'!$X36*W$40)+'[1]Summary Data'!$Y36</f>
        <v>0.45434500000002487</v>
      </c>
      <c r="X48" s="178"/>
    </row>
    <row r="49" spans="2:43" ht="15.75" thickBot="1" x14ac:dyDescent="0.3">
      <c r="AI49" s="43" t="s">
        <v>59</v>
      </c>
    </row>
    <row r="50" spans="2:43" ht="15.75" thickBot="1" x14ac:dyDescent="0.3">
      <c r="B50" s="185" t="s">
        <v>60</v>
      </c>
      <c r="C50" s="186"/>
      <c r="D50" s="186"/>
      <c r="E50" s="186"/>
      <c r="F50" s="181"/>
      <c r="G50" s="182" t="s">
        <v>73</v>
      </c>
      <c r="H50" s="183"/>
      <c r="I50" s="183"/>
      <c r="J50" s="183"/>
      <c r="K50" s="183"/>
      <c r="L50" s="184"/>
      <c r="W50" s="37"/>
      <c r="AI50" s="138"/>
      <c r="AJ50" s="182" t="s">
        <v>74</v>
      </c>
      <c r="AK50" s="183"/>
      <c r="AL50" s="183"/>
      <c r="AM50" s="183"/>
      <c r="AN50" s="183"/>
      <c r="AO50" s="184"/>
    </row>
    <row r="51" spans="2:43" ht="15.75" customHeight="1" thickBot="1" x14ac:dyDescent="0.3">
      <c r="B51" s="167" t="s">
        <v>43</v>
      </c>
      <c r="C51" s="168"/>
      <c r="D51" s="168"/>
      <c r="E51" s="169"/>
      <c r="F51" s="47" t="str">
        <f>$E$5</f>
        <v>bar</v>
      </c>
      <c r="G51" s="121">
        <f>'[1]Summary Data'!$C$148</f>
        <v>0.22</v>
      </c>
      <c r="H51" s="122">
        <f>'[1]Summary Data'!$C$146</f>
        <v>0.34</v>
      </c>
      <c r="I51" s="122">
        <f>'[1]Summary Data'!$C$144</f>
        <v>0.46</v>
      </c>
      <c r="J51" s="122">
        <f>'[1]Summary Data'!$C$142</f>
        <v>0.57999999999999996</v>
      </c>
      <c r="K51" s="123">
        <f>'[1]Summary Data'!$C$140</f>
        <v>0.7</v>
      </c>
      <c r="W51" s="37"/>
      <c r="AI51" s="111" t="s">
        <v>32</v>
      </c>
      <c r="AJ51" s="121">
        <f>G51</f>
        <v>0.22</v>
      </c>
      <c r="AK51" s="122">
        <f>H51</f>
        <v>0.34</v>
      </c>
      <c r="AL51" s="122">
        <f>I51</f>
        <v>0.46</v>
      </c>
      <c r="AM51" s="122">
        <f>J51</f>
        <v>0.57999999999999996</v>
      </c>
      <c r="AN51" s="123">
        <f>K51</f>
        <v>0.7</v>
      </c>
    </row>
    <row r="52" spans="2:43" ht="15.75" thickBot="1" x14ac:dyDescent="0.3">
      <c r="B52" s="170"/>
      <c r="C52" s="171"/>
      <c r="D52" s="171"/>
      <c r="E52" s="172"/>
      <c r="F52" s="49">
        <f t="shared" ref="F52:F59" si="6">F15</f>
        <v>2.5</v>
      </c>
      <c r="G52" s="113">
        <f t="shared" ref="G52:G59" si="7">MAX(AJ52,0)</f>
        <v>0.24776907847999999</v>
      </c>
      <c r="H52" s="114">
        <f t="shared" ref="H52:K59" si="8">IF(OR(AK52&gt;G52,AK52&gt;AJ52),0,(MAX(AK52,0)))</f>
        <v>0.19865514103999998</v>
      </c>
      <c r="I52" s="114">
        <f t="shared" si="8"/>
        <v>0.14635420135999999</v>
      </c>
      <c r="J52" s="114">
        <f t="shared" si="8"/>
        <v>9.5531963120000007E-2</v>
      </c>
      <c r="K52" s="114">
        <f t="shared" si="8"/>
        <v>5.0854129999999997E-2</v>
      </c>
      <c r="L52" s="176" t="s">
        <v>40</v>
      </c>
      <c r="AI52" s="116">
        <f t="shared" ref="AI52:AI59" si="9">F52</f>
        <v>2.5</v>
      </c>
      <c r="AJ52" s="113">
        <f>('[1]Summary Data'!$V119*POWER(AJ$51,3))+('[1]Summary Data'!$W119*POWER(AJ$51,2))+('[1]Summary Data'!$X119*AJ$51)+'[1]Summary Data'!$Y119</f>
        <v>0.24776907847999999</v>
      </c>
      <c r="AK52" s="114">
        <f>('[1]Summary Data'!$V119*POWER(AK$51,3))+('[1]Summary Data'!$W119*POWER(AK$51,2))+('[1]Summary Data'!$X119*AK$51)+'[1]Summary Data'!$Y119</f>
        <v>0.19865514103999998</v>
      </c>
      <c r="AL52" s="114">
        <f>('[1]Summary Data'!$V119*POWER(AL$51,3))+('[1]Summary Data'!$W119*POWER(AL$51,2))+('[1]Summary Data'!$X119*AL$51)+'[1]Summary Data'!$Y119</f>
        <v>0.14635420135999999</v>
      </c>
      <c r="AM52" s="114">
        <f>('[1]Summary Data'!$V119*POWER(AM$51,3))+('[1]Summary Data'!$W119*POWER(AM$51,2))+('[1]Summary Data'!$X119*AM$51)+'[1]Summary Data'!$Y119</f>
        <v>9.5531963120000007E-2</v>
      </c>
      <c r="AN52" s="115">
        <f>('[1]Summary Data'!$V119*POWER(AN$51,3))+('[1]Summary Data'!$W119*POWER(AN$51,2))+('[1]Summary Data'!$X119*AN$51)+'[1]Summary Data'!$Y119</f>
        <v>5.0854129999999997E-2</v>
      </c>
    </row>
    <row r="53" spans="2:43" ht="15.75" thickBot="1" x14ac:dyDescent="0.3">
      <c r="B53" s="170"/>
      <c r="C53" s="171"/>
      <c r="D53" s="171"/>
      <c r="E53" s="172"/>
      <c r="F53" s="51">
        <f t="shared" si="6"/>
        <v>3</v>
      </c>
      <c r="G53" s="92">
        <f t="shared" si="7"/>
        <v>0.29866528343999998</v>
      </c>
      <c r="H53" s="93">
        <f t="shared" si="8"/>
        <v>0.25714640711999998</v>
      </c>
      <c r="I53" s="93">
        <f t="shared" si="8"/>
        <v>0.20410870007999998</v>
      </c>
      <c r="J53" s="93">
        <f t="shared" si="8"/>
        <v>0.14580956136000003</v>
      </c>
      <c r="K53" s="93">
        <f t="shared" si="8"/>
        <v>8.850638999999999E-2</v>
      </c>
      <c r="L53" s="177"/>
      <c r="M53" s="53" t="s">
        <v>46</v>
      </c>
      <c r="Y53" s="37"/>
      <c r="AI53" s="117">
        <f t="shared" si="9"/>
        <v>3</v>
      </c>
      <c r="AJ53" s="92">
        <f>('[1]Summary Data'!$V118*POWER(AJ$51,3))+('[1]Summary Data'!$W118*POWER(AJ$51,2))+('[1]Summary Data'!$X118*AJ$51)+'[1]Summary Data'!$Y118</f>
        <v>0.29866528343999998</v>
      </c>
      <c r="AK53" s="93">
        <f>('[1]Summary Data'!$V118*POWER(AK$51,3))+('[1]Summary Data'!$W118*POWER(AK$51,2))+('[1]Summary Data'!$X118*AK$51)+'[1]Summary Data'!$Y118</f>
        <v>0.25714640711999998</v>
      </c>
      <c r="AL53" s="93">
        <f>('[1]Summary Data'!$V118*POWER(AL$51,3))+('[1]Summary Data'!$W118*POWER(AL$51,2))+('[1]Summary Data'!$X118*AL$51)+'[1]Summary Data'!$Y118</f>
        <v>0.20410870007999998</v>
      </c>
      <c r="AM53" s="93">
        <f>('[1]Summary Data'!$V118*POWER(AM$51,3))+('[1]Summary Data'!$W118*POWER(AM$51,2))+('[1]Summary Data'!$X118*AM$51)+'[1]Summary Data'!$Y118</f>
        <v>0.14580956136000003</v>
      </c>
      <c r="AN53" s="94">
        <f>('[1]Summary Data'!$V118*POWER(AN$51,3))+('[1]Summary Data'!$W118*POWER(AN$51,2))+('[1]Summary Data'!$X118*AN$51)+'[1]Summary Data'!$Y118</f>
        <v>8.850638999999999E-2</v>
      </c>
    </row>
    <row r="54" spans="2:43" x14ac:dyDescent="0.25">
      <c r="B54" s="170"/>
      <c r="C54" s="171"/>
      <c r="D54" s="171"/>
      <c r="E54" s="172"/>
      <c r="F54" s="54">
        <f t="shared" si="6"/>
        <v>3.5</v>
      </c>
      <c r="G54" s="97">
        <f t="shared" si="7"/>
        <v>0.29356547576000003</v>
      </c>
      <c r="H54" s="98">
        <f t="shared" si="8"/>
        <v>0.25029469447999997</v>
      </c>
      <c r="I54" s="98">
        <f t="shared" si="8"/>
        <v>0.19634249432000001</v>
      </c>
      <c r="J54" s="98">
        <f t="shared" si="8"/>
        <v>0.13805274343999996</v>
      </c>
      <c r="K54" s="98">
        <f t="shared" si="8"/>
        <v>8.1769310000000039E-2</v>
      </c>
      <c r="L54" s="177"/>
      <c r="AI54" s="118">
        <f t="shared" si="9"/>
        <v>3.5</v>
      </c>
      <c r="AJ54" s="97">
        <f>('[1]Summary Data'!$V117*POWER(AJ$51,3))+('[1]Summary Data'!$W117*POWER(AJ$51,2))+('[1]Summary Data'!$X117*AJ$51)+'[1]Summary Data'!$Y117</f>
        <v>0.29356547576000003</v>
      </c>
      <c r="AK54" s="98">
        <f>('[1]Summary Data'!$V117*POWER(AK$51,3))+('[1]Summary Data'!$W117*POWER(AK$51,2))+('[1]Summary Data'!$X117*AK$51)+'[1]Summary Data'!$Y117</f>
        <v>0.25029469447999997</v>
      </c>
      <c r="AL54" s="98">
        <f>('[1]Summary Data'!$V117*POWER(AL$51,3))+('[1]Summary Data'!$W117*POWER(AL$51,2))+('[1]Summary Data'!$X117*AL$51)+'[1]Summary Data'!$Y117</f>
        <v>0.19634249432000001</v>
      </c>
      <c r="AM54" s="98">
        <f>('[1]Summary Data'!$V117*POWER(AM$51,3))+('[1]Summary Data'!$W117*POWER(AM$51,2))+('[1]Summary Data'!$X117*AM$51)+'[1]Summary Data'!$Y117</f>
        <v>0.13805274343999996</v>
      </c>
      <c r="AN54" s="99">
        <f>('[1]Summary Data'!$V117*POWER(AN$51,3))+('[1]Summary Data'!$W117*POWER(AN$51,2))+('[1]Summary Data'!$X117*AN$51)+'[1]Summary Data'!$Y117</f>
        <v>8.1769310000000039E-2</v>
      </c>
    </row>
    <row r="55" spans="2:43" x14ac:dyDescent="0.25">
      <c r="B55" s="170"/>
      <c r="C55" s="171"/>
      <c r="D55" s="171"/>
      <c r="E55" s="172"/>
      <c r="F55" s="56">
        <f t="shared" si="6"/>
        <v>4</v>
      </c>
      <c r="G55" s="97">
        <f t="shared" si="7"/>
        <v>0.27344329872000001</v>
      </c>
      <c r="H55" s="98">
        <f t="shared" si="8"/>
        <v>0.23443629455999998</v>
      </c>
      <c r="I55" s="98">
        <f t="shared" si="8"/>
        <v>0.18420485903999997</v>
      </c>
      <c r="J55" s="98">
        <f t="shared" si="8"/>
        <v>0.12920452367999999</v>
      </c>
      <c r="K55" s="98">
        <f t="shared" si="8"/>
        <v>7.5890820000000081E-2</v>
      </c>
      <c r="L55" s="177"/>
      <c r="R55" s="37"/>
      <c r="AI55" s="119">
        <f t="shared" si="9"/>
        <v>4</v>
      </c>
      <c r="AJ55" s="97">
        <f>('[1]Summary Data'!$V116*POWER(AJ$51,3))+('[1]Summary Data'!$W116*POWER(AJ$51,2))+('[1]Summary Data'!$X116*AJ$51)+'[1]Summary Data'!$Y116</f>
        <v>0.27344329872000001</v>
      </c>
      <c r="AK55" s="98">
        <f>('[1]Summary Data'!$V116*POWER(AK$51,3))+('[1]Summary Data'!$W116*POWER(AK$51,2))+('[1]Summary Data'!$X116*AK$51)+'[1]Summary Data'!$Y116</f>
        <v>0.23443629455999998</v>
      </c>
      <c r="AL55" s="98">
        <f>('[1]Summary Data'!$V116*POWER(AL$51,3))+('[1]Summary Data'!$W116*POWER(AL$51,2))+('[1]Summary Data'!$X116*AL$51)+'[1]Summary Data'!$Y116</f>
        <v>0.18420485903999997</v>
      </c>
      <c r="AM55" s="98">
        <f>('[1]Summary Data'!$V116*POWER(AM$51,3))+('[1]Summary Data'!$W116*POWER(AM$51,2))+('[1]Summary Data'!$X116*AM$51)+'[1]Summary Data'!$Y116</f>
        <v>0.12920452367999999</v>
      </c>
      <c r="AN55" s="99">
        <f>('[1]Summary Data'!$V116*POWER(AN$51,3))+('[1]Summary Data'!$W116*POWER(AN$51,2))+('[1]Summary Data'!$X116*AN$51)+'[1]Summary Data'!$Y116</f>
        <v>7.5890820000000081E-2</v>
      </c>
    </row>
    <row r="56" spans="2:43" x14ac:dyDescent="0.25">
      <c r="B56" s="170"/>
      <c r="C56" s="171"/>
      <c r="D56" s="171"/>
      <c r="E56" s="172"/>
      <c r="F56" s="56">
        <f t="shared" si="6"/>
        <v>4.5</v>
      </c>
      <c r="G56" s="97">
        <f t="shared" si="7"/>
        <v>0.25923311527999998</v>
      </c>
      <c r="H56" s="98">
        <f t="shared" si="8"/>
        <v>0.21928368343999996</v>
      </c>
      <c r="I56" s="98">
        <f t="shared" si="8"/>
        <v>0.17043137095999997</v>
      </c>
      <c r="J56" s="98">
        <f t="shared" si="8"/>
        <v>0.11837453431999997</v>
      </c>
      <c r="K56" s="98">
        <f t="shared" si="8"/>
        <v>6.8811530000000037E-2</v>
      </c>
      <c r="L56" s="177"/>
      <c r="S56" s="37"/>
      <c r="AI56" s="119">
        <f t="shared" si="9"/>
        <v>4.5</v>
      </c>
      <c r="AJ56" s="97">
        <f>('[1]Summary Data'!$V115*POWER(AJ$51,3))+('[1]Summary Data'!$W115*POWER(AJ$51,2))+('[1]Summary Data'!$X115*AJ$51)+'[1]Summary Data'!$Y115</f>
        <v>0.25923311527999998</v>
      </c>
      <c r="AK56" s="98">
        <f>('[1]Summary Data'!$V115*POWER(AK$51,3))+('[1]Summary Data'!$W115*POWER(AK$51,2))+('[1]Summary Data'!$X115*AK$51)+'[1]Summary Data'!$Y115</f>
        <v>0.21928368343999996</v>
      </c>
      <c r="AL56" s="98">
        <f>('[1]Summary Data'!$V115*POWER(AL$51,3))+('[1]Summary Data'!$W115*POWER(AL$51,2))+('[1]Summary Data'!$X115*AL$51)+'[1]Summary Data'!$Y115</f>
        <v>0.17043137095999997</v>
      </c>
      <c r="AM56" s="98">
        <f>('[1]Summary Data'!$V115*POWER(AM$51,3))+('[1]Summary Data'!$W115*POWER(AM$51,2))+('[1]Summary Data'!$X115*AM$51)+'[1]Summary Data'!$Y115</f>
        <v>0.11837453431999997</v>
      </c>
      <c r="AN56" s="99">
        <f>('[1]Summary Data'!$V115*POWER(AN$51,3))+('[1]Summary Data'!$W115*POWER(AN$51,2))+('[1]Summary Data'!$X115*AN$51)+'[1]Summary Data'!$Y115</f>
        <v>6.8811530000000037E-2</v>
      </c>
    </row>
    <row r="57" spans="2:43" x14ac:dyDescent="0.25">
      <c r="B57" s="170"/>
      <c r="C57" s="171"/>
      <c r="D57" s="171"/>
      <c r="E57" s="172"/>
      <c r="F57" s="56">
        <f t="shared" si="6"/>
        <v>5</v>
      </c>
      <c r="G57" s="97">
        <f t="shared" si="7"/>
        <v>0.27780408959999997</v>
      </c>
      <c r="H57" s="98">
        <f t="shared" si="8"/>
        <v>0.24001982879999995</v>
      </c>
      <c r="I57" s="98">
        <f t="shared" si="8"/>
        <v>0.19006192319999995</v>
      </c>
      <c r="J57" s="98">
        <f t="shared" si="8"/>
        <v>0.13453167839999997</v>
      </c>
      <c r="K57" s="98">
        <f t="shared" si="8"/>
        <v>8.0030399999999974E-2</v>
      </c>
      <c r="L57" s="177"/>
      <c r="S57" s="37"/>
      <c r="AI57" s="119">
        <f t="shared" si="9"/>
        <v>5</v>
      </c>
      <c r="AJ57" s="97">
        <f>('[1]Summary Data'!$V114*POWER(AJ$51,3))+('[1]Summary Data'!$W114*POWER(AJ$51,2))+('[1]Summary Data'!$X114*AJ$51)+'[1]Summary Data'!$Y114</f>
        <v>0.27780408959999997</v>
      </c>
      <c r="AK57" s="98">
        <f>('[1]Summary Data'!$V114*POWER(AK$51,3))+('[1]Summary Data'!$W114*POWER(AK$51,2))+('[1]Summary Data'!$X114*AK$51)+'[1]Summary Data'!$Y114</f>
        <v>0.24001982879999995</v>
      </c>
      <c r="AL57" s="98">
        <f>('[1]Summary Data'!$V114*POWER(AL$51,3))+('[1]Summary Data'!$W114*POWER(AL$51,2))+('[1]Summary Data'!$X114*AL$51)+'[1]Summary Data'!$Y114</f>
        <v>0.19006192319999995</v>
      </c>
      <c r="AM57" s="98">
        <f>('[1]Summary Data'!$V114*POWER(AM$51,3))+('[1]Summary Data'!$W114*POWER(AM$51,2))+('[1]Summary Data'!$X114*AM$51)+'[1]Summary Data'!$Y114</f>
        <v>0.13453167839999997</v>
      </c>
      <c r="AN57" s="99">
        <f>('[1]Summary Data'!$V114*POWER(AN$51,3))+('[1]Summary Data'!$W114*POWER(AN$51,2))+('[1]Summary Data'!$X114*AN$51)+'[1]Summary Data'!$Y114</f>
        <v>8.0030399999999974E-2</v>
      </c>
    </row>
    <row r="58" spans="2:43" x14ac:dyDescent="0.25">
      <c r="B58" s="170"/>
      <c r="C58" s="171"/>
      <c r="D58" s="171"/>
      <c r="E58" s="172"/>
      <c r="F58" s="56">
        <f t="shared" si="6"/>
        <v>5.5</v>
      </c>
      <c r="G58" s="97">
        <f t="shared" si="7"/>
        <v>0.30977115855999998</v>
      </c>
      <c r="H58" s="98">
        <f t="shared" si="8"/>
        <v>0.27030401488</v>
      </c>
      <c r="I58" s="98">
        <f t="shared" si="8"/>
        <v>0.21751872591999999</v>
      </c>
      <c r="J58" s="98">
        <f t="shared" si="8"/>
        <v>0.15794422864000002</v>
      </c>
      <c r="K58" s="98">
        <f t="shared" si="8"/>
        <v>9.8109460000000037E-2</v>
      </c>
      <c r="L58" s="177"/>
      <c r="S58" s="37"/>
      <c r="AI58" s="119">
        <f t="shared" si="9"/>
        <v>5.5</v>
      </c>
      <c r="AJ58" s="97">
        <f>('[1]Summary Data'!$V113*POWER(AJ$51,3))+('[1]Summary Data'!$W113*POWER(AJ$51,2))+('[1]Summary Data'!$X113*AJ$51)+'[1]Summary Data'!$Y113</f>
        <v>0.30977115855999998</v>
      </c>
      <c r="AK58" s="98">
        <f>('[1]Summary Data'!$V113*POWER(AK$51,3))+('[1]Summary Data'!$W113*POWER(AK$51,2))+('[1]Summary Data'!$X113*AK$51)+'[1]Summary Data'!$Y113</f>
        <v>0.27030401488</v>
      </c>
      <c r="AL58" s="98">
        <f>('[1]Summary Data'!$V113*POWER(AL$51,3))+('[1]Summary Data'!$W113*POWER(AL$51,2))+('[1]Summary Data'!$X113*AL$51)+'[1]Summary Data'!$Y113</f>
        <v>0.21751872591999999</v>
      </c>
      <c r="AM58" s="98">
        <f>('[1]Summary Data'!$V113*POWER(AM$51,3))+('[1]Summary Data'!$W113*POWER(AM$51,2))+('[1]Summary Data'!$X113*AM$51)+'[1]Summary Data'!$Y113</f>
        <v>0.15794422864000002</v>
      </c>
      <c r="AN58" s="99">
        <f>('[1]Summary Data'!$V113*POWER(AN$51,3))+('[1]Summary Data'!$W113*POWER(AN$51,2))+('[1]Summary Data'!$X113*AN$51)+'[1]Summary Data'!$Y113</f>
        <v>9.8109460000000037E-2</v>
      </c>
    </row>
    <row r="59" spans="2:43" ht="15.75" thickBot="1" x14ac:dyDescent="0.3">
      <c r="B59" s="173"/>
      <c r="C59" s="174"/>
      <c r="D59" s="174"/>
      <c r="E59" s="175"/>
      <c r="F59" s="58">
        <f t="shared" si="6"/>
        <v>6</v>
      </c>
      <c r="G59" s="102">
        <f t="shared" si="7"/>
        <v>0.35848250824</v>
      </c>
      <c r="H59" s="103">
        <f t="shared" si="8"/>
        <v>0.30985781751999997</v>
      </c>
      <c r="I59" s="103">
        <f t="shared" si="8"/>
        <v>0.24990155368</v>
      </c>
      <c r="J59" s="103">
        <f t="shared" si="8"/>
        <v>0.18417231256000005</v>
      </c>
      <c r="K59" s="103">
        <f t="shared" si="8"/>
        <v>0.11822869000000003</v>
      </c>
      <c r="L59" s="178"/>
      <c r="AI59" s="120">
        <f t="shared" si="9"/>
        <v>6</v>
      </c>
      <c r="AJ59" s="102">
        <f>('[1]Summary Data'!$V112*POWER(AJ$51,3))+('[1]Summary Data'!$W112*POWER(AJ$51,2))+('[1]Summary Data'!$X112*AJ$51)+'[1]Summary Data'!$Y112</f>
        <v>0.35848250824</v>
      </c>
      <c r="AK59" s="103">
        <f>('[1]Summary Data'!$V112*POWER(AK$51,3))+('[1]Summary Data'!$W112*POWER(AK$51,2))+('[1]Summary Data'!$X112*AK$51)+'[1]Summary Data'!$Y112</f>
        <v>0.30985781751999997</v>
      </c>
      <c r="AL59" s="103">
        <f>('[1]Summary Data'!$V112*POWER(AL$51,3))+('[1]Summary Data'!$W112*POWER(AL$51,2))+('[1]Summary Data'!$X112*AL$51)+'[1]Summary Data'!$Y112</f>
        <v>0.24990155368</v>
      </c>
      <c r="AM59" s="103">
        <f>('[1]Summary Data'!$V112*POWER(AM$51,3))+('[1]Summary Data'!$W112*POWER(AM$51,2))+('[1]Summary Data'!$X112*AM$51)+'[1]Summary Data'!$Y112</f>
        <v>0.18417231256000005</v>
      </c>
      <c r="AN59" s="104">
        <f>('[1]Summary Data'!$V112*POWER(AN$51,3))+('[1]Summary Data'!$W112*POWER(AN$51,2))+('[1]Summary Data'!$X112*AN$51)+'[1]Summary Data'!$Y112</f>
        <v>0.11822869000000003</v>
      </c>
    </row>
    <row r="60" spans="2:43" ht="15.75" thickBot="1" x14ac:dyDescent="0.3">
      <c r="AI60" s="43" t="s">
        <v>59</v>
      </c>
    </row>
    <row r="61" spans="2:43" ht="15.75" thickBot="1" x14ac:dyDescent="0.3">
      <c r="B61" s="185" t="s">
        <v>63</v>
      </c>
      <c r="C61" s="186"/>
      <c r="D61" s="186"/>
      <c r="E61" s="186"/>
      <c r="F61" s="181"/>
      <c r="G61" s="182" t="s">
        <v>75</v>
      </c>
      <c r="H61" s="183"/>
      <c r="I61" s="183"/>
      <c r="J61" s="183"/>
      <c r="K61" s="183"/>
      <c r="L61" s="183"/>
      <c r="M61" s="183"/>
      <c r="N61" s="184"/>
      <c r="Q61" s="37"/>
      <c r="AI61" s="138"/>
      <c r="AJ61" s="182" t="s">
        <v>76</v>
      </c>
      <c r="AK61" s="183"/>
      <c r="AL61" s="183"/>
      <c r="AM61" s="183"/>
      <c r="AN61" s="183"/>
      <c r="AO61" s="183"/>
      <c r="AP61" s="183"/>
      <c r="AQ61" s="184"/>
    </row>
    <row r="62" spans="2:43" ht="15.75" customHeight="1" thickBot="1" x14ac:dyDescent="0.3">
      <c r="B62" s="167" t="s">
        <v>43</v>
      </c>
      <c r="C62" s="168"/>
      <c r="D62" s="168"/>
      <c r="E62" s="169"/>
      <c r="F62" s="47" t="str">
        <f>$E$5</f>
        <v>bar</v>
      </c>
      <c r="G62" s="139">
        <f>'[1]Summary Data'!$C$148</f>
        <v>0.22</v>
      </c>
      <c r="H62" s="122">
        <f>'[1]Summary Data'!$C$146</f>
        <v>0.34</v>
      </c>
      <c r="I62" s="122">
        <f>'[1]Summary Data'!$C$144</f>
        <v>0.46</v>
      </c>
      <c r="J62" s="122">
        <f>'[1]Summary Data'!$C$142</f>
        <v>0.57999999999999996</v>
      </c>
      <c r="K62" s="122">
        <f>'[1]Summary Data'!$C$140</f>
        <v>0.7</v>
      </c>
      <c r="L62" s="122">
        <f>'[1]Summary Data'!$C$138</f>
        <v>0.82</v>
      </c>
      <c r="M62" s="122">
        <f>'[1]Summary Data'!$C$136</f>
        <v>0.94</v>
      </c>
      <c r="N62" s="123">
        <f>'[1]Summary Data'!$C$134</f>
        <v>2</v>
      </c>
      <c r="AI62" s="111" t="s">
        <v>32</v>
      </c>
      <c r="AJ62" s="121">
        <f t="shared" ref="AJ62:AQ62" si="10">G62</f>
        <v>0.22</v>
      </c>
      <c r="AK62" s="122">
        <f t="shared" si="10"/>
        <v>0.34</v>
      </c>
      <c r="AL62" s="122">
        <f t="shared" si="10"/>
        <v>0.46</v>
      </c>
      <c r="AM62" s="122">
        <f t="shared" si="10"/>
        <v>0.57999999999999996</v>
      </c>
      <c r="AN62" s="122">
        <f t="shared" si="10"/>
        <v>0.7</v>
      </c>
      <c r="AO62" s="122">
        <f t="shared" si="10"/>
        <v>0.82</v>
      </c>
      <c r="AP62" s="122">
        <f t="shared" si="10"/>
        <v>0.94</v>
      </c>
      <c r="AQ62" s="123">
        <f t="shared" si="10"/>
        <v>2</v>
      </c>
    </row>
    <row r="63" spans="2:43" ht="15" customHeight="1" thickBot="1" x14ac:dyDescent="0.3">
      <c r="B63" s="170"/>
      <c r="C63" s="171"/>
      <c r="D63" s="171"/>
      <c r="E63" s="172"/>
      <c r="F63" s="49">
        <f t="shared" ref="F63:F70" si="11">F15</f>
        <v>2.5</v>
      </c>
      <c r="G63" s="124">
        <f t="shared" ref="G63:G70" si="12">MAX(AJ63-100,0)</f>
        <v>110.18963822648001</v>
      </c>
      <c r="H63" s="125">
        <f>IF(OR(AK63-100&gt;G63,AK63&gt;AJ63),0,(MAX(AK63-100,0)))</f>
        <v>61.178756857040014</v>
      </c>
      <c r="I63" s="125">
        <f t="shared" ref="I63:N70" si="13">IF(OR(AL63-100&gt;H63,AL63&gt;AK63),0,(MAX(AL63-100,0)))</f>
        <v>30.802221701359997</v>
      </c>
      <c r="J63" s="125">
        <f t="shared" si="13"/>
        <v>14.305884959120021</v>
      </c>
      <c r="K63" s="125">
        <f t="shared" si="13"/>
        <v>6.9355988299999467</v>
      </c>
      <c r="L63" s="125">
        <f t="shared" si="13"/>
        <v>3.9372155136800302</v>
      </c>
      <c r="M63" s="125">
        <f t="shared" si="13"/>
        <v>0.55658720984007459</v>
      </c>
      <c r="N63" s="125">
        <f t="shared" si="13"/>
        <v>0</v>
      </c>
      <c r="O63" s="176" t="s">
        <v>64</v>
      </c>
      <c r="AI63" s="116">
        <f t="shared" ref="AI63:AI70" si="14">F63</f>
        <v>2.5</v>
      </c>
      <c r="AJ63" s="124">
        <f>('[1]Summary Data'!$V163*POWER(AJ$62,3))+('[1]Summary Data'!$W163*POWER(AJ$62,2))+('[1]Summary Data'!$X163*AJ$62)+'[1]Summary Data'!$Y163</f>
        <v>210.18963822648001</v>
      </c>
      <c r="AK63" s="125">
        <f>('[1]Summary Data'!$V163*POWER(AK$62,3))+('[1]Summary Data'!$W163*POWER(AK$62,2))+('[1]Summary Data'!$X163*AK$62)+'[1]Summary Data'!$Y163</f>
        <v>161.17875685704001</v>
      </c>
      <c r="AL63" s="125">
        <f>('[1]Summary Data'!$V163*POWER(AL$62,3))+('[1]Summary Data'!$W163*POWER(AL$62,2))+('[1]Summary Data'!$X163*AL$62)+'[1]Summary Data'!$Y163</f>
        <v>130.80222170136</v>
      </c>
      <c r="AM63" s="125">
        <f>('[1]Summary Data'!$V163*POWER(AM$62,3))+('[1]Summary Data'!$W163*POWER(AM$62,2))+('[1]Summary Data'!$X163*AM$62)+'[1]Summary Data'!$Y163</f>
        <v>114.30588495912002</v>
      </c>
      <c r="AN63" s="125">
        <f>('[1]Summary Data'!$V163*POWER(AN$62,3))+('[1]Summary Data'!$W163*POWER(AN$62,2))+('[1]Summary Data'!$X163*AN$62)+'[1]Summary Data'!$Y163</f>
        <v>106.93559882999995</v>
      </c>
      <c r="AO63" s="125">
        <f>('[1]Summary Data'!$V163*POWER(AO$62,3))+('[1]Summary Data'!$W163*POWER(AO$62,2))+('[1]Summary Data'!$X163*AO$62)+'[1]Summary Data'!$Y163</f>
        <v>103.93721551368003</v>
      </c>
      <c r="AP63" s="125">
        <f>('[1]Summary Data'!$V163*POWER(AP$62,3))+('[1]Summary Data'!$W163*POWER(AP$62,2))+('[1]Summary Data'!$X163*AP$62)+'[1]Summary Data'!$Y163</f>
        <v>100.55658720984007</v>
      </c>
      <c r="AQ63" s="126">
        <f>('[1]Summary Data'!$V163*POWER(AQ$62,3))+('[1]Summary Data'!$W163*POWER(AQ$62,2))+('[1]Summary Data'!$X163*AQ$62)+'[1]Summary Data'!$Y163</f>
        <v>-691.51191999999969</v>
      </c>
    </row>
    <row r="64" spans="2:43" ht="15.75" thickBot="1" x14ac:dyDescent="0.3">
      <c r="B64" s="170"/>
      <c r="C64" s="171"/>
      <c r="D64" s="171"/>
      <c r="E64" s="172"/>
      <c r="F64" s="51">
        <f t="shared" si="11"/>
        <v>3</v>
      </c>
      <c r="G64" s="127">
        <f t="shared" si="12"/>
        <v>133.05377788416001</v>
      </c>
      <c r="H64" s="128">
        <f t="shared" ref="H64:H70" si="15">IF(OR(AK64-100&gt;G64,AK64&gt;AJ64),0,(MAX(AK64-100,0)))</f>
        <v>77.989136503680015</v>
      </c>
      <c r="I64" s="128">
        <f t="shared" si="13"/>
        <v>42.846925605119964</v>
      </c>
      <c r="J64" s="128">
        <f t="shared" si="13"/>
        <v>22.595471015040062</v>
      </c>
      <c r="K64" s="128">
        <f t="shared" si="13"/>
        <v>12.203098559999944</v>
      </c>
      <c r="L64" s="128">
        <f t="shared" si="13"/>
        <v>6.6381340665600419</v>
      </c>
      <c r="M64" s="128">
        <f t="shared" si="13"/>
        <v>0.86890336127999035</v>
      </c>
      <c r="N64" s="128">
        <f t="shared" si="13"/>
        <v>0</v>
      </c>
      <c r="O64" s="177"/>
      <c r="P64" s="53" t="s">
        <v>46</v>
      </c>
      <c r="AI64" s="117">
        <f t="shared" si="14"/>
        <v>3</v>
      </c>
      <c r="AJ64" s="127">
        <f>('[1]Summary Data'!$V162*POWER(AJ$62,3))+('[1]Summary Data'!$W162*POWER(AJ$62,2))+('[1]Summary Data'!$X162*AJ$62)+'[1]Summary Data'!$Y162</f>
        <v>233.05377788416001</v>
      </c>
      <c r="AK64" s="128">
        <f>('[1]Summary Data'!$V162*POWER(AK$62,3))+('[1]Summary Data'!$W162*POWER(AK$62,2))+('[1]Summary Data'!$X162*AK$62)+'[1]Summary Data'!$Y162</f>
        <v>177.98913650368002</v>
      </c>
      <c r="AL64" s="128">
        <f>('[1]Summary Data'!$V162*POWER(AL$62,3))+('[1]Summary Data'!$W162*POWER(AL$62,2))+('[1]Summary Data'!$X162*AL$62)+'[1]Summary Data'!$Y162</f>
        <v>142.84692560511996</v>
      </c>
      <c r="AM64" s="128">
        <f>('[1]Summary Data'!$V162*POWER(AM$62,3))+('[1]Summary Data'!$W162*POWER(AM$62,2))+('[1]Summary Data'!$X162*AM$62)+'[1]Summary Data'!$Y162</f>
        <v>122.59547101504006</v>
      </c>
      <c r="AN64" s="128">
        <f>('[1]Summary Data'!$V162*POWER(AN$62,3))+('[1]Summary Data'!$W162*POWER(AN$62,2))+('[1]Summary Data'!$X162*AN$62)+'[1]Summary Data'!$Y162</f>
        <v>112.20309855999994</v>
      </c>
      <c r="AO64" s="128">
        <f>('[1]Summary Data'!$V162*POWER(AO$62,3))+('[1]Summary Data'!$W162*POWER(AO$62,2))+('[1]Summary Data'!$X162*AO$62)+'[1]Summary Data'!$Y162</f>
        <v>106.63813406656004</v>
      </c>
      <c r="AP64" s="128">
        <f>('[1]Summary Data'!$V162*POWER(AP$62,3))+('[1]Summary Data'!$W162*POWER(AP$62,2))+('[1]Summary Data'!$X162*AP$62)+'[1]Summary Data'!$Y162</f>
        <v>100.86890336127999</v>
      </c>
      <c r="AQ64" s="129">
        <f>('[1]Summary Data'!$V162*POWER(AQ$62,3))+('[1]Summary Data'!$W162*POWER(AQ$62,2))+('[1]Summary Data'!$X162*AQ$62)+'[1]Summary Data'!$Y162</f>
        <v>-748.09438000000011</v>
      </c>
    </row>
    <row r="65" spans="2:43" x14ac:dyDescent="0.25">
      <c r="B65" s="170"/>
      <c r="C65" s="171"/>
      <c r="D65" s="171"/>
      <c r="E65" s="172"/>
      <c r="F65" s="54">
        <f t="shared" si="11"/>
        <v>3.5</v>
      </c>
      <c r="G65" s="130">
        <f t="shared" si="12"/>
        <v>131.01503434647998</v>
      </c>
      <c r="H65" s="131">
        <f t="shared" si="15"/>
        <v>76.129054785039955</v>
      </c>
      <c r="I65" s="131">
        <f t="shared" si="13"/>
        <v>41.366611837359983</v>
      </c>
      <c r="J65" s="131">
        <f t="shared" si="13"/>
        <v>21.595478215119954</v>
      </c>
      <c r="K65" s="131">
        <f t="shared" si="13"/>
        <v>11.683426629999929</v>
      </c>
      <c r="L65" s="131">
        <f t="shared" si="13"/>
        <v>6.4982297936799682</v>
      </c>
      <c r="M65" s="131">
        <f t="shared" si="13"/>
        <v>0.90766041784007712</v>
      </c>
      <c r="N65" s="131">
        <f t="shared" si="13"/>
        <v>0</v>
      </c>
      <c r="O65" s="177"/>
      <c r="AI65" s="118">
        <f t="shared" si="14"/>
        <v>3.5</v>
      </c>
      <c r="AJ65" s="130">
        <f>('[1]Summary Data'!$V161*POWER(AJ$62,3))+('[1]Summary Data'!$W161*POWER(AJ$62,2))+('[1]Summary Data'!$X161*AJ$62)+'[1]Summary Data'!$Y161</f>
        <v>231.01503434647998</v>
      </c>
      <c r="AK65" s="131">
        <f>('[1]Summary Data'!$V161*POWER(AK$62,3))+('[1]Summary Data'!$W161*POWER(AK$62,2))+('[1]Summary Data'!$X161*AK$62)+'[1]Summary Data'!$Y161</f>
        <v>176.12905478503995</v>
      </c>
      <c r="AL65" s="131">
        <f>('[1]Summary Data'!$V161*POWER(AL$62,3))+('[1]Summary Data'!$W161*POWER(AL$62,2))+('[1]Summary Data'!$X161*AL$62)+'[1]Summary Data'!$Y161</f>
        <v>141.36661183735998</v>
      </c>
      <c r="AM65" s="131">
        <f>('[1]Summary Data'!$V161*POWER(AM$62,3))+('[1]Summary Data'!$W161*POWER(AM$62,2))+('[1]Summary Data'!$X161*AM$62)+'[1]Summary Data'!$Y161</f>
        <v>121.59547821511995</v>
      </c>
      <c r="AN65" s="131">
        <f>('[1]Summary Data'!$V161*POWER(AN$62,3))+('[1]Summary Data'!$W161*POWER(AN$62,2))+('[1]Summary Data'!$X161*AN$62)+'[1]Summary Data'!$Y161</f>
        <v>111.68342662999993</v>
      </c>
      <c r="AO65" s="131">
        <f>('[1]Summary Data'!$V161*POWER(AO$62,3))+('[1]Summary Data'!$W161*POWER(AO$62,2))+('[1]Summary Data'!$X161*AO$62)+'[1]Summary Data'!$Y161</f>
        <v>106.49822979367997</v>
      </c>
      <c r="AP65" s="131">
        <f>('[1]Summary Data'!$V161*POWER(AP$62,3))+('[1]Summary Data'!$W161*POWER(AP$62,2))+('[1]Summary Data'!$X161*AP$62)+'[1]Summary Data'!$Y161</f>
        <v>100.90766041784008</v>
      </c>
      <c r="AQ65" s="132">
        <f>('[1]Summary Data'!$V161*POWER(AQ$62,3))+('[1]Summary Data'!$W161*POWER(AQ$62,2))+('[1]Summary Data'!$X161*AQ$62)+'[1]Summary Data'!$Y161</f>
        <v>-770.98161000000027</v>
      </c>
    </row>
    <row r="66" spans="2:43" x14ac:dyDescent="0.25">
      <c r="B66" s="170"/>
      <c r="C66" s="171"/>
      <c r="D66" s="171"/>
      <c r="E66" s="172"/>
      <c r="F66" s="56">
        <f t="shared" si="11"/>
        <v>4</v>
      </c>
      <c r="G66" s="130">
        <f t="shared" si="12"/>
        <v>122.21148863735999</v>
      </c>
      <c r="H66" s="131">
        <f t="shared" si="15"/>
        <v>71.450122835279956</v>
      </c>
      <c r="I66" s="131">
        <f t="shared" si="13"/>
        <v>39.02769275352</v>
      </c>
      <c r="J66" s="131">
        <f t="shared" si="13"/>
        <v>20.343896781840044</v>
      </c>
      <c r="K66" s="131">
        <f t="shared" si="13"/>
        <v>10.798433310000007</v>
      </c>
      <c r="L66" s="131">
        <f t="shared" si="13"/>
        <v>5.7910007277600357</v>
      </c>
      <c r="M66" s="131">
        <f t="shared" si="13"/>
        <v>0.72129742487999238</v>
      </c>
      <c r="N66" s="131">
        <f t="shared" si="13"/>
        <v>0</v>
      </c>
      <c r="O66" s="177"/>
      <c r="AI66" s="119">
        <f t="shared" si="14"/>
        <v>4</v>
      </c>
      <c r="AJ66" s="130">
        <f>('[1]Summary Data'!$V160*POWER(AJ$62,3))+('[1]Summary Data'!$W160*POWER(AJ$62,2))+('[1]Summary Data'!$X160*AJ$62)+'[1]Summary Data'!$Y160</f>
        <v>222.21148863735999</v>
      </c>
      <c r="AK66" s="131">
        <f>('[1]Summary Data'!$V160*POWER(AK$62,3))+('[1]Summary Data'!$W160*POWER(AK$62,2))+('[1]Summary Data'!$X160*AK$62)+'[1]Summary Data'!$Y160</f>
        <v>171.45012283527996</v>
      </c>
      <c r="AL66" s="131">
        <f>('[1]Summary Data'!$V160*POWER(AL$62,3))+('[1]Summary Data'!$W160*POWER(AL$62,2))+('[1]Summary Data'!$X160*AL$62)+'[1]Summary Data'!$Y160</f>
        <v>139.02769275352</v>
      </c>
      <c r="AM66" s="131">
        <f>('[1]Summary Data'!$V160*POWER(AM$62,3))+('[1]Summary Data'!$W160*POWER(AM$62,2))+('[1]Summary Data'!$X160*AM$62)+'[1]Summary Data'!$Y160</f>
        <v>120.34389678184004</v>
      </c>
      <c r="AN66" s="131">
        <f>('[1]Summary Data'!$V160*POWER(AN$62,3))+('[1]Summary Data'!$W160*POWER(AN$62,2))+('[1]Summary Data'!$X160*AN$62)+'[1]Summary Data'!$Y160</f>
        <v>110.79843331000001</v>
      </c>
      <c r="AO66" s="131">
        <f>('[1]Summary Data'!$V160*POWER(AO$62,3))+('[1]Summary Data'!$W160*POWER(AO$62,2))+('[1]Summary Data'!$X160*AO$62)+'[1]Summary Data'!$Y160</f>
        <v>105.79100072776004</v>
      </c>
      <c r="AP66" s="131">
        <f>('[1]Summary Data'!$V160*POWER(AP$62,3))+('[1]Summary Data'!$W160*POWER(AP$62,2))+('[1]Summary Data'!$X160*AP$62)+'[1]Summary Data'!$Y160</f>
        <v>100.72129742487999</v>
      </c>
      <c r="AQ66" s="132">
        <f>('[1]Summary Data'!$V160*POWER(AQ$62,3))+('[1]Summary Data'!$W160*POWER(AQ$62,2))+('[1]Summary Data'!$X160*AQ$62)+'[1]Summary Data'!$Y160</f>
        <v>-668.24261999999999</v>
      </c>
    </row>
    <row r="67" spans="2:43" x14ac:dyDescent="0.25">
      <c r="B67" s="170"/>
      <c r="C67" s="171"/>
      <c r="D67" s="171"/>
      <c r="E67" s="172"/>
      <c r="F67" s="56">
        <f t="shared" si="11"/>
        <v>4.5</v>
      </c>
      <c r="G67" s="130">
        <f t="shared" si="12"/>
        <v>115.11793093432004</v>
      </c>
      <c r="H67" s="131">
        <f t="shared" si="15"/>
        <v>66.647235385360034</v>
      </c>
      <c r="I67" s="131">
        <f t="shared" si="13"/>
        <v>35.820797392240024</v>
      </c>
      <c r="J67" s="131">
        <f t="shared" si="13"/>
        <v>18.225343904080148</v>
      </c>
      <c r="K67" s="131">
        <f t="shared" si="13"/>
        <v>9.447601870000085</v>
      </c>
      <c r="L67" s="131">
        <f t="shared" si="13"/>
        <v>5.0742982391200258</v>
      </c>
      <c r="M67" s="131">
        <f t="shared" si="13"/>
        <v>0.69215996056010454</v>
      </c>
      <c r="N67" s="131">
        <f t="shared" si="13"/>
        <v>0</v>
      </c>
      <c r="O67" s="177"/>
      <c r="AI67" s="119">
        <f t="shared" si="14"/>
        <v>4.5</v>
      </c>
      <c r="AJ67" s="130">
        <f>('[1]Summary Data'!$V159*POWER(AJ$62,3))+('[1]Summary Data'!$W159*POWER(AJ$62,2))+('[1]Summary Data'!$X159*AJ$62)+'[1]Summary Data'!$Y159</f>
        <v>215.11793093432004</v>
      </c>
      <c r="AK67" s="131">
        <f>('[1]Summary Data'!$V159*POWER(AK$62,3))+('[1]Summary Data'!$W159*POWER(AK$62,2))+('[1]Summary Data'!$X159*AK$62)+'[1]Summary Data'!$Y159</f>
        <v>166.64723538536003</v>
      </c>
      <c r="AL67" s="131">
        <f>('[1]Summary Data'!$V159*POWER(AL$62,3))+('[1]Summary Data'!$W159*POWER(AL$62,2))+('[1]Summary Data'!$X159*AL$62)+'[1]Summary Data'!$Y159</f>
        <v>135.82079739224002</v>
      </c>
      <c r="AM67" s="131">
        <f>('[1]Summary Data'!$V159*POWER(AM$62,3))+('[1]Summary Data'!$W159*POWER(AM$62,2))+('[1]Summary Data'!$X159*AM$62)+'[1]Summary Data'!$Y159</f>
        <v>118.22534390408015</v>
      </c>
      <c r="AN67" s="131">
        <f>('[1]Summary Data'!$V159*POWER(AN$62,3))+('[1]Summary Data'!$W159*POWER(AN$62,2))+('[1]Summary Data'!$X159*AN$62)+'[1]Summary Data'!$Y159</f>
        <v>109.44760187000009</v>
      </c>
      <c r="AO67" s="131">
        <f>('[1]Summary Data'!$V159*POWER(AO$62,3))+('[1]Summary Data'!$W159*POWER(AO$62,2))+('[1]Summary Data'!$X159*AO$62)+'[1]Summary Data'!$Y159</f>
        <v>105.07429823912003</v>
      </c>
      <c r="AP67" s="131">
        <f>('[1]Summary Data'!$V159*POWER(AP$62,3))+('[1]Summary Data'!$W159*POWER(AP$62,2))+('[1]Summary Data'!$X159*AP$62)+'[1]Summary Data'!$Y159</f>
        <v>100.6921599605601</v>
      </c>
      <c r="AQ67" s="132">
        <f>('[1]Summary Data'!$V159*POWER(AQ$62,3))+('[1]Summary Data'!$W159*POWER(AQ$62,2))+('[1]Summary Data'!$X159*AQ$62)+'[1]Summary Data'!$Y159</f>
        <v>-630.54533999999967</v>
      </c>
    </row>
    <row r="68" spans="2:43" x14ac:dyDescent="0.25">
      <c r="B68" s="170"/>
      <c r="C68" s="171"/>
      <c r="D68" s="171"/>
      <c r="E68" s="172"/>
      <c r="F68" s="56">
        <f t="shared" si="11"/>
        <v>5</v>
      </c>
      <c r="G68" s="130">
        <f t="shared" si="12"/>
        <v>123.22595830208002</v>
      </c>
      <c r="H68" s="131">
        <f t="shared" si="15"/>
        <v>72.538750091840029</v>
      </c>
      <c r="I68" s="131">
        <f t="shared" si="13"/>
        <v>40.042951842560058</v>
      </c>
      <c r="J68" s="131">
        <f t="shared" si="13"/>
        <v>21.176472067520024</v>
      </c>
      <c r="K68" s="131">
        <f t="shared" si="13"/>
        <v>11.377219280000077</v>
      </c>
      <c r="L68" s="131">
        <f t="shared" si="13"/>
        <v>6.0831019932800814</v>
      </c>
      <c r="M68" s="131">
        <f t="shared" si="13"/>
        <v>0.73202872064001667</v>
      </c>
      <c r="N68" s="131">
        <f t="shared" si="13"/>
        <v>0</v>
      </c>
      <c r="O68" s="177"/>
      <c r="AI68" s="119">
        <f t="shared" si="14"/>
        <v>5</v>
      </c>
      <c r="AJ68" s="130">
        <f>('[1]Summary Data'!$V158*POWER(AJ$62,3))+('[1]Summary Data'!$W158*POWER(AJ$62,2))+('[1]Summary Data'!$X158*AJ$62)+'[1]Summary Data'!$Y158</f>
        <v>223.22595830208002</v>
      </c>
      <c r="AK68" s="131">
        <f>('[1]Summary Data'!$V158*POWER(AK$62,3))+('[1]Summary Data'!$W158*POWER(AK$62,2))+('[1]Summary Data'!$X158*AK$62)+'[1]Summary Data'!$Y158</f>
        <v>172.53875009184003</v>
      </c>
      <c r="AL68" s="131">
        <f>('[1]Summary Data'!$V158*POWER(AL$62,3))+('[1]Summary Data'!$W158*POWER(AL$62,2))+('[1]Summary Data'!$X158*AL$62)+'[1]Summary Data'!$Y158</f>
        <v>140.04295184256006</v>
      </c>
      <c r="AM68" s="131">
        <f>('[1]Summary Data'!$V158*POWER(AM$62,3))+('[1]Summary Data'!$W158*POWER(AM$62,2))+('[1]Summary Data'!$X158*AM$62)+'[1]Summary Data'!$Y158</f>
        <v>121.17647206752002</v>
      </c>
      <c r="AN68" s="131">
        <f>('[1]Summary Data'!$V158*POWER(AN$62,3))+('[1]Summary Data'!$W158*POWER(AN$62,2))+('[1]Summary Data'!$X158*AN$62)+'[1]Summary Data'!$Y158</f>
        <v>111.37721928000008</v>
      </c>
      <c r="AO68" s="131">
        <f>('[1]Summary Data'!$V158*POWER(AO$62,3))+('[1]Summary Data'!$W158*POWER(AO$62,2))+('[1]Summary Data'!$X158*AO$62)+'[1]Summary Data'!$Y158</f>
        <v>106.08310199328008</v>
      </c>
      <c r="AP68" s="131">
        <f>('[1]Summary Data'!$V158*POWER(AP$62,3))+('[1]Summary Data'!$W158*POWER(AP$62,2))+('[1]Summary Data'!$X158*AP$62)+'[1]Summary Data'!$Y158</f>
        <v>100.73202872064002</v>
      </c>
      <c r="AQ68" s="132">
        <f>('[1]Summary Data'!$V158*POWER(AQ$62,3))+('[1]Summary Data'!$W158*POWER(AQ$62,2))+('[1]Summary Data'!$X158*AQ$62)+'[1]Summary Data'!$Y158</f>
        <v>-664.49390999999991</v>
      </c>
    </row>
    <row r="69" spans="2:43" x14ac:dyDescent="0.25">
      <c r="B69" s="170"/>
      <c r="C69" s="171"/>
      <c r="D69" s="171"/>
      <c r="E69" s="172"/>
      <c r="F69" s="56">
        <f t="shared" si="11"/>
        <v>5.5</v>
      </c>
      <c r="G69" s="130">
        <f t="shared" si="12"/>
        <v>137.95303556592003</v>
      </c>
      <c r="H69" s="131">
        <f t="shared" si="15"/>
        <v>82.087884584160008</v>
      </c>
      <c r="I69" s="131">
        <f t="shared" si="13"/>
        <v>46.172887897440091</v>
      </c>
      <c r="J69" s="131">
        <f t="shared" si="13"/>
        <v>25.168327008480105</v>
      </c>
      <c r="K69" s="131">
        <f t="shared" si="13"/>
        <v>14.034483420000072</v>
      </c>
      <c r="L69" s="131">
        <f t="shared" si="13"/>
        <v>7.7316386347199568</v>
      </c>
      <c r="M69" s="131">
        <f t="shared" si="13"/>
        <v>1.2200741553601802</v>
      </c>
      <c r="N69" s="131">
        <f t="shared" si="13"/>
        <v>0</v>
      </c>
      <c r="O69" s="177"/>
      <c r="AI69" s="119">
        <f t="shared" si="14"/>
        <v>5.5</v>
      </c>
      <c r="AJ69" s="130">
        <f>('[1]Summary Data'!$V157*POWER(AJ$62,3))+('[1]Summary Data'!$W157*POWER(AJ$62,2))+('[1]Summary Data'!$X157*AJ$62)+'[1]Summary Data'!$Y157</f>
        <v>237.95303556592003</v>
      </c>
      <c r="AK69" s="131">
        <f>('[1]Summary Data'!$V157*POWER(AK$62,3))+('[1]Summary Data'!$W157*POWER(AK$62,2))+('[1]Summary Data'!$X157*AK$62)+'[1]Summary Data'!$Y157</f>
        <v>182.08788458416001</v>
      </c>
      <c r="AL69" s="131">
        <f>('[1]Summary Data'!$V157*POWER(AL$62,3))+('[1]Summary Data'!$W157*POWER(AL$62,2))+('[1]Summary Data'!$X157*AL$62)+'[1]Summary Data'!$Y157</f>
        <v>146.17288789744009</v>
      </c>
      <c r="AM69" s="131">
        <f>('[1]Summary Data'!$V157*POWER(AM$62,3))+('[1]Summary Data'!$W157*POWER(AM$62,2))+('[1]Summary Data'!$X157*AM$62)+'[1]Summary Data'!$Y157</f>
        <v>125.16832700848011</v>
      </c>
      <c r="AN69" s="131">
        <f>('[1]Summary Data'!$V157*POWER(AN$62,3))+('[1]Summary Data'!$W157*POWER(AN$62,2))+('[1]Summary Data'!$X157*AN$62)+'[1]Summary Data'!$Y157</f>
        <v>114.03448342000007</v>
      </c>
      <c r="AO69" s="131">
        <f>('[1]Summary Data'!$V157*POWER(AO$62,3))+('[1]Summary Data'!$W157*POWER(AO$62,2))+('[1]Summary Data'!$X157*AO$62)+'[1]Summary Data'!$Y157</f>
        <v>107.73163863471996</v>
      </c>
      <c r="AP69" s="131">
        <f>('[1]Summary Data'!$V157*POWER(AP$62,3))+('[1]Summary Data'!$W157*POWER(AP$62,2))+('[1]Summary Data'!$X157*AP$62)+'[1]Summary Data'!$Y157</f>
        <v>101.22007415536018</v>
      </c>
      <c r="AQ69" s="132">
        <f>('[1]Summary Data'!$V157*POWER(AQ$62,3))+('[1]Summary Data'!$W157*POWER(AQ$62,2))+('[1]Summary Data'!$X157*AQ$62)+'[1]Summary Data'!$Y157</f>
        <v>-755.75551999999948</v>
      </c>
    </row>
    <row r="70" spans="2:43" ht="15.75" thickBot="1" x14ac:dyDescent="0.3">
      <c r="B70" s="173"/>
      <c r="C70" s="174"/>
      <c r="D70" s="174"/>
      <c r="E70" s="175"/>
      <c r="F70" s="58">
        <f t="shared" si="11"/>
        <v>6</v>
      </c>
      <c r="G70" s="133">
        <f t="shared" si="12"/>
        <v>159.54976386280003</v>
      </c>
      <c r="H70" s="134">
        <f t="shared" si="15"/>
        <v>94.387658652400091</v>
      </c>
      <c r="I70" s="134">
        <f t="shared" si="13"/>
        <v>52.9047895156001</v>
      </c>
      <c r="J70" s="134">
        <f t="shared" si="13"/>
        <v>29.003620049200094</v>
      </c>
      <c r="K70" s="134">
        <f t="shared" si="13"/>
        <v>16.586613850000163</v>
      </c>
      <c r="L70" s="134">
        <f t="shared" si="13"/>
        <v>9.5562345148000531</v>
      </c>
      <c r="M70" s="134">
        <f t="shared" si="13"/>
        <v>1.8149456404001967</v>
      </c>
      <c r="N70" s="134">
        <f t="shared" si="13"/>
        <v>0</v>
      </c>
      <c r="O70" s="178"/>
      <c r="AI70" s="120">
        <f t="shared" si="14"/>
        <v>6</v>
      </c>
      <c r="AJ70" s="133">
        <f>('[1]Summary Data'!$V156*POWER(AJ$62,3))+('[1]Summary Data'!$W156*POWER(AJ$62,2))+('[1]Summary Data'!$X156*AJ$62)+'[1]Summary Data'!$Y156</f>
        <v>259.54976386280003</v>
      </c>
      <c r="AK70" s="134">
        <f>('[1]Summary Data'!$V156*POWER(AK$62,3))+('[1]Summary Data'!$W156*POWER(AK$62,2))+('[1]Summary Data'!$X156*AK$62)+'[1]Summary Data'!$Y156</f>
        <v>194.38765865240009</v>
      </c>
      <c r="AL70" s="134">
        <f>('[1]Summary Data'!$V156*POWER(AL$62,3))+('[1]Summary Data'!$W156*POWER(AL$62,2))+('[1]Summary Data'!$X156*AL$62)+'[1]Summary Data'!$Y156</f>
        <v>152.9047895156001</v>
      </c>
      <c r="AM70" s="134">
        <f>('[1]Summary Data'!$V156*POWER(AM$62,3))+('[1]Summary Data'!$W156*POWER(AM$62,2))+('[1]Summary Data'!$X156*AM$62)+'[1]Summary Data'!$Y156</f>
        <v>129.00362004920009</v>
      </c>
      <c r="AN70" s="134">
        <f>('[1]Summary Data'!$V156*POWER(AN$62,3))+('[1]Summary Data'!$W156*POWER(AN$62,2))+('[1]Summary Data'!$X156*AN$62)+'[1]Summary Data'!$Y156</f>
        <v>116.58661385000016</v>
      </c>
      <c r="AO70" s="134">
        <f>('[1]Summary Data'!$V156*POWER(AO$62,3))+('[1]Summary Data'!$W156*POWER(AO$62,2))+('[1]Summary Data'!$X156*AO$62)+'[1]Summary Data'!$Y156</f>
        <v>109.55623451480005</v>
      </c>
      <c r="AP70" s="134">
        <f>('[1]Summary Data'!$V156*POWER(AP$62,3))+('[1]Summary Data'!$W156*POWER(AP$62,2))+('[1]Summary Data'!$X156*AP$62)+'[1]Summary Data'!$Y156</f>
        <v>101.8149456404002</v>
      </c>
      <c r="AQ70" s="135">
        <f>('[1]Summary Data'!$V156*POWER(AQ$62,3))+('[1]Summary Data'!$W156*POWER(AQ$62,2))+('[1]Summary Data'!$X156*AQ$62)+'[1]Summary Data'!$Y156</f>
        <v>-953.73388999999941</v>
      </c>
    </row>
    <row r="71" spans="2:43" ht="15.75" thickBot="1" x14ac:dyDescent="0.3"/>
    <row r="72" spans="2:43" ht="15.75" thickBot="1" x14ac:dyDescent="0.3">
      <c r="B72" s="179" t="s">
        <v>65</v>
      </c>
      <c r="C72" s="180"/>
      <c r="D72" s="180"/>
      <c r="E72" s="180"/>
      <c r="F72" s="180"/>
      <c r="G72" s="180"/>
      <c r="H72" s="181"/>
    </row>
    <row r="73" spans="2:43" ht="15.75" thickBot="1" x14ac:dyDescent="0.3">
      <c r="B73" s="136">
        <v>4000</v>
      </c>
      <c r="C73" s="46" t="s">
        <v>66</v>
      </c>
    </row>
  </sheetData>
  <sheetProtection password="C163" sheet="1" objects="1" scenarios="1"/>
  <mergeCells count="33">
    <mergeCell ref="B10:H10"/>
    <mergeCell ref="A1:T1"/>
    <mergeCell ref="J2:R2"/>
    <mergeCell ref="B5:D5"/>
    <mergeCell ref="P5:S5"/>
    <mergeCell ref="B7:D7"/>
    <mergeCell ref="S39:W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K39"/>
    <mergeCell ref="N39:R39"/>
    <mergeCell ref="B40:E48"/>
    <mergeCell ref="N40:Q48"/>
    <mergeCell ref="L41:L48"/>
    <mergeCell ref="X41:X48"/>
    <mergeCell ref="B50:F50"/>
    <mergeCell ref="G50:L50"/>
    <mergeCell ref="B62:E70"/>
    <mergeCell ref="O63:O70"/>
    <mergeCell ref="B72:H72"/>
    <mergeCell ref="AJ50:AO50"/>
    <mergeCell ref="B51:E59"/>
    <mergeCell ref="L52:L59"/>
    <mergeCell ref="B61:F61"/>
    <mergeCell ref="G61:N61"/>
    <mergeCell ref="AJ61:AQ61"/>
  </mergeCells>
  <dataValidations count="1">
    <dataValidation type="list" allowBlank="1" showInputMessage="1" showErrorMessage="1" sqref="E5" xr:uid="{00000000-0002-0000-05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41" fitToHeight="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Q62"/>
  <sheetViews>
    <sheetView showGridLines="0" workbookViewId="0">
      <selection sqref="A1:T1"/>
    </sheetView>
  </sheetViews>
  <sheetFormatPr defaultRowHeight="15" x14ac:dyDescent="0.2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47" width="9.140625" style="7" hidden="1" customWidth="1"/>
    <col min="148" max="16384" width="9.140625" style="7"/>
  </cols>
  <sheetData>
    <row r="1" spans="1:27" ht="27" thickBot="1" x14ac:dyDescent="0.4">
      <c r="A1" s="161" t="str">
        <f ca="1">MID(CELL("filename",A1),FIND("]",CELL("filename",A1))+1,255)</f>
        <v>Mitsubishi EVO X COBB</v>
      </c>
      <c r="B1" s="162"/>
      <c r="C1" s="162"/>
      <c r="D1" s="162"/>
      <c r="E1" s="162"/>
      <c r="F1" s="162"/>
      <c r="G1" s="162"/>
      <c r="H1" s="162"/>
      <c r="I1" s="162"/>
      <c r="J1" s="162" t="s">
        <v>67</v>
      </c>
      <c r="K1" s="162"/>
      <c r="L1" s="162"/>
      <c r="M1" s="162"/>
      <c r="N1" s="162"/>
      <c r="O1" s="162"/>
      <c r="P1" s="162"/>
      <c r="Q1" s="162"/>
      <c r="R1" s="162"/>
      <c r="S1" s="162">
        <f>'[1]Summary Data'!$D$69</f>
        <v>557.84900000000005</v>
      </c>
      <c r="T1" s="163" t="s">
        <v>28</v>
      </c>
      <c r="U1" s="38"/>
      <c r="V1" s="38"/>
      <c r="W1" s="38"/>
      <c r="X1" s="38"/>
      <c r="Y1" s="39"/>
      <c r="Z1" s="38"/>
      <c r="AA1" s="38"/>
    </row>
    <row r="2" spans="1:27" ht="15.75" thickBot="1" x14ac:dyDescent="0.3">
      <c r="A2" s="6" t="s">
        <v>0</v>
      </c>
      <c r="J2" s="201" t="s">
        <v>35</v>
      </c>
      <c r="K2" s="202"/>
      <c r="L2" s="202"/>
      <c r="M2" s="202"/>
      <c r="N2" s="202"/>
      <c r="O2" s="202"/>
      <c r="P2" s="202"/>
      <c r="Q2" s="202"/>
      <c r="R2" s="203"/>
      <c r="S2" s="40">
        <f>'[1]Summary Data'!$D$69</f>
        <v>557.84900000000005</v>
      </c>
      <c r="T2" s="41" t="s">
        <v>28</v>
      </c>
    </row>
    <row r="3" spans="1:27" x14ac:dyDescent="0.25">
      <c r="A3" s="8" t="s">
        <v>1</v>
      </c>
      <c r="B3" s="7" t="str">
        <f>[1]Versions!C4</f>
        <v>19.02.28</v>
      </c>
    </row>
    <row r="4" spans="1:27" ht="15.75" thickBot="1" x14ac:dyDescent="0.3"/>
    <row r="5" spans="1:27" ht="15.75" thickBot="1" x14ac:dyDescent="0.3">
      <c r="B5" s="179" t="s">
        <v>36</v>
      </c>
      <c r="C5" s="180"/>
      <c r="D5" s="181"/>
      <c r="E5" s="42" t="s">
        <v>32</v>
      </c>
      <c r="F5" s="43" t="s">
        <v>37</v>
      </c>
      <c r="P5" s="204" t="s">
        <v>38</v>
      </c>
      <c r="Q5" s="204"/>
      <c r="R5" s="204"/>
      <c r="S5" s="204"/>
      <c r="T5" s="44">
        <v>1</v>
      </c>
    </row>
    <row r="6" spans="1:27" ht="15.75" thickBot="1" x14ac:dyDescent="0.3"/>
    <row r="7" spans="1:27" ht="15.75" thickBot="1" x14ac:dyDescent="0.3">
      <c r="B7" s="179" t="s">
        <v>39</v>
      </c>
      <c r="C7" s="180"/>
      <c r="D7" s="181"/>
    </row>
    <row r="8" spans="1:27" ht="15.75" thickBot="1" x14ac:dyDescent="0.3">
      <c r="B8" s="45">
        <f>MIN(G51:V51)</f>
        <v>0</v>
      </c>
      <c r="C8" s="46" t="s">
        <v>40</v>
      </c>
    </row>
    <row r="12" spans="1:27" ht="15.75" thickBot="1" x14ac:dyDescent="0.3">
      <c r="I12" s="43"/>
    </row>
    <row r="13" spans="1:27" ht="15.75" thickBot="1" x14ac:dyDescent="0.3">
      <c r="B13" s="179" t="s">
        <v>42</v>
      </c>
      <c r="C13" s="180"/>
      <c r="D13" s="180"/>
      <c r="E13" s="180"/>
      <c r="F13" s="180"/>
      <c r="G13" s="181"/>
      <c r="H13" s="43"/>
      <c r="I13" s="43"/>
    </row>
    <row r="14" spans="1:27" ht="15.75" thickBot="1" x14ac:dyDescent="0.3">
      <c r="B14" s="167" t="s">
        <v>43</v>
      </c>
      <c r="C14" s="168"/>
      <c r="D14" s="168"/>
      <c r="E14" s="169"/>
      <c r="F14" s="47" t="str">
        <f>$E$5</f>
        <v>bar</v>
      </c>
      <c r="G14" s="48" t="s">
        <v>44</v>
      </c>
    </row>
    <row r="15" spans="1:27" ht="15.75" customHeight="1" thickBot="1" x14ac:dyDescent="0.3">
      <c r="B15" s="170"/>
      <c r="C15" s="171"/>
      <c r="D15" s="171"/>
      <c r="E15" s="172"/>
      <c r="F15" s="49">
        <f>'[1]Summary Data'!$C$16*VLOOKUP($E$5,PressureFactors,2,FALSE)</f>
        <v>2.5</v>
      </c>
      <c r="G15" s="50">
        <f>'[1]Summary Data'!$D$70*IF('[1]Summary Data'!$D$69&gt;1250,1,Help!$AE$5)*$T$5</f>
        <v>592.1327</v>
      </c>
      <c r="H15" s="176" t="s">
        <v>45</v>
      </c>
      <c r="I15" s="37"/>
      <c r="K15" s="37"/>
    </row>
    <row r="16" spans="1:27" ht="15.75" thickBot="1" x14ac:dyDescent="0.3">
      <c r="B16" s="170"/>
      <c r="C16" s="171"/>
      <c r="D16" s="171"/>
      <c r="E16" s="172"/>
      <c r="F16" s="51">
        <f>'[1]Summary Data'!$C$15*VLOOKUP($E$5,PressureFactors,2,FALSE)</f>
        <v>3</v>
      </c>
      <c r="G16" s="52">
        <f>'[1]Summary Data'!$D$69*IF('[1]Summary Data'!$D$69&gt;1250,1,Help!$AE$5)*$T$5</f>
        <v>641.52634999999998</v>
      </c>
      <c r="H16" s="177"/>
      <c r="I16" s="146" t="s">
        <v>77</v>
      </c>
    </row>
    <row r="17" spans="2:17" x14ac:dyDescent="0.25">
      <c r="B17" s="170"/>
      <c r="C17" s="171"/>
      <c r="D17" s="171"/>
      <c r="E17" s="172"/>
      <c r="F17" s="54">
        <f>'[1]Summary Data'!$C$14*VLOOKUP($E$5,PressureFactors,2,FALSE)</f>
        <v>3.5</v>
      </c>
      <c r="G17" s="55">
        <f>'[1]Summary Data'!$D$68*IF('[1]Summary Data'!$D$69&gt;1250,1,Help!$AE$5)*$T$5</f>
        <v>705.20069999999987</v>
      </c>
      <c r="H17" s="177"/>
    </row>
    <row r="18" spans="2:17" x14ac:dyDescent="0.25">
      <c r="B18" s="170"/>
      <c r="C18" s="171"/>
      <c r="D18" s="171"/>
      <c r="E18" s="172"/>
      <c r="F18" s="56">
        <f>'[1]Summary Data'!$C$13*VLOOKUP($E$5,PressureFactors,2,FALSE)</f>
        <v>4</v>
      </c>
      <c r="G18" s="57">
        <f>'[1]Summary Data'!$D$67*IF('[1]Summary Data'!$D$69&gt;1250,1,Help!$AE$5)*$T$5</f>
        <v>743.33010000000002</v>
      </c>
      <c r="H18" s="177"/>
    </row>
    <row r="19" spans="2:17" x14ac:dyDescent="0.25">
      <c r="B19" s="170"/>
      <c r="C19" s="171"/>
      <c r="D19" s="171"/>
      <c r="E19" s="172"/>
      <c r="F19" s="56">
        <f>'[1]Summary Data'!$C$12*VLOOKUP($E$5,PressureFactors,2,FALSE)</f>
        <v>4.5</v>
      </c>
      <c r="G19" s="57">
        <f>'[1]Summary Data'!$D$66*IF('[1]Summary Data'!$D$69&gt;1250,1,Help!$AE$5)*$T$5</f>
        <v>802.36534999999992</v>
      </c>
      <c r="H19" s="177"/>
    </row>
    <row r="20" spans="2:17" x14ac:dyDescent="0.25">
      <c r="B20" s="170"/>
      <c r="C20" s="171"/>
      <c r="D20" s="171"/>
      <c r="E20" s="172"/>
      <c r="F20" s="56">
        <f>'[1]Summary Data'!$C$11*VLOOKUP($E$5,PressureFactors,2,FALSE)</f>
        <v>5</v>
      </c>
      <c r="G20" s="57">
        <f>'[1]Summary Data'!$D$65*IF('[1]Summary Data'!$D$69&gt;1250,1,Help!$AE$5)*$T$5</f>
        <v>839.89789999999994</v>
      </c>
      <c r="H20" s="177"/>
    </row>
    <row r="21" spans="2:17" x14ac:dyDescent="0.25">
      <c r="B21" s="170"/>
      <c r="C21" s="171"/>
      <c r="D21" s="171"/>
      <c r="E21" s="172"/>
      <c r="F21" s="56">
        <f>'[1]Summary Data'!$C$10*VLOOKUP($E$5,PressureFactors,2,FALSE)</f>
        <v>5.5</v>
      </c>
      <c r="G21" s="57">
        <f>'[1]Summary Data'!$D$64*IF('[1]Summary Data'!$D$69&gt;1250,1,Help!$AE$5)*$T$5</f>
        <v>881.00579999999991</v>
      </c>
      <c r="H21" s="177"/>
    </row>
    <row r="22" spans="2:17" ht="15.75" thickBot="1" x14ac:dyDescent="0.3">
      <c r="B22" s="173"/>
      <c r="C22" s="174"/>
      <c r="D22" s="174"/>
      <c r="E22" s="175"/>
      <c r="F22" s="58">
        <f>'[1]Summary Data'!$C$9*VLOOKUP($E$5,PressureFactors,2,FALSE)</f>
        <v>6</v>
      </c>
      <c r="G22" s="59">
        <f>'[1]Summary Data'!$D$63*IF('[1]Summary Data'!$D$69&gt;1250,1,Help!$AE$5)*$T$5</f>
        <v>918.84539999999993</v>
      </c>
      <c r="H22" s="178"/>
    </row>
    <row r="26" spans="2:17" x14ac:dyDescent="0.25">
      <c r="P26" s="37"/>
      <c r="Q26" s="73"/>
    </row>
    <row r="27" spans="2:17" ht="15.75" thickBot="1" x14ac:dyDescent="0.3"/>
    <row r="28" spans="2:17" ht="15.75" thickBot="1" x14ac:dyDescent="0.3">
      <c r="B28" s="179" t="s">
        <v>52</v>
      </c>
      <c r="C28" s="180"/>
      <c r="D28" s="180"/>
      <c r="E28" s="180"/>
      <c r="F28" s="181"/>
      <c r="G28" s="137">
        <f>'[1]Summary Data'!$C$15*VLOOKUP($E$5,PressureFactors,2,FALSE)</f>
        <v>3</v>
      </c>
      <c r="H28" s="146" t="s">
        <v>77</v>
      </c>
      <c r="I28" s="43"/>
    </row>
    <row r="29" spans="2:17" ht="15.75" thickBot="1" x14ac:dyDescent="0.3">
      <c r="B29" s="167" t="s">
        <v>53</v>
      </c>
      <c r="C29" s="168"/>
      <c r="D29" s="168"/>
      <c r="E29" s="169"/>
      <c r="F29" s="47" t="str">
        <f>$E$5</f>
        <v>bar</v>
      </c>
      <c r="G29" s="76" t="s">
        <v>54</v>
      </c>
    </row>
    <row r="30" spans="2:17" ht="15.75" customHeight="1" x14ac:dyDescent="0.25">
      <c r="B30" s="170"/>
      <c r="C30" s="171"/>
      <c r="D30" s="171"/>
      <c r="E30" s="172"/>
      <c r="F30" s="77">
        <f t="shared" ref="F30:F37" si="0">F15</f>
        <v>2.5</v>
      </c>
      <c r="G30" s="78">
        <f>SQRT(1+(($G$28-F30)/F30))</f>
        <v>1.0954451150103321</v>
      </c>
      <c r="H30" s="37"/>
      <c r="I30" s="37"/>
      <c r="K30" s="37"/>
    </row>
    <row r="31" spans="2:17" x14ac:dyDescent="0.25">
      <c r="B31" s="170"/>
      <c r="C31" s="171"/>
      <c r="D31" s="171"/>
      <c r="E31" s="172"/>
      <c r="F31" s="79">
        <f t="shared" si="0"/>
        <v>3</v>
      </c>
      <c r="G31" s="80">
        <f t="shared" ref="G31:G37" si="1">SQRT(1+(($G$28-F31)/F31))</f>
        <v>1</v>
      </c>
      <c r="H31" s="43"/>
      <c r="I31" s="43"/>
    </row>
    <row r="32" spans="2:17" x14ac:dyDescent="0.25">
      <c r="B32" s="170"/>
      <c r="C32" s="171"/>
      <c r="D32" s="171"/>
      <c r="E32" s="172"/>
      <c r="F32" s="81">
        <f t="shared" si="0"/>
        <v>3.5</v>
      </c>
      <c r="G32" s="80">
        <f t="shared" si="1"/>
        <v>0.92582009977255153</v>
      </c>
    </row>
    <row r="33" spans="2:15" x14ac:dyDescent="0.25">
      <c r="B33" s="170"/>
      <c r="C33" s="171"/>
      <c r="D33" s="171"/>
      <c r="E33" s="172"/>
      <c r="F33" s="79">
        <f t="shared" si="0"/>
        <v>4</v>
      </c>
      <c r="G33" s="80">
        <f t="shared" si="1"/>
        <v>0.8660254037844386</v>
      </c>
    </row>
    <row r="34" spans="2:15" x14ac:dyDescent="0.25">
      <c r="B34" s="170"/>
      <c r="C34" s="171"/>
      <c r="D34" s="171"/>
      <c r="E34" s="172"/>
      <c r="F34" s="79">
        <f t="shared" si="0"/>
        <v>4.5</v>
      </c>
      <c r="G34" s="80">
        <f t="shared" si="1"/>
        <v>0.81649658092772603</v>
      </c>
    </row>
    <row r="35" spans="2:15" x14ac:dyDescent="0.25">
      <c r="B35" s="170"/>
      <c r="C35" s="171"/>
      <c r="D35" s="171"/>
      <c r="E35" s="172"/>
      <c r="F35" s="79">
        <f t="shared" si="0"/>
        <v>5</v>
      </c>
      <c r="G35" s="80">
        <f t="shared" si="1"/>
        <v>0.7745966692414834</v>
      </c>
    </row>
    <row r="36" spans="2:15" x14ac:dyDescent="0.25">
      <c r="B36" s="170"/>
      <c r="C36" s="171"/>
      <c r="D36" s="171"/>
      <c r="E36" s="172"/>
      <c r="F36" s="79">
        <f t="shared" si="0"/>
        <v>5.5</v>
      </c>
      <c r="G36" s="80">
        <f t="shared" si="1"/>
        <v>0.7385489458759964</v>
      </c>
    </row>
    <row r="37" spans="2:15" ht="15.75" thickBot="1" x14ac:dyDescent="0.3">
      <c r="B37" s="173"/>
      <c r="C37" s="174"/>
      <c r="D37" s="174"/>
      <c r="E37" s="175"/>
      <c r="F37" s="82">
        <f t="shared" si="0"/>
        <v>6</v>
      </c>
      <c r="G37" s="83">
        <f t="shared" si="1"/>
        <v>0.70710678118654757</v>
      </c>
    </row>
    <row r="38" spans="2:15" ht="15.75" thickBot="1" x14ac:dyDescent="0.3"/>
    <row r="39" spans="2:15" ht="15.75" thickBot="1" x14ac:dyDescent="0.3">
      <c r="B39" s="179" t="s">
        <v>55</v>
      </c>
      <c r="C39" s="180"/>
      <c r="D39" s="180"/>
      <c r="E39" s="180"/>
      <c r="F39" s="181"/>
      <c r="G39" s="179" t="s">
        <v>68</v>
      </c>
      <c r="H39" s="180"/>
      <c r="I39" s="180"/>
      <c r="J39" s="180"/>
      <c r="K39" s="180"/>
      <c r="L39" s="180"/>
      <c r="M39" s="181"/>
    </row>
    <row r="40" spans="2:15" ht="15.75" customHeight="1" thickBot="1" x14ac:dyDescent="0.3">
      <c r="B40" s="167" t="s">
        <v>43</v>
      </c>
      <c r="C40" s="168"/>
      <c r="D40" s="168"/>
      <c r="E40" s="169"/>
      <c r="F40" s="47" t="str">
        <f>$E$5</f>
        <v>bar</v>
      </c>
      <c r="G40" s="150">
        <v>4.6900000000000004</v>
      </c>
      <c r="H40" s="151">
        <v>7.03</v>
      </c>
      <c r="I40" s="151">
        <v>9.3800000000000008</v>
      </c>
      <c r="J40" s="151">
        <v>11.72</v>
      </c>
      <c r="K40" s="151">
        <v>14.06</v>
      </c>
      <c r="L40" s="151">
        <v>16.41</v>
      </c>
      <c r="M40" s="152">
        <v>18.68</v>
      </c>
    </row>
    <row r="41" spans="2:15" ht="15.75" thickBot="1" x14ac:dyDescent="0.3">
      <c r="B41" s="170"/>
      <c r="C41" s="171"/>
      <c r="D41" s="171"/>
      <c r="E41" s="172"/>
      <c r="F41" s="49">
        <f t="shared" ref="F41:F48" si="2">F15</f>
        <v>2.5</v>
      </c>
      <c r="G41" s="87">
        <f>FORECAST(G$40,'Generic ECU'!G41:H41,'Generic ECU'!$G$40:$H$40)</f>
        <v>3.2348986000000002</v>
      </c>
      <c r="H41" s="88">
        <f>FORECAST(H$40,'Generic ECU'!G41:H41,'Generic ECU'!$G$40:$H$40)</f>
        <v>2.4625582000000001</v>
      </c>
      <c r="I41" s="88">
        <f>FORECAST(I$40,'Generic ECU'!G41:H41,'Generic ECU'!$G$40:$H$40)</f>
        <v>1.6869171999999999</v>
      </c>
      <c r="J41" s="88">
        <f>FORECAST(J$40,'Generic ECU'!I41:J41,'Generic ECU'!$I$40:$J$40)</f>
        <v>1.1212840000000011</v>
      </c>
      <c r="K41" s="88">
        <f>FORECAST(K$40,'Generic ECU'!L41:M41,'Generic ECU'!$L$40:$M$40)</f>
        <v>0.81199960000000293</v>
      </c>
      <c r="L41" s="88">
        <f>FORECAST(L$40,'Generic ECU'!M41:N41,'Generic ECU'!$M$40:$N$40)</f>
        <v>0.59607220000000227</v>
      </c>
      <c r="M41" s="89">
        <f>FORECAST(M$40,'Generic ECU'!M41:N41,'Generic ECU'!$M$40:$N$40)</f>
        <v>0.39272560000000678</v>
      </c>
      <c r="N41" s="176" t="s">
        <v>40</v>
      </c>
    </row>
    <row r="42" spans="2:15" ht="15.75" thickBot="1" x14ac:dyDescent="0.3">
      <c r="B42" s="170"/>
      <c r="C42" s="171"/>
      <c r="D42" s="171"/>
      <c r="E42" s="172"/>
      <c r="F42" s="51">
        <f t="shared" si="2"/>
        <v>3</v>
      </c>
      <c r="G42" s="92">
        <f>FORECAST(G$40,'Generic ECU'!G42:H42,'Generic ECU'!$G$40:$H$40)</f>
        <v>3.4750277999999923</v>
      </c>
      <c r="H42" s="93">
        <f>FORECAST(H$40,'Generic ECU'!G42:H42,'Generic ECU'!$G$40:$H$40)</f>
        <v>2.5966385999999972</v>
      </c>
      <c r="I42" s="93">
        <f>FORECAST(I$40,'Generic ECU'!G42:H42,'Generic ECU'!$G$40:$H$40)</f>
        <v>1.7144956000000016</v>
      </c>
      <c r="J42" s="93">
        <f>FORECAST(J$40,'Generic ECU'!I42:J42,'Generic ECU'!$I$40:$J$40)</f>
        <v>1.1245983999999989</v>
      </c>
      <c r="K42" s="93">
        <f>FORECAST(K$40,'Generic ECU'!L42:M42,'Generic ECU'!$L$40:$M$40)</f>
        <v>0.83376159999999389</v>
      </c>
      <c r="L42" s="93">
        <f>FORECAST(L$40,'Generic ECU'!M42:N42,'Generic ECU'!$M$40:$N$40)</f>
        <v>0.53918439999999679</v>
      </c>
      <c r="M42" s="94">
        <f>FORECAST(M$40,'Generic ECU'!M42:N42,'Generic ECU'!$M$40:$N$40)</f>
        <v>0.2323711999999909</v>
      </c>
      <c r="N42" s="177"/>
      <c r="O42" s="146" t="s">
        <v>77</v>
      </c>
    </row>
    <row r="43" spans="2:15" x14ac:dyDescent="0.25">
      <c r="B43" s="170"/>
      <c r="C43" s="171"/>
      <c r="D43" s="171"/>
      <c r="E43" s="172"/>
      <c r="F43" s="54">
        <f t="shared" si="2"/>
        <v>3.5</v>
      </c>
      <c r="G43" s="97">
        <f>FORECAST(G$40,'Generic ECU'!G43:H43,'Generic ECU'!$G$40:$H$40)</f>
        <v>3.6214108999999963</v>
      </c>
      <c r="H43" s="98">
        <f>FORECAST(H$40,'Generic ECU'!G43:H43,'Generic ECU'!$G$40:$H$40)</f>
        <v>2.7008782999999981</v>
      </c>
      <c r="I43" s="98">
        <f>FORECAST(I$40,'Generic ECU'!G43:H43,'Generic ECU'!$G$40:$H$40)</f>
        <v>1.7764117999999995</v>
      </c>
      <c r="J43" s="98">
        <f>FORECAST(J$40,'Generic ECU'!I43:J43,'Generic ECU'!$I$40:$J$40)</f>
        <v>1.1198407999999991</v>
      </c>
      <c r="K43" s="98">
        <f>FORECAST(K$40,'Generic ECU'!L43:M43,'Generic ECU'!$L$40:$M$40)</f>
        <v>0.79120820000000136</v>
      </c>
      <c r="L43" s="98">
        <f>FORECAST(L$40,'Generic ECU'!M43:N43,'Generic ECU'!$M$40:$N$40)</f>
        <v>0.58341649999999645</v>
      </c>
      <c r="M43" s="99">
        <f>FORECAST(M$40,'Generic ECU'!M43:N43,'Generic ECU'!$M$40:$N$40)</f>
        <v>0.38967199999999247</v>
      </c>
      <c r="N43" s="177"/>
    </row>
    <row r="44" spans="2:15" x14ac:dyDescent="0.25">
      <c r="B44" s="170"/>
      <c r="C44" s="171"/>
      <c r="D44" s="171"/>
      <c r="E44" s="172"/>
      <c r="F44" s="56">
        <f t="shared" si="2"/>
        <v>4</v>
      </c>
      <c r="G44" s="97">
        <f>FORECAST(G$40,'Generic ECU'!G44:H44,'Generic ECU'!$G$40:$H$40)</f>
        <v>3.9879667999999997</v>
      </c>
      <c r="H44" s="98">
        <f>FORECAST(H$40,'Generic ECU'!G44:H44,'Generic ECU'!$G$40:$H$40)</f>
        <v>2.9343115999999991</v>
      </c>
      <c r="I44" s="98">
        <f>FORECAST(I$40,'Generic ECU'!G44:H44,'Generic ECU'!$G$40:$H$40)</f>
        <v>1.8761535999999985</v>
      </c>
      <c r="J44" s="98">
        <f>FORECAST(J$40,'Generic ECU'!I44:J44,'Generic ECU'!$I$40:$J$40)</f>
        <v>1.1458587999999978</v>
      </c>
      <c r="K44" s="98">
        <f>FORECAST(K$40,'Generic ECU'!L44:M44,'Generic ECU'!$L$40:$M$40)</f>
        <v>0.79099059999999843</v>
      </c>
      <c r="L44" s="98">
        <f>FORECAST(L$40,'Generic ECU'!M44:N44,'Generic ECU'!$M$40:$N$40)</f>
        <v>0.52403529999999776</v>
      </c>
      <c r="M44" s="99">
        <f>FORECAST(M$40,'Generic ECU'!M44:N44,'Generic ECU'!$M$40:$N$40)</f>
        <v>0.26146439999999416</v>
      </c>
      <c r="N44" s="177"/>
    </row>
    <row r="45" spans="2:15" x14ac:dyDescent="0.25">
      <c r="B45" s="170"/>
      <c r="C45" s="171"/>
      <c r="D45" s="171"/>
      <c r="E45" s="172"/>
      <c r="F45" s="56">
        <f t="shared" si="2"/>
        <v>4.5</v>
      </c>
      <c r="G45" s="97">
        <f>FORECAST(G$40,'Generic ECU'!G45:H45,'Generic ECU'!$G$40:$H$40)</f>
        <v>4.4229243999999994</v>
      </c>
      <c r="H45" s="98">
        <f>FORECAST(H$40,'Generic ECU'!G45:H45,'Generic ECU'!$G$40:$H$40)</f>
        <v>3.2196027999999992</v>
      </c>
      <c r="I45" s="98">
        <f>FORECAST(I$40,'Generic ECU'!G45:H45,'Generic ECU'!$G$40:$H$40)</f>
        <v>2.0111387999999986</v>
      </c>
      <c r="J45" s="98">
        <f>FORECAST(J$40,'Generic ECU'!I45:J45,'Generic ECU'!$I$40:$J$40)</f>
        <v>1.1832707999999985</v>
      </c>
      <c r="K45" s="98">
        <f>FORECAST(K$40,'Generic ECU'!L45:M45,'Generic ECU'!$L$40:$M$40)</f>
        <v>0.81146159999999701</v>
      </c>
      <c r="L45" s="98">
        <f>FORECAST(L$40,'Generic ECU'!M45:N45,'Generic ECU'!$M$40:$N$40)</f>
        <v>0.58810820000000374</v>
      </c>
      <c r="M45" s="99">
        <f>FORECAST(M$40,'Generic ECU'!M45:N45,'Generic ECU'!$M$40:$N$40)</f>
        <v>0.37704360000002635</v>
      </c>
      <c r="N45" s="177"/>
    </row>
    <row r="46" spans="2:15" x14ac:dyDescent="0.25">
      <c r="B46" s="170"/>
      <c r="C46" s="171"/>
      <c r="D46" s="171"/>
      <c r="E46" s="172"/>
      <c r="F46" s="56">
        <f t="shared" si="2"/>
        <v>5</v>
      </c>
      <c r="G46" s="97">
        <f>FORECAST(G$40,'Generic ECU'!G46:H46,'Generic ECU'!$G$40:$H$40)</f>
        <v>5.179852500000008</v>
      </c>
      <c r="H46" s="98">
        <f>FORECAST(H$40,'Generic ECU'!G46:H46,'Generic ECU'!$G$40:$H$40)</f>
        <v>3.6617775000000039</v>
      </c>
      <c r="I46" s="98">
        <f>FORECAST(I$40,'Generic ECU'!G46:H46,'Generic ECU'!$G$40:$H$40)</f>
        <v>2.1372150000000003</v>
      </c>
      <c r="J46" s="98">
        <f>FORECAST(J$40,'Generic ECU'!I46:J46,'Generic ECU'!$I$40:$J$40)</f>
        <v>1.2021120000000041</v>
      </c>
      <c r="K46" s="98">
        <f>FORECAST(K$40,'Generic ECU'!L46:M46,'Generic ECU'!$L$40:$M$40)</f>
        <v>0.88098300000001051</v>
      </c>
      <c r="L46" s="98">
        <f>FORECAST(L$40,'Generic ECU'!M46:N46,'Generic ECU'!$M$40:$N$40)</f>
        <v>0.57555350000000338</v>
      </c>
      <c r="M46" s="99">
        <f>FORECAST(M$40,'Generic ECU'!M46:N46,'Generic ECU'!$M$40:$N$40)</f>
        <v>0.24038800000000649</v>
      </c>
      <c r="N46" s="177"/>
    </row>
    <row r="47" spans="2:15" x14ac:dyDescent="0.25">
      <c r="B47" s="170"/>
      <c r="C47" s="171"/>
      <c r="D47" s="171"/>
      <c r="E47" s="172"/>
      <c r="F47" s="56">
        <f t="shared" si="2"/>
        <v>5.5</v>
      </c>
      <c r="G47" s="97">
        <f>FORECAST(G$40,'Generic ECU'!G47:H47,'Generic ECU'!$G$40:$H$40)</f>
        <v>6.3793547999999927</v>
      </c>
      <c r="H47" s="98">
        <f>FORECAST(H$40,'Generic ECU'!G47:H47,'Generic ECU'!$G$40:$H$40)</f>
        <v>4.4135675999999959</v>
      </c>
      <c r="I47" s="98">
        <f>FORECAST(I$40,'Generic ECU'!G47:H47,'Generic ECU'!$G$40:$H$40)</f>
        <v>2.4393795999999988</v>
      </c>
      <c r="J47" s="98">
        <f>FORECAST(J$40,'Generic ECU'!I47:J47,'Generic ECU'!$I$40:$J$40)</f>
        <v>1.2652155999999963</v>
      </c>
      <c r="K47" s="98">
        <f>FORECAST(K$40,'Generic ECU'!L47:M47,'Generic ECU'!$L$40:$M$40)</f>
        <v>0.91564719999999644</v>
      </c>
      <c r="L47" s="98">
        <f>FORECAST(L$40,'Generic ECU'!M47:N47,'Generic ECU'!$M$40:$N$40)</f>
        <v>0.56684139999999683</v>
      </c>
      <c r="M47" s="99">
        <f>FORECAST(M$40,'Generic ECU'!M47:N47,'Generic ECU'!$M$40:$N$40)</f>
        <v>0.17081719999998946</v>
      </c>
      <c r="N47" s="177"/>
    </row>
    <row r="48" spans="2:15" ht="15.75" thickBot="1" x14ac:dyDescent="0.3">
      <c r="B48" s="173"/>
      <c r="C48" s="174"/>
      <c r="D48" s="174"/>
      <c r="E48" s="175"/>
      <c r="F48" s="58">
        <f t="shared" si="2"/>
        <v>6</v>
      </c>
      <c r="G48" s="102">
        <f>FORECAST(G$40,'Generic ECU'!G48:H48,'Generic ECU'!$G$40:$H$40)</f>
        <v>7.7532269000000049</v>
      </c>
      <c r="H48" s="103">
        <f>FORECAST(H$40,'Generic ECU'!G48:H48,'Generic ECU'!$G$40:$H$40)</f>
        <v>5.2307303000000056</v>
      </c>
      <c r="I48" s="103">
        <f>FORECAST(I$40,'Generic ECU'!G48:H48,'Generic ECU'!$G$40:$H$40)</f>
        <v>2.6974538000000052</v>
      </c>
      <c r="J48" s="103">
        <f>FORECAST(J$40,'Generic ECU'!I48:J48,'Generic ECU'!$I$40:$J$40)</f>
        <v>1.2825800000000012</v>
      </c>
      <c r="K48" s="103">
        <f>FORECAST(K$40,'Generic ECU'!L48:M48,'Generic ECU'!$L$40:$M$40)</f>
        <v>0.97147280000000835</v>
      </c>
      <c r="L48" s="103">
        <f>FORECAST(L$40,'Generic ECU'!M48:N48,'Generic ECU'!$M$40:$N$40)</f>
        <v>0.54756100000001018</v>
      </c>
      <c r="M48" s="104">
        <f>FORECAST(M$40,'Generic ECU'!M48:N48,'Generic ECU'!$M$40:$N$40)</f>
        <v>3.0227999999998367E-2</v>
      </c>
      <c r="N48" s="178"/>
    </row>
    <row r="49" spans="2:147" ht="15.75" thickBot="1" x14ac:dyDescent="0.3">
      <c r="CA49" s="43" t="s">
        <v>59</v>
      </c>
    </row>
    <row r="50" spans="2:147" ht="15.75" thickBot="1" x14ac:dyDescent="0.3">
      <c r="B50" s="185" t="s">
        <v>60</v>
      </c>
      <c r="C50" s="186"/>
      <c r="D50" s="186"/>
      <c r="E50" s="186"/>
      <c r="F50" s="181"/>
      <c r="G50" s="182" t="s">
        <v>61</v>
      </c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53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5"/>
      <c r="CA50" s="138"/>
      <c r="CB50" s="182" t="s">
        <v>61</v>
      </c>
      <c r="CC50" s="183"/>
      <c r="CD50" s="183"/>
      <c r="CE50" s="183"/>
      <c r="CF50" s="183"/>
      <c r="CG50" s="183"/>
      <c r="CH50" s="183"/>
      <c r="CI50" s="183"/>
      <c r="CJ50" s="183"/>
      <c r="CK50" s="183"/>
      <c r="CL50" s="183"/>
      <c r="CM50" s="183"/>
      <c r="CN50" s="183"/>
      <c r="CO50" s="183"/>
      <c r="CP50" s="183"/>
      <c r="CQ50" s="184"/>
      <c r="CR50" s="182" t="s">
        <v>61</v>
      </c>
      <c r="CS50" s="183"/>
      <c r="CT50" s="183"/>
      <c r="CU50" s="183"/>
      <c r="CV50" s="183"/>
      <c r="CW50" s="183"/>
      <c r="CX50" s="183"/>
      <c r="CY50" s="183"/>
      <c r="CZ50" s="183"/>
      <c r="DA50" s="183"/>
      <c r="DB50" s="183"/>
      <c r="DC50" s="183"/>
      <c r="DD50" s="183"/>
      <c r="DE50" s="183"/>
      <c r="DF50" s="183"/>
      <c r="DG50" s="184"/>
      <c r="DH50" s="182" t="s">
        <v>61</v>
      </c>
      <c r="DI50" s="183"/>
      <c r="DJ50" s="183"/>
      <c r="DK50" s="183"/>
      <c r="DL50" s="183"/>
      <c r="DM50" s="183"/>
      <c r="DN50" s="183"/>
      <c r="DO50" s="183"/>
      <c r="DP50" s="183"/>
      <c r="DQ50" s="183"/>
      <c r="DR50" s="183"/>
      <c r="DS50" s="183"/>
      <c r="DT50" s="183"/>
      <c r="DU50" s="183"/>
      <c r="DV50" s="183"/>
      <c r="DW50" s="184"/>
      <c r="DX50" s="182" t="s">
        <v>61</v>
      </c>
      <c r="DY50" s="183"/>
      <c r="DZ50" s="183"/>
      <c r="EA50" s="183"/>
      <c r="EB50" s="183"/>
      <c r="EC50" s="183"/>
      <c r="ED50" s="183"/>
      <c r="EE50" s="183"/>
      <c r="EF50" s="183"/>
      <c r="EG50" s="183"/>
      <c r="EH50" s="183"/>
      <c r="EI50" s="183"/>
      <c r="EJ50" s="183"/>
      <c r="EK50" s="183"/>
      <c r="EL50" s="183"/>
      <c r="EM50" s="184"/>
      <c r="EN50" s="156"/>
      <c r="EO50" s="155"/>
    </row>
    <row r="51" spans="2:147" ht="15.75" customHeight="1" thickBot="1" x14ac:dyDescent="0.3">
      <c r="B51" s="167" t="s">
        <v>43</v>
      </c>
      <c r="C51" s="168"/>
      <c r="D51" s="168"/>
      <c r="E51" s="169"/>
      <c r="F51" s="47" t="str">
        <f>$E$5</f>
        <v>bar</v>
      </c>
      <c r="G51" s="121">
        <v>0</v>
      </c>
      <c r="H51" s="122">
        <f>G51+0.032</f>
        <v>3.2000000000000001E-2</v>
      </c>
      <c r="I51" s="122">
        <f t="shared" ref="I51:BT51" si="3">H51+0.032</f>
        <v>6.4000000000000001E-2</v>
      </c>
      <c r="J51" s="122">
        <f t="shared" si="3"/>
        <v>9.6000000000000002E-2</v>
      </c>
      <c r="K51" s="122">
        <f t="shared" si="3"/>
        <v>0.128</v>
      </c>
      <c r="L51" s="122">
        <f t="shared" si="3"/>
        <v>0.16</v>
      </c>
      <c r="M51" s="122">
        <f t="shared" si="3"/>
        <v>0.192</v>
      </c>
      <c r="N51" s="122">
        <f t="shared" si="3"/>
        <v>0.224</v>
      </c>
      <c r="O51" s="122">
        <f t="shared" si="3"/>
        <v>0.25600000000000001</v>
      </c>
      <c r="P51" s="122">
        <f t="shared" si="3"/>
        <v>0.28800000000000003</v>
      </c>
      <c r="Q51" s="122">
        <f t="shared" si="3"/>
        <v>0.32000000000000006</v>
      </c>
      <c r="R51" s="122">
        <f t="shared" si="3"/>
        <v>0.35200000000000009</v>
      </c>
      <c r="S51" s="122">
        <f t="shared" si="3"/>
        <v>0.38400000000000012</v>
      </c>
      <c r="T51" s="122">
        <f t="shared" si="3"/>
        <v>0.41600000000000015</v>
      </c>
      <c r="U51" s="122">
        <f t="shared" si="3"/>
        <v>0.44800000000000018</v>
      </c>
      <c r="V51" s="122">
        <f t="shared" si="3"/>
        <v>0.4800000000000002</v>
      </c>
      <c r="W51" s="122">
        <f t="shared" si="3"/>
        <v>0.51200000000000023</v>
      </c>
      <c r="X51" s="122">
        <f t="shared" si="3"/>
        <v>0.54400000000000026</v>
      </c>
      <c r="Y51" s="122">
        <f t="shared" si="3"/>
        <v>0.57600000000000029</v>
      </c>
      <c r="Z51" s="122">
        <f t="shared" si="3"/>
        <v>0.60800000000000032</v>
      </c>
      <c r="AA51" s="122">
        <f t="shared" si="3"/>
        <v>0.64000000000000035</v>
      </c>
      <c r="AB51" s="122">
        <f t="shared" si="3"/>
        <v>0.67200000000000037</v>
      </c>
      <c r="AC51" s="122">
        <f t="shared" si="3"/>
        <v>0.7040000000000004</v>
      </c>
      <c r="AD51" s="122">
        <f t="shared" si="3"/>
        <v>0.73600000000000043</v>
      </c>
      <c r="AE51" s="122">
        <f t="shared" si="3"/>
        <v>0.76800000000000046</v>
      </c>
      <c r="AF51" s="122">
        <f t="shared" si="3"/>
        <v>0.80000000000000049</v>
      </c>
      <c r="AG51" s="122">
        <f>AF51+0.032</f>
        <v>0.83200000000000052</v>
      </c>
      <c r="AH51" s="122">
        <f t="shared" si="3"/>
        <v>0.86400000000000055</v>
      </c>
      <c r="AI51" s="122">
        <f t="shared" si="3"/>
        <v>0.89600000000000057</v>
      </c>
      <c r="AJ51" s="122">
        <f t="shared" si="3"/>
        <v>0.9280000000000006</v>
      </c>
      <c r="AK51" s="122">
        <f t="shared" si="3"/>
        <v>0.96000000000000063</v>
      </c>
      <c r="AL51" s="122">
        <f t="shared" si="3"/>
        <v>0.99200000000000066</v>
      </c>
      <c r="AM51" s="122">
        <f t="shared" si="3"/>
        <v>1.0240000000000007</v>
      </c>
      <c r="AN51" s="122">
        <f t="shared" si="3"/>
        <v>1.0560000000000007</v>
      </c>
      <c r="AO51" s="122">
        <f t="shared" si="3"/>
        <v>1.0880000000000007</v>
      </c>
      <c r="AP51" s="122">
        <f t="shared" si="3"/>
        <v>1.1200000000000008</v>
      </c>
      <c r="AQ51" s="122">
        <f t="shared" si="3"/>
        <v>1.1520000000000008</v>
      </c>
      <c r="AR51" s="122">
        <f t="shared" si="3"/>
        <v>1.1840000000000008</v>
      </c>
      <c r="AS51" s="122">
        <f t="shared" si="3"/>
        <v>1.2160000000000009</v>
      </c>
      <c r="AT51" s="122">
        <f t="shared" si="3"/>
        <v>1.2480000000000009</v>
      </c>
      <c r="AU51" s="122">
        <f t="shared" si="3"/>
        <v>1.2800000000000009</v>
      </c>
      <c r="AV51" s="122">
        <f t="shared" si="3"/>
        <v>1.3120000000000009</v>
      </c>
      <c r="AW51" s="122">
        <f t="shared" si="3"/>
        <v>1.344000000000001</v>
      </c>
      <c r="AX51" s="122">
        <f t="shared" si="3"/>
        <v>1.376000000000001</v>
      </c>
      <c r="AY51" s="122">
        <f t="shared" si="3"/>
        <v>1.408000000000001</v>
      </c>
      <c r="AZ51" s="122">
        <f t="shared" si="3"/>
        <v>1.4400000000000011</v>
      </c>
      <c r="BA51" s="122">
        <f t="shared" si="3"/>
        <v>1.4720000000000011</v>
      </c>
      <c r="BB51" s="122">
        <f t="shared" si="3"/>
        <v>1.5040000000000011</v>
      </c>
      <c r="BC51" s="122">
        <f t="shared" si="3"/>
        <v>1.5360000000000011</v>
      </c>
      <c r="BD51" s="122">
        <f>BC51+0.032</f>
        <v>1.5680000000000012</v>
      </c>
      <c r="BE51" s="122">
        <f t="shared" si="3"/>
        <v>1.6000000000000012</v>
      </c>
      <c r="BF51" s="122">
        <f t="shared" si="3"/>
        <v>1.6320000000000012</v>
      </c>
      <c r="BG51" s="122">
        <f t="shared" si="3"/>
        <v>1.6640000000000013</v>
      </c>
      <c r="BH51" s="122">
        <f t="shared" si="3"/>
        <v>1.6960000000000013</v>
      </c>
      <c r="BI51" s="122">
        <f t="shared" si="3"/>
        <v>1.7280000000000013</v>
      </c>
      <c r="BJ51" s="122">
        <f t="shared" si="3"/>
        <v>1.7600000000000013</v>
      </c>
      <c r="BK51" s="122">
        <f t="shared" si="3"/>
        <v>1.7920000000000014</v>
      </c>
      <c r="BL51" s="122">
        <f t="shared" si="3"/>
        <v>1.8240000000000014</v>
      </c>
      <c r="BM51" s="122">
        <f t="shared" si="3"/>
        <v>1.8560000000000014</v>
      </c>
      <c r="BN51" s="122">
        <f t="shared" si="3"/>
        <v>1.8880000000000015</v>
      </c>
      <c r="BO51" s="122">
        <f t="shared" si="3"/>
        <v>1.9200000000000015</v>
      </c>
      <c r="BP51" s="122">
        <f t="shared" si="3"/>
        <v>1.9520000000000015</v>
      </c>
      <c r="BQ51" s="122">
        <f t="shared" si="3"/>
        <v>1.9840000000000015</v>
      </c>
      <c r="BR51" s="122">
        <f t="shared" si="3"/>
        <v>2.0160000000000013</v>
      </c>
      <c r="BS51" s="122">
        <f t="shared" si="3"/>
        <v>2.0480000000000014</v>
      </c>
      <c r="BT51" s="123">
        <f t="shared" si="3"/>
        <v>2.0800000000000014</v>
      </c>
      <c r="CA51" s="111" t="s">
        <v>32</v>
      </c>
      <c r="CB51" s="121">
        <v>0</v>
      </c>
      <c r="CC51" s="122">
        <f>CB51+0.032</f>
        <v>3.2000000000000001E-2</v>
      </c>
      <c r="CD51" s="122">
        <f t="shared" ref="CD51:DA51" si="4">CC51+0.032</f>
        <v>6.4000000000000001E-2</v>
      </c>
      <c r="CE51" s="122">
        <f t="shared" si="4"/>
        <v>9.6000000000000002E-2</v>
      </c>
      <c r="CF51" s="122">
        <f t="shared" si="4"/>
        <v>0.128</v>
      </c>
      <c r="CG51" s="122">
        <f t="shared" si="4"/>
        <v>0.16</v>
      </c>
      <c r="CH51" s="122">
        <f t="shared" si="4"/>
        <v>0.192</v>
      </c>
      <c r="CI51" s="122">
        <f t="shared" si="4"/>
        <v>0.224</v>
      </c>
      <c r="CJ51" s="122">
        <f t="shared" si="4"/>
        <v>0.25600000000000001</v>
      </c>
      <c r="CK51" s="122">
        <f t="shared" si="4"/>
        <v>0.28800000000000003</v>
      </c>
      <c r="CL51" s="122">
        <f t="shared" si="4"/>
        <v>0.32000000000000006</v>
      </c>
      <c r="CM51" s="122">
        <f t="shared" si="4"/>
        <v>0.35200000000000009</v>
      </c>
      <c r="CN51" s="122">
        <f t="shared" si="4"/>
        <v>0.38400000000000012</v>
      </c>
      <c r="CO51" s="122">
        <f t="shared" si="4"/>
        <v>0.41600000000000015</v>
      </c>
      <c r="CP51" s="122">
        <f t="shared" si="4"/>
        <v>0.44800000000000018</v>
      </c>
      <c r="CQ51" s="122">
        <f t="shared" si="4"/>
        <v>0.4800000000000002</v>
      </c>
      <c r="CR51" s="122">
        <f t="shared" si="4"/>
        <v>0.51200000000000023</v>
      </c>
      <c r="CS51" s="122">
        <f t="shared" si="4"/>
        <v>0.54400000000000026</v>
      </c>
      <c r="CT51" s="122">
        <f t="shared" si="4"/>
        <v>0.57600000000000029</v>
      </c>
      <c r="CU51" s="122">
        <f t="shared" si="4"/>
        <v>0.60800000000000032</v>
      </c>
      <c r="CV51" s="122">
        <f t="shared" si="4"/>
        <v>0.64000000000000035</v>
      </c>
      <c r="CW51" s="122">
        <f t="shared" si="4"/>
        <v>0.67200000000000037</v>
      </c>
      <c r="CX51" s="122">
        <f t="shared" si="4"/>
        <v>0.7040000000000004</v>
      </c>
      <c r="CY51" s="122">
        <f t="shared" si="4"/>
        <v>0.73600000000000043</v>
      </c>
      <c r="CZ51" s="122">
        <f t="shared" si="4"/>
        <v>0.76800000000000046</v>
      </c>
      <c r="DA51" s="122">
        <f t="shared" si="4"/>
        <v>0.80000000000000049</v>
      </c>
      <c r="DB51" s="122">
        <f>DA51+0.032</f>
        <v>0.83200000000000052</v>
      </c>
      <c r="DC51" s="122">
        <f t="shared" ref="DC51:DX51" si="5">DB51+0.032</f>
        <v>0.86400000000000055</v>
      </c>
      <c r="DD51" s="122">
        <f t="shared" si="5"/>
        <v>0.89600000000000057</v>
      </c>
      <c r="DE51" s="122">
        <f t="shared" si="5"/>
        <v>0.9280000000000006</v>
      </c>
      <c r="DF51" s="122">
        <f t="shared" si="5"/>
        <v>0.96000000000000063</v>
      </c>
      <c r="DG51" s="122">
        <f t="shared" si="5"/>
        <v>0.99200000000000066</v>
      </c>
      <c r="DH51" s="122">
        <f t="shared" si="5"/>
        <v>1.0240000000000007</v>
      </c>
      <c r="DI51" s="122">
        <f t="shared" si="5"/>
        <v>1.0560000000000007</v>
      </c>
      <c r="DJ51" s="122">
        <f t="shared" si="5"/>
        <v>1.0880000000000007</v>
      </c>
      <c r="DK51" s="122">
        <f t="shared" si="5"/>
        <v>1.1200000000000008</v>
      </c>
      <c r="DL51" s="122">
        <f t="shared" si="5"/>
        <v>1.1520000000000008</v>
      </c>
      <c r="DM51" s="122">
        <f t="shared" si="5"/>
        <v>1.1840000000000008</v>
      </c>
      <c r="DN51" s="122">
        <f t="shared" si="5"/>
        <v>1.2160000000000009</v>
      </c>
      <c r="DO51" s="122">
        <f t="shared" si="5"/>
        <v>1.2480000000000009</v>
      </c>
      <c r="DP51" s="122">
        <f t="shared" si="5"/>
        <v>1.2800000000000009</v>
      </c>
      <c r="DQ51" s="122">
        <f t="shared" si="5"/>
        <v>1.3120000000000009</v>
      </c>
      <c r="DR51" s="122">
        <f t="shared" si="5"/>
        <v>1.344000000000001</v>
      </c>
      <c r="DS51" s="122">
        <f t="shared" si="5"/>
        <v>1.376000000000001</v>
      </c>
      <c r="DT51" s="122">
        <f t="shared" si="5"/>
        <v>1.408000000000001</v>
      </c>
      <c r="DU51" s="122">
        <f t="shared" si="5"/>
        <v>1.4400000000000011</v>
      </c>
      <c r="DV51" s="122">
        <f t="shared" si="5"/>
        <v>1.4720000000000011</v>
      </c>
      <c r="DW51" s="122">
        <f t="shared" si="5"/>
        <v>1.5040000000000011</v>
      </c>
      <c r="DX51" s="122">
        <f t="shared" si="5"/>
        <v>1.5360000000000011</v>
      </c>
      <c r="DY51" s="122">
        <f>DX51+0.032</f>
        <v>1.5680000000000012</v>
      </c>
      <c r="DZ51" s="122">
        <f t="shared" ref="DZ51:EO51" si="6">DY51+0.032</f>
        <v>1.6000000000000012</v>
      </c>
      <c r="EA51" s="122">
        <f t="shared" si="6"/>
        <v>1.6320000000000012</v>
      </c>
      <c r="EB51" s="122">
        <f t="shared" si="6"/>
        <v>1.6640000000000013</v>
      </c>
      <c r="EC51" s="122">
        <f t="shared" si="6"/>
        <v>1.6960000000000013</v>
      </c>
      <c r="ED51" s="122">
        <f t="shared" si="6"/>
        <v>1.7280000000000013</v>
      </c>
      <c r="EE51" s="122">
        <f t="shared" si="6"/>
        <v>1.7600000000000013</v>
      </c>
      <c r="EF51" s="122">
        <f t="shared" si="6"/>
        <v>1.7920000000000014</v>
      </c>
      <c r="EG51" s="122">
        <f t="shared" si="6"/>
        <v>1.8240000000000014</v>
      </c>
      <c r="EH51" s="122">
        <f t="shared" si="6"/>
        <v>1.8560000000000014</v>
      </c>
      <c r="EI51" s="122">
        <f t="shared" si="6"/>
        <v>1.8880000000000015</v>
      </c>
      <c r="EJ51" s="122">
        <f t="shared" si="6"/>
        <v>1.9200000000000015</v>
      </c>
      <c r="EK51" s="122">
        <f t="shared" si="6"/>
        <v>1.9520000000000015</v>
      </c>
      <c r="EL51" s="122">
        <f t="shared" si="6"/>
        <v>1.9840000000000015</v>
      </c>
      <c r="EM51" s="122">
        <f t="shared" si="6"/>
        <v>2.0160000000000013</v>
      </c>
      <c r="EN51" s="122">
        <f t="shared" si="6"/>
        <v>2.0480000000000014</v>
      </c>
      <c r="EO51" s="123">
        <f t="shared" si="6"/>
        <v>2.0800000000000014</v>
      </c>
    </row>
    <row r="52" spans="2:147" ht="15.75" thickBot="1" x14ac:dyDescent="0.3">
      <c r="B52" s="170"/>
      <c r="C52" s="171"/>
      <c r="D52" s="171"/>
      <c r="E52" s="172"/>
      <c r="F52" s="49">
        <f t="shared" ref="F52:F59" si="7">F15</f>
        <v>2.5</v>
      </c>
      <c r="G52" s="113">
        <f t="shared" ref="G52:AL59" si="8">IF(CB52&gt;H52,MAX(CB52,0),H52)</f>
        <v>0.31405</v>
      </c>
      <c r="H52" s="114">
        <f t="shared" si="8"/>
        <v>0.30715404384767997</v>
      </c>
      <c r="I52" s="114">
        <f t="shared" si="8"/>
        <v>0.29917987910144</v>
      </c>
      <c r="J52" s="114">
        <f t="shared" si="8"/>
        <v>0.29021598132735998</v>
      </c>
      <c r="K52" s="114">
        <f t="shared" si="8"/>
        <v>0.28035082609152001</v>
      </c>
      <c r="L52" s="114">
        <f t="shared" si="8"/>
        <v>0.26967288895999997</v>
      </c>
      <c r="M52" s="114">
        <f t="shared" si="8"/>
        <v>0.25827064549888001</v>
      </c>
      <c r="N52" s="114">
        <f t="shared" si="8"/>
        <v>0.24623257127423998</v>
      </c>
      <c r="O52" s="114">
        <f t="shared" si="8"/>
        <v>0.23364714185216001</v>
      </c>
      <c r="P52" s="114">
        <f t="shared" si="8"/>
        <v>0.22060283279871998</v>
      </c>
      <c r="Q52" s="114">
        <f t="shared" si="8"/>
        <v>0.20718811967999995</v>
      </c>
      <c r="R52" s="114">
        <f t="shared" si="8"/>
        <v>0.19349147806207995</v>
      </c>
      <c r="S52" s="114">
        <f t="shared" si="8"/>
        <v>0.17960138351103994</v>
      </c>
      <c r="T52" s="114">
        <f t="shared" si="8"/>
        <v>0.16560631159295994</v>
      </c>
      <c r="U52" s="114">
        <f t="shared" si="8"/>
        <v>0.15159473787391992</v>
      </c>
      <c r="V52" s="114">
        <f t="shared" si="8"/>
        <v>0.13765513791999992</v>
      </c>
      <c r="W52" s="114">
        <f t="shared" si="8"/>
        <v>0.12387598729727989</v>
      </c>
      <c r="X52" s="114">
        <f t="shared" si="8"/>
        <v>0.1103457615718399</v>
      </c>
      <c r="Y52" s="114">
        <f t="shared" si="8"/>
        <v>9.715293630975988E-2</v>
      </c>
      <c r="Z52" s="114">
        <f t="shared" si="8"/>
        <v>8.4385987077119889E-2</v>
      </c>
      <c r="AA52" s="114">
        <f t="shared" si="8"/>
        <v>7.2133389439999862E-2</v>
      </c>
      <c r="AB52" s="114">
        <f t="shared" si="8"/>
        <v>6.0483618964479902E-2</v>
      </c>
      <c r="AC52" s="114">
        <f t="shared" si="8"/>
        <v>4.9525151216639862E-2</v>
      </c>
      <c r="AD52" s="114">
        <f t="shared" si="8"/>
        <v>3.9346461762559903E-2</v>
      </c>
      <c r="AE52" s="114">
        <f t="shared" si="8"/>
        <v>3.0036026168319907E-2</v>
      </c>
      <c r="AF52" s="114">
        <f t="shared" si="8"/>
        <v>2.1682319999999866E-2</v>
      </c>
      <c r="AG52" s="114">
        <f t="shared" si="8"/>
        <v>1.4373818823679885E-2</v>
      </c>
      <c r="AH52" s="114">
        <f t="shared" si="8"/>
        <v>8.1989982054399557E-3</v>
      </c>
      <c r="AI52" s="114">
        <f t="shared" si="8"/>
        <v>3.2463337113599611E-3</v>
      </c>
      <c r="AJ52" s="114">
        <f t="shared" si="8"/>
        <v>0</v>
      </c>
      <c r="AK52" s="114">
        <f t="shared" si="8"/>
        <v>0</v>
      </c>
      <c r="AL52" s="114">
        <f t="shared" si="8"/>
        <v>0</v>
      </c>
      <c r="AM52" s="114">
        <v>0</v>
      </c>
      <c r="AN52" s="114">
        <v>0</v>
      </c>
      <c r="AO52" s="114">
        <v>0</v>
      </c>
      <c r="AP52" s="114">
        <v>0</v>
      </c>
      <c r="AQ52" s="114">
        <v>0</v>
      </c>
      <c r="AR52" s="114">
        <v>0</v>
      </c>
      <c r="AS52" s="114">
        <v>0</v>
      </c>
      <c r="AT52" s="114">
        <v>0</v>
      </c>
      <c r="AU52" s="114">
        <v>0</v>
      </c>
      <c r="AV52" s="114">
        <v>0</v>
      </c>
      <c r="AW52" s="114">
        <v>0</v>
      </c>
      <c r="AX52" s="114">
        <v>0</v>
      </c>
      <c r="AY52" s="114">
        <v>0</v>
      </c>
      <c r="AZ52" s="114">
        <v>0</v>
      </c>
      <c r="BA52" s="114">
        <v>0</v>
      </c>
      <c r="BB52" s="114">
        <v>0</v>
      </c>
      <c r="BC52" s="114">
        <v>0</v>
      </c>
      <c r="BD52" s="114">
        <v>0</v>
      </c>
      <c r="BE52" s="114">
        <v>0</v>
      </c>
      <c r="BF52" s="114">
        <v>0</v>
      </c>
      <c r="BG52" s="114">
        <v>0</v>
      </c>
      <c r="BH52" s="114">
        <v>0</v>
      </c>
      <c r="BI52" s="114">
        <v>0</v>
      </c>
      <c r="BJ52" s="114">
        <v>0</v>
      </c>
      <c r="BK52" s="114">
        <v>0</v>
      </c>
      <c r="BL52" s="114">
        <v>0</v>
      </c>
      <c r="BM52" s="114">
        <v>0</v>
      </c>
      <c r="BN52" s="114">
        <v>0</v>
      </c>
      <c r="BO52" s="114">
        <v>0</v>
      </c>
      <c r="BP52" s="114">
        <v>0</v>
      </c>
      <c r="BQ52" s="114">
        <v>0</v>
      </c>
      <c r="BR52" s="114">
        <v>0</v>
      </c>
      <c r="BS52" s="114">
        <v>0</v>
      </c>
      <c r="BT52" s="115">
        <v>0</v>
      </c>
      <c r="BU52" s="176" t="s">
        <v>40</v>
      </c>
      <c r="CA52" s="140">
        <f>AN52</f>
        <v>0</v>
      </c>
      <c r="CB52" s="113">
        <f>('[1]Summary Data'!$V119*POWER(CB$51,3))+('[1]Summary Data'!$W119*POWER(CB$51,2))+('[1]Summary Data'!$X119*CB$51)+'[1]Summary Data'!$Y119</f>
        <v>0.31405</v>
      </c>
      <c r="CC52" s="114">
        <f>('[1]Summary Data'!$V119*POWER(CC$51,3))+('[1]Summary Data'!$W119*POWER(CC$51,2))+('[1]Summary Data'!$X119*CC$51)+'[1]Summary Data'!$Y119</f>
        <v>0.30715404384767997</v>
      </c>
      <c r="CD52" s="114">
        <f>('[1]Summary Data'!$V119*POWER(CD$51,3))+('[1]Summary Data'!$W119*POWER(CD$51,2))+('[1]Summary Data'!$X119*CD$51)+'[1]Summary Data'!$Y119</f>
        <v>0.29917987910144</v>
      </c>
      <c r="CE52" s="114">
        <f>('[1]Summary Data'!$V119*POWER(CE$51,3))+('[1]Summary Data'!$W119*POWER(CE$51,2))+('[1]Summary Data'!$X119*CE$51)+'[1]Summary Data'!$Y119</f>
        <v>0.29021598132735998</v>
      </c>
      <c r="CF52" s="114">
        <f>('[1]Summary Data'!$V119*POWER(CF$51,3))+('[1]Summary Data'!$W119*POWER(CF$51,2))+('[1]Summary Data'!$X119*CF$51)+'[1]Summary Data'!$Y119</f>
        <v>0.28035082609152001</v>
      </c>
      <c r="CG52" s="114">
        <f>('[1]Summary Data'!$V119*POWER(CG$51,3))+('[1]Summary Data'!$W119*POWER(CG$51,2))+('[1]Summary Data'!$X119*CG$51)+'[1]Summary Data'!$Y119</f>
        <v>0.26967288895999997</v>
      </c>
      <c r="CH52" s="114">
        <f>('[1]Summary Data'!$V119*POWER(CH$51,3))+('[1]Summary Data'!$W119*POWER(CH$51,2))+('[1]Summary Data'!$X119*CH$51)+'[1]Summary Data'!$Y119</f>
        <v>0.25827064549888001</v>
      </c>
      <c r="CI52" s="114">
        <f>('[1]Summary Data'!$V119*POWER(CI$51,3))+('[1]Summary Data'!$W119*POWER(CI$51,2))+('[1]Summary Data'!$X119*CI$51)+'[1]Summary Data'!$Y119</f>
        <v>0.24623257127423998</v>
      </c>
      <c r="CJ52" s="114">
        <f>('[1]Summary Data'!$V119*POWER(CJ$51,3))+('[1]Summary Data'!$W119*POWER(CJ$51,2))+('[1]Summary Data'!$X119*CJ$51)+'[1]Summary Data'!$Y119</f>
        <v>0.23364714185216001</v>
      </c>
      <c r="CK52" s="114">
        <f>('[1]Summary Data'!$V119*POWER(CK$51,3))+('[1]Summary Data'!$W119*POWER(CK$51,2))+('[1]Summary Data'!$X119*CK$51)+'[1]Summary Data'!$Y119</f>
        <v>0.22060283279871998</v>
      </c>
      <c r="CL52" s="114">
        <f>('[1]Summary Data'!$V119*POWER(CL$51,3))+('[1]Summary Data'!$W119*POWER(CL$51,2))+('[1]Summary Data'!$X119*CL$51)+'[1]Summary Data'!$Y119</f>
        <v>0.20718811967999995</v>
      </c>
      <c r="CM52" s="114">
        <f>('[1]Summary Data'!$V119*POWER(CM$51,3))+('[1]Summary Data'!$W119*POWER(CM$51,2))+('[1]Summary Data'!$X119*CM$51)+'[1]Summary Data'!$Y119</f>
        <v>0.19349147806207995</v>
      </c>
      <c r="CN52" s="114">
        <f>('[1]Summary Data'!$V119*POWER(CN$51,3))+('[1]Summary Data'!$W119*POWER(CN$51,2))+('[1]Summary Data'!$X119*CN$51)+'[1]Summary Data'!$Y119</f>
        <v>0.17960138351103994</v>
      </c>
      <c r="CO52" s="114">
        <f>('[1]Summary Data'!$V119*POWER(CO$51,3))+('[1]Summary Data'!$W119*POWER(CO$51,2))+('[1]Summary Data'!$X119*CO$51)+'[1]Summary Data'!$Y119</f>
        <v>0.16560631159295994</v>
      </c>
      <c r="CP52" s="114">
        <f>('[1]Summary Data'!$V119*POWER(CP$51,3))+('[1]Summary Data'!$W119*POWER(CP$51,2))+('[1]Summary Data'!$X119*CP$51)+'[1]Summary Data'!$Y119</f>
        <v>0.15159473787391992</v>
      </c>
      <c r="CQ52" s="114">
        <f>('[1]Summary Data'!$V119*POWER(CQ$51,3))+('[1]Summary Data'!$W119*POWER(CQ$51,2))+('[1]Summary Data'!$X119*CQ$51)+'[1]Summary Data'!$Y119</f>
        <v>0.13765513791999992</v>
      </c>
      <c r="CR52" s="114">
        <f>('[1]Summary Data'!$V119*POWER(CR$51,3))+('[1]Summary Data'!$W119*POWER(CR$51,2))+('[1]Summary Data'!$X119*CR$51)+'[1]Summary Data'!$Y119</f>
        <v>0.12387598729727989</v>
      </c>
      <c r="CS52" s="114">
        <f>('[1]Summary Data'!$V119*POWER(CS$51,3))+('[1]Summary Data'!$W119*POWER(CS$51,2))+('[1]Summary Data'!$X119*CS$51)+'[1]Summary Data'!$Y119</f>
        <v>0.1103457615718399</v>
      </c>
      <c r="CT52" s="114">
        <f>('[1]Summary Data'!$V119*POWER(CT$51,3))+('[1]Summary Data'!$W119*POWER(CT$51,2))+('[1]Summary Data'!$X119*CT$51)+'[1]Summary Data'!$Y119</f>
        <v>9.715293630975988E-2</v>
      </c>
      <c r="CU52" s="114">
        <f>('[1]Summary Data'!$V119*POWER(CU$51,3))+('[1]Summary Data'!$W119*POWER(CU$51,2))+('[1]Summary Data'!$X119*CU$51)+'[1]Summary Data'!$Y119</f>
        <v>8.4385987077119889E-2</v>
      </c>
      <c r="CV52" s="114">
        <f>('[1]Summary Data'!$V119*POWER(CV$51,3))+('[1]Summary Data'!$W119*POWER(CV$51,2))+('[1]Summary Data'!$X119*CV$51)+'[1]Summary Data'!$Y119</f>
        <v>7.2133389439999862E-2</v>
      </c>
      <c r="CW52" s="114">
        <f>('[1]Summary Data'!$V119*POWER(CW$51,3))+('[1]Summary Data'!$W119*POWER(CW$51,2))+('[1]Summary Data'!$X119*CW$51)+'[1]Summary Data'!$Y119</f>
        <v>6.0483618964479902E-2</v>
      </c>
      <c r="CX52" s="114">
        <f>('[1]Summary Data'!$V119*POWER(CX$51,3))+('[1]Summary Data'!$W119*POWER(CX$51,2))+('[1]Summary Data'!$X119*CX$51)+'[1]Summary Data'!$Y119</f>
        <v>4.9525151216639862E-2</v>
      </c>
      <c r="CY52" s="114">
        <f>('[1]Summary Data'!$V119*POWER(CY$51,3))+('[1]Summary Data'!$W119*POWER(CY$51,2))+('[1]Summary Data'!$X119*CY$51)+'[1]Summary Data'!$Y119</f>
        <v>3.9346461762559903E-2</v>
      </c>
      <c r="CZ52" s="114">
        <f>('[1]Summary Data'!$V119*POWER(CZ$51,3))+('[1]Summary Data'!$W119*POWER(CZ$51,2))+('[1]Summary Data'!$X119*CZ$51)+'[1]Summary Data'!$Y119</f>
        <v>3.0036026168319907E-2</v>
      </c>
      <c r="DA52" s="114">
        <f>('[1]Summary Data'!$V119*POWER(DA$51,3))+('[1]Summary Data'!$W119*POWER(DA$51,2))+('[1]Summary Data'!$X119*DA$51)+'[1]Summary Data'!$Y119</f>
        <v>2.1682319999999866E-2</v>
      </c>
      <c r="DB52" s="114">
        <f>('[1]Summary Data'!$V119*POWER(DB$51,3))+('[1]Summary Data'!$W119*POWER(DB$51,2))+('[1]Summary Data'!$X119*DB$51)+'[1]Summary Data'!$Y119</f>
        <v>1.4373818823679885E-2</v>
      </c>
      <c r="DC52" s="114">
        <f>('[1]Summary Data'!$V119*POWER(DC$51,3))+('[1]Summary Data'!$W119*POWER(DC$51,2))+('[1]Summary Data'!$X119*DC$51)+'[1]Summary Data'!$Y119</f>
        <v>8.1989982054399557E-3</v>
      </c>
      <c r="DD52" s="114">
        <f>('[1]Summary Data'!$V119*POWER(DD$51,3))+('[1]Summary Data'!$W119*POWER(DD$51,2))+('[1]Summary Data'!$X119*DD$51)+'[1]Summary Data'!$Y119</f>
        <v>3.2463337113599611E-3</v>
      </c>
      <c r="DE52" s="114">
        <f>('[1]Summary Data'!$V119*POWER(DE$51,3))+('[1]Summary Data'!$W119*POWER(DE$51,2))+('[1]Summary Data'!$X119*DE$51)+'[1]Summary Data'!$Y119</f>
        <v>-3.9569909247999524E-4</v>
      </c>
      <c r="DF52" s="114">
        <f>('[1]Summary Data'!$V119*POWER(DF$51,3))+('[1]Summary Data'!$W119*POWER(DF$51,2))+('[1]Summary Data'!$X119*DF$51)+'[1]Summary Data'!$Y119</f>
        <v>-2.6386246399999758E-3</v>
      </c>
      <c r="DG52" s="114">
        <f>('[1]Summary Data'!$V119*POWER(DG$51,3))+('[1]Summary Data'!$W119*POWER(DG$51,2))+('[1]Summary Data'!$X119*DG$51)+'[1]Summary Data'!$Y119</f>
        <v>-3.393967365119932E-3</v>
      </c>
      <c r="DH52" s="114">
        <f>('[1]Summary Data'!$V119*POWER(DH$51,3))+('[1]Summary Data'!$W119*POWER(DH$51,2))+('[1]Summary Data'!$X119*DH$51)+'[1]Summary Data'!$Y119</f>
        <v>-2.5732517017599266E-3</v>
      </c>
      <c r="DI52" s="114">
        <f>('[1]Summary Data'!$V119*POWER(DI$51,3))+('[1]Summary Data'!$W119*POWER(DI$51,2))+('[1]Summary Data'!$X119*DI$51)+'[1]Summary Data'!$Y119</f>
        <v>-8.8002083839910927E-5</v>
      </c>
      <c r="DJ52" s="114">
        <f>('[1]Summary Data'!$V119*POWER(DJ$51,3))+('[1]Summary Data'!$W119*POWER(DJ$51,2))+('[1]Summary Data'!$X119*DJ$51)+'[1]Summary Data'!$Y119</f>
        <v>4.1502570547202189E-3</v>
      </c>
      <c r="DK52" s="114">
        <f>('[1]Summary Data'!$V119*POWER(DK$51,3))+('[1]Summary Data'!$W119*POWER(DK$51,2))+('[1]Summary Data'!$X119*DK$51)+'[1]Summary Data'!$Y119</f>
        <v>1.0230001280000123E-2</v>
      </c>
      <c r="DL52" s="114">
        <f>('[1]Summary Data'!$V119*POWER(DL$51,3))+('[1]Summary Data'!$W119*POWER(DL$51,2))+('[1]Summary Data'!$X119*DL$51)+'[1]Summary Data'!$Y119</f>
        <v>1.8239706158080293E-2</v>
      </c>
      <c r="DM52" s="114">
        <f>('[1]Summary Data'!$V119*POWER(DM$51,3))+('[1]Summary Data'!$W119*POWER(DM$51,2))+('[1]Summary Data'!$X119*DM$51)+'[1]Summary Data'!$Y119</f>
        <v>2.8267847255040224E-2</v>
      </c>
      <c r="DN52" s="114">
        <f>('[1]Summary Data'!$V119*POWER(DN$51,3))+('[1]Summary Data'!$W119*POWER(DN$51,2))+('[1]Summary Data'!$X119*DN$51)+'[1]Summary Data'!$Y119</f>
        <v>4.0402900136960407E-2</v>
      </c>
      <c r="DO52" s="114">
        <f>('[1]Summary Data'!$V119*POWER(DO$51,3))+('[1]Summary Data'!$W119*POWER(DO$51,2))+('[1]Summary Data'!$X119*DO$51)+'[1]Summary Data'!$Y119</f>
        <v>5.4733340369920447E-2</v>
      </c>
      <c r="DP52" s="114">
        <f>('[1]Summary Data'!$V119*POWER(DP$51,3))+('[1]Summary Data'!$W119*POWER(DP$51,2))+('[1]Summary Data'!$X119*DP$51)+'[1]Summary Data'!$Y119</f>
        <v>7.1347643520000503E-2</v>
      </c>
      <c r="DQ52" s="114">
        <f>('[1]Summary Data'!$V119*POWER(DQ$51,3))+('[1]Summary Data'!$W119*POWER(DQ$51,2))+('[1]Summary Data'!$X119*DQ$51)+'[1]Summary Data'!$Y119</f>
        <v>9.0334285153280625E-2</v>
      </c>
      <c r="DR52" s="114">
        <f>('[1]Summary Data'!$V119*POWER(DR$51,3))+('[1]Summary Data'!$W119*POWER(DR$51,2))+('[1]Summary Data'!$X119*DR$51)+'[1]Summary Data'!$Y119</f>
        <v>0.11178174083584064</v>
      </c>
      <c r="DS52" s="114">
        <f>('[1]Summary Data'!$V119*POWER(DS$51,3))+('[1]Summary Data'!$W119*POWER(DS$51,2))+('[1]Summary Data'!$X119*DS$51)+'[1]Summary Data'!$Y119</f>
        <v>0.13577848613376081</v>
      </c>
      <c r="DT52" s="114">
        <f>('[1]Summary Data'!$V119*POWER(DT$51,3))+('[1]Summary Data'!$W119*POWER(DT$51,2))+('[1]Summary Data'!$X119*DT$51)+'[1]Summary Data'!$Y119</f>
        <v>0.16241299661312097</v>
      </c>
      <c r="DU52" s="114">
        <f>('[1]Summary Data'!$V119*POWER(DU$51,3))+('[1]Summary Data'!$W119*POWER(DU$51,2))+('[1]Summary Data'!$X119*DU$51)+'[1]Summary Data'!$Y119</f>
        <v>0.19177374784000106</v>
      </c>
      <c r="DV52" s="114">
        <f>('[1]Summary Data'!$V119*POWER(DV$51,3))+('[1]Summary Data'!$W119*POWER(DV$51,2))+('[1]Summary Data'!$X119*DV$51)+'[1]Summary Data'!$Y119</f>
        <v>0.22394921538048124</v>
      </c>
      <c r="DW52" s="114">
        <f>('[1]Summary Data'!$V119*POWER(DW$51,3))+('[1]Summary Data'!$W119*POWER(DW$51,2))+('[1]Summary Data'!$X119*DW$51)+'[1]Summary Data'!$Y119</f>
        <v>0.25902787480064121</v>
      </c>
      <c r="DX52" s="114">
        <f>('[1]Summary Data'!$V119*POWER(DX$51,3))+('[1]Summary Data'!$W119*POWER(DX$51,2))+('[1]Summary Data'!$X119*DX$51)+'[1]Summary Data'!$Y119</f>
        <v>0.29709820166656137</v>
      </c>
      <c r="DY52" s="114">
        <f>('[1]Summary Data'!$V119*POWER(DY$51,3))+('[1]Summary Data'!$W119*POWER(DY$51,2))+('[1]Summary Data'!$X119*DY$51)+'[1]Summary Data'!$Y119</f>
        <v>0.33824867154432164</v>
      </c>
      <c r="DZ52" s="114">
        <f>('[1]Summary Data'!$V119*POWER(DZ$51,3))+('[1]Summary Data'!$W119*POWER(DZ$51,2))+('[1]Summary Data'!$X119*DZ$51)+'[1]Summary Data'!$Y119</f>
        <v>0.38256776000000198</v>
      </c>
      <c r="EA52" s="114">
        <f>('[1]Summary Data'!$V119*POWER(EA$51,3))+('[1]Summary Data'!$W119*POWER(EA$51,2))+('[1]Summary Data'!$X119*EA$51)+'[1]Summary Data'!$Y119</f>
        <v>0.43014394259968231</v>
      </c>
      <c r="EB52" s="114">
        <f>('[1]Summary Data'!$V119*POWER(EB$51,3))+('[1]Summary Data'!$W119*POWER(EB$51,2))+('[1]Summary Data'!$X119*EB$51)+'[1]Summary Data'!$Y119</f>
        <v>0.48106569490944212</v>
      </c>
      <c r="EC52" s="114">
        <f>('[1]Summary Data'!$V119*POWER(EC$51,3))+('[1]Summary Data'!$W119*POWER(EC$51,2))+('[1]Summary Data'!$X119*EC$51)+'[1]Summary Data'!$Y119</f>
        <v>0.53542149249536219</v>
      </c>
      <c r="ED52" s="114">
        <f>('[1]Summary Data'!$V119*POWER(ED$51,3))+('[1]Summary Data'!$W119*POWER(ED$51,2))+('[1]Summary Data'!$X119*ED$51)+'[1]Summary Data'!$Y119</f>
        <v>0.59329981092352257</v>
      </c>
      <c r="EE52" s="114">
        <f>('[1]Summary Data'!$V119*POWER(EE$51,3))+('[1]Summary Data'!$W119*POWER(EE$51,2))+('[1]Summary Data'!$X119*EE$51)+'[1]Summary Data'!$Y119</f>
        <v>0.65478912576000248</v>
      </c>
      <c r="EF52" s="114">
        <f>('[1]Summary Data'!$V119*POWER(EF$51,3))+('[1]Summary Data'!$W119*POWER(EF$51,2))+('[1]Summary Data'!$X119*EF$51)+'[1]Summary Data'!$Y119</f>
        <v>0.71997791257088273</v>
      </c>
      <c r="EG52" s="114">
        <f>('[1]Summary Data'!$V119*POWER(EG$51,3))+('[1]Summary Data'!$W119*POWER(EG$51,2))+('[1]Summary Data'!$X119*EG$51)+'[1]Summary Data'!$Y119</f>
        <v>0.78895464692224349</v>
      </c>
      <c r="EH52" s="114">
        <f>('[1]Summary Data'!$V119*POWER(EH$51,3))+('[1]Summary Data'!$W119*POWER(EH$51,2))+('[1]Summary Data'!$X119*EH$51)+'[1]Summary Data'!$Y119</f>
        <v>0.86180780438016313</v>
      </c>
      <c r="EI52" s="114">
        <f>('[1]Summary Data'!$V119*POWER(EI$51,3))+('[1]Summary Data'!$W119*POWER(EI$51,2))+('[1]Summary Data'!$X119*EI$51)+'[1]Summary Data'!$Y119</f>
        <v>0.93862586051072383</v>
      </c>
      <c r="EJ52" s="114">
        <f>('[1]Summary Data'!$V119*POWER(EJ$51,3))+('[1]Summary Data'!$W119*POWER(EJ$51,2))+('[1]Summary Data'!$X119*EJ$51)+'[1]Summary Data'!$Y119</f>
        <v>1.0194972908800044</v>
      </c>
      <c r="EK52" s="114">
        <f>('[1]Summary Data'!$V119*POWER(EK$51,3))+('[1]Summary Data'!$W119*POWER(EK$51,2))+('[1]Summary Data'!$X119*EK$51)+'[1]Summary Data'!$Y119</f>
        <v>1.1045105710540841</v>
      </c>
      <c r="EL52" s="114">
        <f>('[1]Summary Data'!$V119*POWER(EL$51,3))+('[1]Summary Data'!$W119*POWER(EL$51,2))+('[1]Summary Data'!$X119*EL$51)+'[1]Summary Data'!$Y119</f>
        <v>1.193754176599044</v>
      </c>
      <c r="EM52" s="114">
        <f>('[1]Summary Data'!$V119*POWER(EM$51,3))+('[1]Summary Data'!$W119*POWER(EM$51,2))+('[1]Summary Data'!$X119*EM$51)+'[1]Summary Data'!$Y119</f>
        <v>1.2873165830809643</v>
      </c>
      <c r="EN52" s="114">
        <f>('[1]Summary Data'!$V119*POWER(EN$51,3))+('[1]Summary Data'!$W119*POWER(EN$51,2))+('[1]Summary Data'!$X119*EN$51)+'[1]Summary Data'!$Y119</f>
        <v>1.3852862660659246</v>
      </c>
      <c r="EO52" s="115">
        <f>('[1]Summary Data'!$V119*POWER(EO$51,3))+('[1]Summary Data'!$W119*POWER(EO$51,2))+('[1]Summary Data'!$X119*EO$51)+'[1]Summary Data'!$Y119</f>
        <v>1.4877517011200043</v>
      </c>
      <c r="EP52" s="176" t="s">
        <v>40</v>
      </c>
    </row>
    <row r="53" spans="2:147" ht="15.75" thickBot="1" x14ac:dyDescent="0.3">
      <c r="B53" s="170"/>
      <c r="C53" s="171"/>
      <c r="D53" s="171"/>
      <c r="E53" s="172"/>
      <c r="F53" s="51">
        <f t="shared" si="7"/>
        <v>3</v>
      </c>
      <c r="G53" s="92">
        <f t="shared" si="8"/>
        <v>0.32559504303103998</v>
      </c>
      <c r="H53" s="93">
        <f t="shared" si="8"/>
        <v>0.32559504303103998</v>
      </c>
      <c r="I53" s="93">
        <f t="shared" si="8"/>
        <v>0.32512887800832002</v>
      </c>
      <c r="J53" s="93">
        <f t="shared" si="8"/>
        <v>0.32282016375807998</v>
      </c>
      <c r="K53" s="93">
        <f t="shared" si="8"/>
        <v>0.31878755910655998</v>
      </c>
      <c r="L53" s="93">
        <f t="shared" si="8"/>
        <v>0.31314972287999998</v>
      </c>
      <c r="M53" s="93">
        <f t="shared" si="8"/>
        <v>0.30602531390464</v>
      </c>
      <c r="N53" s="93">
        <f t="shared" si="8"/>
        <v>0.29753299100671998</v>
      </c>
      <c r="O53" s="93">
        <f t="shared" si="8"/>
        <v>0.28779141301248001</v>
      </c>
      <c r="P53" s="93">
        <f t="shared" si="8"/>
        <v>0.27691923874815999</v>
      </c>
      <c r="Q53" s="93">
        <f t="shared" si="8"/>
        <v>0.26503512703999998</v>
      </c>
      <c r="R53" s="93">
        <f t="shared" si="8"/>
        <v>0.25225773671423996</v>
      </c>
      <c r="S53" s="93">
        <f t="shared" si="8"/>
        <v>0.23870572659711997</v>
      </c>
      <c r="T53" s="93">
        <f t="shared" si="8"/>
        <v>0.22449775551487994</v>
      </c>
      <c r="U53" s="93">
        <f t="shared" si="8"/>
        <v>0.20975248229375992</v>
      </c>
      <c r="V53" s="93">
        <f t="shared" si="8"/>
        <v>0.19458856575999989</v>
      </c>
      <c r="W53" s="93">
        <f t="shared" si="8"/>
        <v>0.17912466473983985</v>
      </c>
      <c r="X53" s="93">
        <f t="shared" si="8"/>
        <v>0.16347943805951987</v>
      </c>
      <c r="Y53" s="93">
        <f t="shared" si="8"/>
        <v>0.14777154454527985</v>
      </c>
      <c r="Z53" s="93">
        <f t="shared" si="8"/>
        <v>0.13211964302335982</v>
      </c>
      <c r="AA53" s="93">
        <f t="shared" si="8"/>
        <v>0.11664239231999979</v>
      </c>
      <c r="AB53" s="93">
        <f t="shared" si="8"/>
        <v>0.10145845126143985</v>
      </c>
      <c r="AC53" s="93">
        <f t="shared" si="8"/>
        <v>8.6686478673919848E-2</v>
      </c>
      <c r="AD53" s="93">
        <f t="shared" si="8"/>
        <v>7.2445133383679805E-2</v>
      </c>
      <c r="AE53" s="93">
        <f t="shared" si="8"/>
        <v>5.8853074216959844E-2</v>
      </c>
      <c r="AF53" s="93">
        <f t="shared" si="8"/>
        <v>4.6028959999999786E-2</v>
      </c>
      <c r="AG53" s="93">
        <f t="shared" si="8"/>
        <v>3.4091449559039866E-2</v>
      </c>
      <c r="AH53" s="93">
        <f t="shared" si="8"/>
        <v>2.3159201720319822E-2</v>
      </c>
      <c r="AI53" s="93">
        <f t="shared" si="8"/>
        <v>1.3350875310079835E-2</v>
      </c>
      <c r="AJ53" s="93">
        <f t="shared" si="8"/>
        <v>4.7851291545599195E-3</v>
      </c>
      <c r="AK53" s="93">
        <f t="shared" si="8"/>
        <v>0</v>
      </c>
      <c r="AL53" s="93">
        <f t="shared" si="8"/>
        <v>0</v>
      </c>
      <c r="AM53" s="93">
        <v>0</v>
      </c>
      <c r="AN53" s="93">
        <v>0</v>
      </c>
      <c r="AO53" s="93">
        <v>0</v>
      </c>
      <c r="AP53" s="93">
        <v>0</v>
      </c>
      <c r="AQ53" s="93">
        <v>0</v>
      </c>
      <c r="AR53" s="93">
        <v>0</v>
      </c>
      <c r="AS53" s="93">
        <v>0</v>
      </c>
      <c r="AT53" s="93">
        <v>0</v>
      </c>
      <c r="AU53" s="93">
        <v>0</v>
      </c>
      <c r="AV53" s="93">
        <v>0</v>
      </c>
      <c r="AW53" s="93">
        <v>0</v>
      </c>
      <c r="AX53" s="93">
        <v>0</v>
      </c>
      <c r="AY53" s="93">
        <v>0</v>
      </c>
      <c r="AZ53" s="93">
        <v>0</v>
      </c>
      <c r="BA53" s="93">
        <v>0</v>
      </c>
      <c r="BB53" s="93">
        <v>0</v>
      </c>
      <c r="BC53" s="93">
        <v>0</v>
      </c>
      <c r="BD53" s="93">
        <v>0</v>
      </c>
      <c r="BE53" s="93">
        <v>0</v>
      </c>
      <c r="BF53" s="93">
        <v>0</v>
      </c>
      <c r="BG53" s="93">
        <v>0</v>
      </c>
      <c r="BH53" s="93">
        <v>0</v>
      </c>
      <c r="BI53" s="93">
        <v>0</v>
      </c>
      <c r="BJ53" s="93">
        <v>0</v>
      </c>
      <c r="BK53" s="93">
        <v>0</v>
      </c>
      <c r="BL53" s="93">
        <v>0</v>
      </c>
      <c r="BM53" s="93">
        <v>0</v>
      </c>
      <c r="BN53" s="93">
        <v>0</v>
      </c>
      <c r="BO53" s="93">
        <v>0</v>
      </c>
      <c r="BP53" s="93">
        <v>0</v>
      </c>
      <c r="BQ53" s="93">
        <v>0</v>
      </c>
      <c r="BR53" s="93">
        <v>0</v>
      </c>
      <c r="BS53" s="93">
        <v>0</v>
      </c>
      <c r="BT53" s="94">
        <v>0</v>
      </c>
      <c r="BU53" s="177"/>
      <c r="BV53" s="146" t="s">
        <v>77</v>
      </c>
      <c r="BW53" s="43"/>
      <c r="BX53" s="43"/>
      <c r="BY53" s="43"/>
      <c r="CA53" s="141">
        <f t="shared" ref="CA53:CA59" si="9">AN53</f>
        <v>0</v>
      </c>
      <c r="CB53" s="92">
        <f>('[1]Summary Data'!$V118*POWER(CB$51,3))+('[1]Summary Data'!$W118*POWER(CB$51,2))+('[1]Summary Data'!$X118*CB$51)+'[1]Summary Data'!$Y118</f>
        <v>0.3241</v>
      </c>
      <c r="CC53" s="93">
        <f>('[1]Summary Data'!$V118*POWER(CC$51,3))+('[1]Summary Data'!$W118*POWER(CC$51,2))+('[1]Summary Data'!$X118*CC$51)+'[1]Summary Data'!$Y118</f>
        <v>0.32559504303103998</v>
      </c>
      <c r="CD53" s="93">
        <f>('[1]Summary Data'!$V118*POWER(CD$51,3))+('[1]Summary Data'!$W118*POWER(CD$51,2))+('[1]Summary Data'!$X118*CD$51)+'[1]Summary Data'!$Y118</f>
        <v>0.32512887800832002</v>
      </c>
      <c r="CE53" s="93">
        <f>('[1]Summary Data'!$V118*POWER(CE$51,3))+('[1]Summary Data'!$W118*POWER(CE$51,2))+('[1]Summary Data'!$X118*CE$51)+'[1]Summary Data'!$Y118</f>
        <v>0.32282016375807998</v>
      </c>
      <c r="CF53" s="93">
        <f>('[1]Summary Data'!$V118*POWER(CF$51,3))+('[1]Summary Data'!$W118*POWER(CF$51,2))+('[1]Summary Data'!$X118*CF$51)+'[1]Summary Data'!$Y118</f>
        <v>0.31878755910655998</v>
      </c>
      <c r="CG53" s="93">
        <f>('[1]Summary Data'!$V118*POWER(CG$51,3))+('[1]Summary Data'!$W118*POWER(CG$51,2))+('[1]Summary Data'!$X118*CG$51)+'[1]Summary Data'!$Y118</f>
        <v>0.31314972287999998</v>
      </c>
      <c r="CH53" s="93">
        <f>('[1]Summary Data'!$V118*POWER(CH$51,3))+('[1]Summary Data'!$W118*POWER(CH$51,2))+('[1]Summary Data'!$X118*CH$51)+'[1]Summary Data'!$Y118</f>
        <v>0.30602531390464</v>
      </c>
      <c r="CI53" s="93">
        <f>('[1]Summary Data'!$V118*POWER(CI$51,3))+('[1]Summary Data'!$W118*POWER(CI$51,2))+('[1]Summary Data'!$X118*CI$51)+'[1]Summary Data'!$Y118</f>
        <v>0.29753299100671998</v>
      </c>
      <c r="CJ53" s="93">
        <f>('[1]Summary Data'!$V118*POWER(CJ$51,3))+('[1]Summary Data'!$W118*POWER(CJ$51,2))+('[1]Summary Data'!$X118*CJ$51)+'[1]Summary Data'!$Y118</f>
        <v>0.28779141301248001</v>
      </c>
      <c r="CK53" s="93">
        <f>('[1]Summary Data'!$V118*POWER(CK$51,3))+('[1]Summary Data'!$W118*POWER(CK$51,2))+('[1]Summary Data'!$X118*CK$51)+'[1]Summary Data'!$Y118</f>
        <v>0.27691923874815999</v>
      </c>
      <c r="CL53" s="93">
        <f>('[1]Summary Data'!$V118*POWER(CL$51,3))+('[1]Summary Data'!$W118*POWER(CL$51,2))+('[1]Summary Data'!$X118*CL$51)+'[1]Summary Data'!$Y118</f>
        <v>0.26503512703999998</v>
      </c>
      <c r="CM53" s="93">
        <f>('[1]Summary Data'!$V118*POWER(CM$51,3))+('[1]Summary Data'!$W118*POWER(CM$51,2))+('[1]Summary Data'!$X118*CM$51)+'[1]Summary Data'!$Y118</f>
        <v>0.25225773671423996</v>
      </c>
      <c r="CN53" s="93">
        <f>('[1]Summary Data'!$V118*POWER(CN$51,3))+('[1]Summary Data'!$W118*POWER(CN$51,2))+('[1]Summary Data'!$X118*CN$51)+'[1]Summary Data'!$Y118</f>
        <v>0.23870572659711997</v>
      </c>
      <c r="CO53" s="93">
        <f>('[1]Summary Data'!$V118*POWER(CO$51,3))+('[1]Summary Data'!$W118*POWER(CO$51,2))+('[1]Summary Data'!$X118*CO$51)+'[1]Summary Data'!$Y118</f>
        <v>0.22449775551487994</v>
      </c>
      <c r="CP53" s="93">
        <f>('[1]Summary Data'!$V118*POWER(CP$51,3))+('[1]Summary Data'!$W118*POWER(CP$51,2))+('[1]Summary Data'!$X118*CP$51)+'[1]Summary Data'!$Y118</f>
        <v>0.20975248229375992</v>
      </c>
      <c r="CQ53" s="93">
        <f>('[1]Summary Data'!$V118*POWER(CQ$51,3))+('[1]Summary Data'!$W118*POWER(CQ$51,2))+('[1]Summary Data'!$X118*CQ$51)+'[1]Summary Data'!$Y118</f>
        <v>0.19458856575999989</v>
      </c>
      <c r="CR53" s="93">
        <f>('[1]Summary Data'!$V118*POWER(CR$51,3))+('[1]Summary Data'!$W118*POWER(CR$51,2))+('[1]Summary Data'!$X118*CR$51)+'[1]Summary Data'!$Y118</f>
        <v>0.17912466473983985</v>
      </c>
      <c r="CS53" s="93">
        <f>('[1]Summary Data'!$V118*POWER(CS$51,3))+('[1]Summary Data'!$W118*POWER(CS$51,2))+('[1]Summary Data'!$X118*CS$51)+'[1]Summary Data'!$Y118</f>
        <v>0.16347943805951987</v>
      </c>
      <c r="CT53" s="93">
        <f>('[1]Summary Data'!$V118*POWER(CT$51,3))+('[1]Summary Data'!$W118*POWER(CT$51,2))+('[1]Summary Data'!$X118*CT$51)+'[1]Summary Data'!$Y118</f>
        <v>0.14777154454527985</v>
      </c>
      <c r="CU53" s="93">
        <f>('[1]Summary Data'!$V118*POWER(CU$51,3))+('[1]Summary Data'!$W118*POWER(CU$51,2))+('[1]Summary Data'!$X118*CU$51)+'[1]Summary Data'!$Y118</f>
        <v>0.13211964302335982</v>
      </c>
      <c r="CV53" s="93">
        <f>('[1]Summary Data'!$V118*POWER(CV$51,3))+('[1]Summary Data'!$W118*POWER(CV$51,2))+('[1]Summary Data'!$X118*CV$51)+'[1]Summary Data'!$Y118</f>
        <v>0.11664239231999979</v>
      </c>
      <c r="CW53" s="93">
        <f>('[1]Summary Data'!$V118*POWER(CW$51,3))+('[1]Summary Data'!$W118*POWER(CW$51,2))+('[1]Summary Data'!$X118*CW$51)+'[1]Summary Data'!$Y118</f>
        <v>0.10145845126143985</v>
      </c>
      <c r="CX53" s="93">
        <f>('[1]Summary Data'!$V118*POWER(CX$51,3))+('[1]Summary Data'!$W118*POWER(CX$51,2))+('[1]Summary Data'!$X118*CX$51)+'[1]Summary Data'!$Y118</f>
        <v>8.6686478673919848E-2</v>
      </c>
      <c r="CY53" s="93">
        <f>('[1]Summary Data'!$V118*POWER(CY$51,3))+('[1]Summary Data'!$W118*POWER(CY$51,2))+('[1]Summary Data'!$X118*CY$51)+'[1]Summary Data'!$Y118</f>
        <v>7.2445133383679805E-2</v>
      </c>
      <c r="CZ53" s="93">
        <f>('[1]Summary Data'!$V118*POWER(CZ$51,3))+('[1]Summary Data'!$W118*POWER(CZ$51,2))+('[1]Summary Data'!$X118*CZ$51)+'[1]Summary Data'!$Y118</f>
        <v>5.8853074216959844E-2</v>
      </c>
      <c r="DA53" s="93">
        <f>('[1]Summary Data'!$V118*POWER(DA$51,3))+('[1]Summary Data'!$W118*POWER(DA$51,2))+('[1]Summary Data'!$X118*DA$51)+'[1]Summary Data'!$Y118</f>
        <v>4.6028959999999786E-2</v>
      </c>
      <c r="DB53" s="93">
        <f>('[1]Summary Data'!$V118*POWER(DB$51,3))+('[1]Summary Data'!$W118*POWER(DB$51,2))+('[1]Summary Data'!$X118*DB$51)+'[1]Summary Data'!$Y118</f>
        <v>3.4091449559039866E-2</v>
      </c>
      <c r="DC53" s="93">
        <f>('[1]Summary Data'!$V118*POWER(DC$51,3))+('[1]Summary Data'!$W118*POWER(DC$51,2))+('[1]Summary Data'!$X118*DC$51)+'[1]Summary Data'!$Y118</f>
        <v>2.3159201720319822E-2</v>
      </c>
      <c r="DD53" s="93">
        <f>('[1]Summary Data'!$V118*POWER(DD$51,3))+('[1]Summary Data'!$W118*POWER(DD$51,2))+('[1]Summary Data'!$X118*DD$51)+'[1]Summary Data'!$Y118</f>
        <v>1.3350875310079835E-2</v>
      </c>
      <c r="DE53" s="93">
        <f>('[1]Summary Data'!$V118*POWER(DE$51,3))+('[1]Summary Data'!$W118*POWER(DE$51,2))+('[1]Summary Data'!$X118*DE$51)+'[1]Summary Data'!$Y118</f>
        <v>4.7851291545599195E-3</v>
      </c>
      <c r="DF53" s="93">
        <f>('[1]Summary Data'!$V118*POWER(DF$51,3))+('[1]Summary Data'!$W118*POWER(DF$51,2))+('[1]Summary Data'!$X118*DF$51)+'[1]Summary Data'!$Y118</f>
        <v>-2.4193779200001875E-3</v>
      </c>
      <c r="DG53" s="93">
        <f>('[1]Summary Data'!$V118*POWER(DG$51,3))+('[1]Summary Data'!$W118*POWER(DG$51,2))+('[1]Summary Data'!$X118*DG$51)+'[1]Summary Data'!$Y118</f>
        <v>-8.1439870873600828E-3</v>
      </c>
      <c r="DH53" s="93">
        <f>('[1]Summary Data'!$V118*POWER(DH$51,3))+('[1]Summary Data'!$W118*POWER(DH$51,2))+('[1]Summary Data'!$X118*DH$51)+'[1]Summary Data'!$Y118</f>
        <v>-1.2270039521280085E-2</v>
      </c>
      <c r="DI53" s="93">
        <f>('[1]Summary Data'!$V118*POWER(DI$51,3))+('[1]Summary Data'!$W118*POWER(DI$51,2))+('[1]Summary Data'!$X118*DI$51)+'[1]Summary Data'!$Y118</f>
        <v>-1.4678876395519902E-2</v>
      </c>
      <c r="DJ53" s="93">
        <f>('[1]Summary Data'!$V118*POWER(DJ$51,3))+('[1]Summary Data'!$W118*POWER(DJ$51,2))+('[1]Summary Data'!$X118*DJ$51)+'[1]Summary Data'!$Y118</f>
        <v>-1.5251838883839908E-2</v>
      </c>
      <c r="DK53" s="93">
        <f>('[1]Summary Data'!$V118*POWER(DK$51,3))+('[1]Summary Data'!$W118*POWER(DK$51,2))+('[1]Summary Data'!$X118*DK$51)+'[1]Summary Data'!$Y118</f>
        <v>-1.3870268160000032E-2</v>
      </c>
      <c r="DL53" s="93">
        <f>('[1]Summary Data'!$V118*POWER(DL$51,3))+('[1]Summary Data'!$W118*POWER(DL$51,2))+('[1]Summary Data'!$X118*DL$51)+'[1]Summary Data'!$Y118</f>
        <v>-1.0415505397759983E-2</v>
      </c>
      <c r="DM53" s="93">
        <f>('[1]Summary Data'!$V118*POWER(DM$51,3))+('[1]Summary Data'!$W118*POWER(DM$51,2))+('[1]Summary Data'!$X118*DM$51)+'[1]Summary Data'!$Y118</f>
        <v>-4.7688917708798573E-3</v>
      </c>
      <c r="DN53" s="93">
        <f>('[1]Summary Data'!$V118*POWER(DN$51,3))+('[1]Summary Data'!$W118*POWER(DN$51,2))+('[1]Summary Data'!$X118*DN$51)+'[1]Summary Data'!$Y118</f>
        <v>3.1882315468801381E-3</v>
      </c>
      <c r="DO53" s="93">
        <f>('[1]Summary Data'!$V118*POWER(DO$51,3))+('[1]Summary Data'!$W118*POWER(DO$51,2))+('[1]Summary Data'!$X118*DO$51)+'[1]Summary Data'!$Y118</f>
        <v>1.3574523381760295E-2</v>
      </c>
      <c r="DP53" s="93">
        <f>('[1]Summary Data'!$V118*POWER(DP$51,3))+('[1]Summary Data'!$W118*POWER(DP$51,2))+('[1]Summary Data'!$X118*DP$51)+'[1]Summary Data'!$Y118</f>
        <v>2.6508642560000295E-2</v>
      </c>
      <c r="DQ53" s="93">
        <f>('[1]Summary Data'!$V118*POWER(DQ$51,3))+('[1]Summary Data'!$W118*POWER(DQ$51,2))+('[1]Summary Data'!$X118*DQ$51)+'[1]Summary Data'!$Y118</f>
        <v>4.2109247907840486E-2</v>
      </c>
      <c r="DR53" s="93">
        <f>('[1]Summary Data'!$V118*POWER(DR$51,3))+('[1]Summary Data'!$W118*POWER(DR$51,2))+('[1]Summary Data'!$X118*DR$51)+'[1]Summary Data'!$Y118</f>
        <v>6.0494998251520715E-2</v>
      </c>
      <c r="DS53" s="93">
        <f>('[1]Summary Data'!$V118*POWER(DS$51,3))+('[1]Summary Data'!$W118*POWER(DS$51,2))+('[1]Summary Data'!$X118*DS$51)+'[1]Summary Data'!$Y118</f>
        <v>8.1784552417280609E-2</v>
      </c>
      <c r="DT53" s="93">
        <f>('[1]Summary Data'!$V118*POWER(DT$51,3))+('[1]Summary Data'!$W118*POWER(DT$51,2))+('[1]Summary Data'!$X118*DT$51)+'[1]Summary Data'!$Y118</f>
        <v>0.1060965692313609</v>
      </c>
      <c r="DU53" s="93">
        <f>('[1]Summary Data'!$V118*POWER(DU$51,3))+('[1]Summary Data'!$W118*POWER(DU$51,2))+('[1]Summary Data'!$X118*DU$51)+'[1]Summary Data'!$Y118</f>
        <v>0.13354970752000103</v>
      </c>
      <c r="DV53" s="93">
        <f>('[1]Summary Data'!$V118*POWER(DV$51,3))+('[1]Summary Data'!$W118*POWER(DV$51,2))+('[1]Summary Data'!$X118*DV$51)+'[1]Summary Data'!$Y118</f>
        <v>0.16426262610944101</v>
      </c>
      <c r="DW53" s="93">
        <f>('[1]Summary Data'!$V118*POWER(DW$51,3))+('[1]Summary Data'!$W118*POWER(DW$51,2))+('[1]Summary Data'!$X118*DW$51)+'[1]Summary Data'!$Y118</f>
        <v>0.19835398382592095</v>
      </c>
      <c r="DX53" s="93">
        <f>('[1]Summary Data'!$V118*POWER(DX$51,3))+('[1]Summary Data'!$W118*POWER(DX$51,2))+('[1]Summary Data'!$X118*DX$51)+'[1]Summary Data'!$Y118</f>
        <v>0.23594243949568156</v>
      </c>
      <c r="DY53" s="93">
        <f>('[1]Summary Data'!$V118*POWER(DY$51,3))+('[1]Summary Data'!$W118*POWER(DY$51,2))+('[1]Summary Data'!$X118*DY$51)+'[1]Summary Data'!$Y118</f>
        <v>0.27714665194496158</v>
      </c>
      <c r="DZ53" s="93">
        <f>('[1]Summary Data'!$V118*POWER(DZ$51,3))+('[1]Summary Data'!$W118*POWER(DZ$51,2))+('[1]Summary Data'!$X118*DZ$51)+'[1]Summary Data'!$Y118</f>
        <v>0.32208528000000175</v>
      </c>
      <c r="EA53" s="93">
        <f>('[1]Summary Data'!$V118*POWER(EA$51,3))+('[1]Summary Data'!$W118*POWER(EA$51,2))+('[1]Summary Data'!$X118*EA$51)+'[1]Summary Data'!$Y118</f>
        <v>0.37087698248704193</v>
      </c>
      <c r="EB53" s="93">
        <f>('[1]Summary Data'!$V118*POWER(EB$51,3))+('[1]Summary Data'!$W118*POWER(EB$51,2))+('[1]Summary Data'!$X118*EB$51)+'[1]Summary Data'!$Y118</f>
        <v>0.42364041823232246</v>
      </c>
      <c r="EC53" s="93">
        <f>('[1]Summary Data'!$V118*POWER(EC$51,3))+('[1]Summary Data'!$W118*POWER(EC$51,2))+('[1]Summary Data'!$X118*EC$51)+'[1]Summary Data'!$Y118</f>
        <v>0.48049424606208213</v>
      </c>
      <c r="ED53" s="93">
        <f>('[1]Summary Data'!$V118*POWER(ED$51,3))+('[1]Summary Data'!$W118*POWER(ED$51,2))+('[1]Summary Data'!$X118*ED$51)+'[1]Summary Data'!$Y118</f>
        <v>0.54155712480256235</v>
      </c>
      <c r="EE53" s="93">
        <f>('[1]Summary Data'!$V118*POWER(EE$51,3))+('[1]Summary Data'!$W118*POWER(EE$51,2))+('[1]Summary Data'!$X118*EE$51)+'[1]Summary Data'!$Y118</f>
        <v>0.6069477132800023</v>
      </c>
      <c r="EF53" s="93">
        <f>('[1]Summary Data'!$V118*POWER(EF$51,3))+('[1]Summary Data'!$W118*POWER(EF$51,2))+('[1]Summary Data'!$X118*EF$51)+'[1]Summary Data'!$Y118</f>
        <v>0.67678467032064338</v>
      </c>
      <c r="EG53" s="93">
        <f>('[1]Summary Data'!$V118*POWER(EG$51,3))+('[1]Summary Data'!$W118*POWER(EG$51,2))+('[1]Summary Data'!$X118*EG$51)+'[1]Summary Data'!$Y118</f>
        <v>0.75118665475072399</v>
      </c>
      <c r="EH53" s="93">
        <f>('[1]Summary Data'!$V118*POWER(EH$51,3))+('[1]Summary Data'!$W118*POWER(EH$51,2))+('[1]Summary Data'!$X118*EH$51)+'[1]Summary Data'!$Y118</f>
        <v>0.83027232539648343</v>
      </c>
      <c r="EI53" s="93">
        <f>('[1]Summary Data'!$V118*POWER(EI$51,3))+('[1]Summary Data'!$W118*POWER(EI$51,2))+('[1]Summary Data'!$X118*EI$51)+'[1]Summary Data'!$Y118</f>
        <v>0.91416034108416389</v>
      </c>
      <c r="EJ53" s="93">
        <f>('[1]Summary Data'!$V118*POWER(EJ$51,3))+('[1]Summary Data'!$W118*POWER(EJ$51,2))+('[1]Summary Data'!$X118*EJ$51)+'[1]Summary Data'!$Y118</f>
        <v>1.0029693606400041</v>
      </c>
      <c r="EK53" s="93">
        <f>('[1]Summary Data'!$V118*POWER(EK$51,3))+('[1]Summary Data'!$W118*POWER(EK$51,2))+('[1]Summary Data'!$X118*EK$51)+'[1]Summary Data'!$Y118</f>
        <v>1.0968180428902443</v>
      </c>
      <c r="EL53" s="93">
        <f>('[1]Summary Data'!$V118*POWER(EL$51,3))+('[1]Summary Data'!$W118*POWER(EL$51,2))+('[1]Summary Data'!$X118*EL$51)+'[1]Summary Data'!$Y118</f>
        <v>1.1958250466611242</v>
      </c>
      <c r="EM53" s="93">
        <f>('[1]Summary Data'!$V118*POWER(EM$51,3))+('[1]Summary Data'!$W118*POWER(EM$51,2))+('[1]Summary Data'!$X118*EM$51)+'[1]Summary Data'!$Y118</f>
        <v>1.3001090307788845</v>
      </c>
      <c r="EN53" s="93">
        <f>('[1]Summary Data'!$V118*POWER(EN$51,3))+('[1]Summary Data'!$W118*POWER(EN$51,2))+('[1]Summary Data'!$X118*EN$51)+'[1]Summary Data'!$Y118</f>
        <v>1.4097886540697653</v>
      </c>
      <c r="EO53" s="94">
        <f>('[1]Summary Data'!$V118*POWER(EO$51,3))+('[1]Summary Data'!$W118*POWER(EO$51,2))+('[1]Summary Data'!$X118*EO$51)+'[1]Summary Data'!$Y118</f>
        <v>1.524982575360005</v>
      </c>
      <c r="EP53" s="177"/>
      <c r="EQ53" s="43" t="s">
        <v>62</v>
      </c>
    </row>
    <row r="54" spans="2:147" x14ac:dyDescent="0.25">
      <c r="B54" s="170"/>
      <c r="C54" s="171"/>
      <c r="D54" s="171"/>
      <c r="E54" s="172"/>
      <c r="F54" s="54">
        <f t="shared" si="7"/>
        <v>3.5</v>
      </c>
      <c r="G54" s="97">
        <f t="shared" si="8"/>
        <v>0.32471685999616001</v>
      </c>
      <c r="H54" s="98">
        <f t="shared" si="8"/>
        <v>0.32471685999616001</v>
      </c>
      <c r="I54" s="98">
        <f t="shared" si="8"/>
        <v>0.32341627900927999</v>
      </c>
      <c r="J54" s="98">
        <f t="shared" si="8"/>
        <v>0.32031855557632</v>
      </c>
      <c r="K54" s="98">
        <f t="shared" si="8"/>
        <v>0.31554398823424001</v>
      </c>
      <c r="L54" s="98">
        <f t="shared" si="8"/>
        <v>0.30921287551999999</v>
      </c>
      <c r="M54" s="98">
        <f t="shared" si="8"/>
        <v>0.30144551597056002</v>
      </c>
      <c r="N54" s="98">
        <f t="shared" si="8"/>
        <v>0.29236220812288</v>
      </c>
      <c r="O54" s="98">
        <f t="shared" si="8"/>
        <v>0.28208325051392003</v>
      </c>
      <c r="P54" s="98">
        <f t="shared" si="8"/>
        <v>0.27072894168063999</v>
      </c>
      <c r="Q54" s="98">
        <f t="shared" si="8"/>
        <v>0.25841958016</v>
      </c>
      <c r="R54" s="98">
        <f t="shared" si="8"/>
        <v>0.24527546448895995</v>
      </c>
      <c r="S54" s="98">
        <f t="shared" si="8"/>
        <v>0.23141689320447995</v>
      </c>
      <c r="T54" s="98">
        <f t="shared" si="8"/>
        <v>0.21696416484351994</v>
      </c>
      <c r="U54" s="98">
        <f t="shared" si="8"/>
        <v>0.20203757794303989</v>
      </c>
      <c r="V54" s="98">
        <f t="shared" si="8"/>
        <v>0.18675743103999992</v>
      </c>
      <c r="W54" s="98">
        <f t="shared" si="8"/>
        <v>0.17124402267135988</v>
      </c>
      <c r="X54" s="98">
        <f t="shared" si="8"/>
        <v>0.15561765137407985</v>
      </c>
      <c r="Y54" s="98">
        <f t="shared" si="8"/>
        <v>0.13999861568511981</v>
      </c>
      <c r="Z54" s="98">
        <f t="shared" si="8"/>
        <v>0.12450721414143986</v>
      </c>
      <c r="AA54" s="98">
        <f t="shared" si="8"/>
        <v>0.10926374527999982</v>
      </c>
      <c r="AB54" s="98">
        <f t="shared" si="8"/>
        <v>9.43885076377598E-2</v>
      </c>
      <c r="AC54" s="98">
        <f t="shared" si="8"/>
        <v>8.0001799751679814E-2</v>
      </c>
      <c r="AD54" s="98">
        <f t="shared" si="8"/>
        <v>6.6223920158719807E-2</v>
      </c>
      <c r="AE54" s="98">
        <f t="shared" si="8"/>
        <v>5.3175167395839829E-2</v>
      </c>
      <c r="AF54" s="98">
        <f t="shared" si="8"/>
        <v>4.0975839999999764E-2</v>
      </c>
      <c r="AG54" s="98">
        <f t="shared" si="8"/>
        <v>2.9746236508159829E-2</v>
      </c>
      <c r="AH54" s="98">
        <f t="shared" si="8"/>
        <v>1.9606655457279853E-2</v>
      </c>
      <c r="AI54" s="98">
        <f t="shared" si="8"/>
        <v>1.0677395384319777E-2</v>
      </c>
      <c r="AJ54" s="98">
        <f t="shared" si="8"/>
        <v>3.0787548262398712E-3</v>
      </c>
      <c r="AK54" s="98">
        <f t="shared" si="8"/>
        <v>0</v>
      </c>
      <c r="AL54" s="98">
        <f t="shared" si="8"/>
        <v>0</v>
      </c>
      <c r="AM54" s="98">
        <v>0</v>
      </c>
      <c r="AN54" s="98">
        <v>0</v>
      </c>
      <c r="AO54" s="98">
        <v>0</v>
      </c>
      <c r="AP54" s="98">
        <v>0</v>
      </c>
      <c r="AQ54" s="98">
        <v>0</v>
      </c>
      <c r="AR54" s="98">
        <v>0</v>
      </c>
      <c r="AS54" s="98">
        <v>0</v>
      </c>
      <c r="AT54" s="98">
        <v>0</v>
      </c>
      <c r="AU54" s="98">
        <v>0</v>
      </c>
      <c r="AV54" s="98">
        <v>0</v>
      </c>
      <c r="AW54" s="98">
        <v>0</v>
      </c>
      <c r="AX54" s="98">
        <v>0</v>
      </c>
      <c r="AY54" s="98">
        <v>0</v>
      </c>
      <c r="AZ54" s="98">
        <v>0</v>
      </c>
      <c r="BA54" s="98">
        <v>0</v>
      </c>
      <c r="BB54" s="98">
        <v>0</v>
      </c>
      <c r="BC54" s="98">
        <v>0</v>
      </c>
      <c r="BD54" s="98">
        <v>0</v>
      </c>
      <c r="BE54" s="98">
        <v>0</v>
      </c>
      <c r="BF54" s="98">
        <v>0</v>
      </c>
      <c r="BG54" s="98">
        <v>0</v>
      </c>
      <c r="BH54" s="98">
        <v>0</v>
      </c>
      <c r="BI54" s="98">
        <v>0</v>
      </c>
      <c r="BJ54" s="98">
        <v>0</v>
      </c>
      <c r="BK54" s="98">
        <v>0</v>
      </c>
      <c r="BL54" s="98">
        <v>0</v>
      </c>
      <c r="BM54" s="98">
        <v>0</v>
      </c>
      <c r="BN54" s="98">
        <v>0</v>
      </c>
      <c r="BO54" s="98">
        <v>0</v>
      </c>
      <c r="BP54" s="98">
        <v>0</v>
      </c>
      <c r="BQ54" s="98">
        <v>0</v>
      </c>
      <c r="BR54" s="98">
        <v>0</v>
      </c>
      <c r="BS54" s="98">
        <v>0</v>
      </c>
      <c r="BT54" s="99">
        <v>0</v>
      </c>
      <c r="BU54" s="177"/>
      <c r="CA54" s="142">
        <f t="shared" si="9"/>
        <v>0</v>
      </c>
      <c r="CB54" s="97">
        <f>('[1]Summary Data'!$V117*POWER(CB$51,3))+('[1]Summary Data'!$W117*POWER(CB$51,2))+('[1]Summary Data'!$X117*CB$51)+'[1]Summary Data'!$Y117</f>
        <v>0.3241</v>
      </c>
      <c r="CC54" s="98">
        <f>('[1]Summary Data'!$V117*POWER(CC$51,3))+('[1]Summary Data'!$W117*POWER(CC$51,2))+('[1]Summary Data'!$X117*CC$51)+'[1]Summary Data'!$Y117</f>
        <v>0.32471685999616001</v>
      </c>
      <c r="CD54" s="98">
        <f>('[1]Summary Data'!$V117*POWER(CD$51,3))+('[1]Summary Data'!$W117*POWER(CD$51,2))+('[1]Summary Data'!$X117*CD$51)+'[1]Summary Data'!$Y117</f>
        <v>0.32341627900927999</v>
      </c>
      <c r="CE54" s="98">
        <f>('[1]Summary Data'!$V117*POWER(CE$51,3))+('[1]Summary Data'!$W117*POWER(CE$51,2))+('[1]Summary Data'!$X117*CE$51)+'[1]Summary Data'!$Y117</f>
        <v>0.32031855557632</v>
      </c>
      <c r="CF54" s="98">
        <f>('[1]Summary Data'!$V117*POWER(CF$51,3))+('[1]Summary Data'!$W117*POWER(CF$51,2))+('[1]Summary Data'!$X117*CF$51)+'[1]Summary Data'!$Y117</f>
        <v>0.31554398823424001</v>
      </c>
      <c r="CG54" s="98">
        <f>('[1]Summary Data'!$V117*POWER(CG$51,3))+('[1]Summary Data'!$W117*POWER(CG$51,2))+('[1]Summary Data'!$X117*CG$51)+'[1]Summary Data'!$Y117</f>
        <v>0.30921287551999999</v>
      </c>
      <c r="CH54" s="98">
        <f>('[1]Summary Data'!$V117*POWER(CH$51,3))+('[1]Summary Data'!$W117*POWER(CH$51,2))+('[1]Summary Data'!$X117*CH$51)+'[1]Summary Data'!$Y117</f>
        <v>0.30144551597056002</v>
      </c>
      <c r="CI54" s="98">
        <f>('[1]Summary Data'!$V117*POWER(CI$51,3))+('[1]Summary Data'!$W117*POWER(CI$51,2))+('[1]Summary Data'!$X117*CI$51)+'[1]Summary Data'!$Y117</f>
        <v>0.29236220812288</v>
      </c>
      <c r="CJ54" s="98">
        <f>('[1]Summary Data'!$V117*POWER(CJ$51,3))+('[1]Summary Data'!$W117*POWER(CJ$51,2))+('[1]Summary Data'!$X117*CJ$51)+'[1]Summary Data'!$Y117</f>
        <v>0.28208325051392003</v>
      </c>
      <c r="CK54" s="98">
        <f>('[1]Summary Data'!$V117*POWER(CK$51,3))+('[1]Summary Data'!$W117*POWER(CK$51,2))+('[1]Summary Data'!$X117*CK$51)+'[1]Summary Data'!$Y117</f>
        <v>0.27072894168063999</v>
      </c>
      <c r="CL54" s="98">
        <f>('[1]Summary Data'!$V117*POWER(CL$51,3))+('[1]Summary Data'!$W117*POWER(CL$51,2))+('[1]Summary Data'!$X117*CL$51)+'[1]Summary Data'!$Y117</f>
        <v>0.25841958016</v>
      </c>
      <c r="CM54" s="98">
        <f>('[1]Summary Data'!$V117*POWER(CM$51,3))+('[1]Summary Data'!$W117*POWER(CM$51,2))+('[1]Summary Data'!$X117*CM$51)+'[1]Summary Data'!$Y117</f>
        <v>0.24527546448895995</v>
      </c>
      <c r="CN54" s="98">
        <f>('[1]Summary Data'!$V117*POWER(CN$51,3))+('[1]Summary Data'!$W117*POWER(CN$51,2))+('[1]Summary Data'!$X117*CN$51)+'[1]Summary Data'!$Y117</f>
        <v>0.23141689320447995</v>
      </c>
      <c r="CO54" s="98">
        <f>('[1]Summary Data'!$V117*POWER(CO$51,3))+('[1]Summary Data'!$W117*POWER(CO$51,2))+('[1]Summary Data'!$X117*CO$51)+'[1]Summary Data'!$Y117</f>
        <v>0.21696416484351994</v>
      </c>
      <c r="CP54" s="98">
        <f>('[1]Summary Data'!$V117*POWER(CP$51,3))+('[1]Summary Data'!$W117*POWER(CP$51,2))+('[1]Summary Data'!$X117*CP$51)+'[1]Summary Data'!$Y117</f>
        <v>0.20203757794303989</v>
      </c>
      <c r="CQ54" s="98">
        <f>('[1]Summary Data'!$V117*POWER(CQ$51,3))+('[1]Summary Data'!$W117*POWER(CQ$51,2))+('[1]Summary Data'!$X117*CQ$51)+'[1]Summary Data'!$Y117</f>
        <v>0.18675743103999992</v>
      </c>
      <c r="CR54" s="98">
        <f>('[1]Summary Data'!$V117*POWER(CR$51,3))+('[1]Summary Data'!$W117*POWER(CR$51,2))+('[1]Summary Data'!$X117*CR$51)+'[1]Summary Data'!$Y117</f>
        <v>0.17124402267135988</v>
      </c>
      <c r="CS54" s="98">
        <f>('[1]Summary Data'!$V117*POWER(CS$51,3))+('[1]Summary Data'!$W117*POWER(CS$51,2))+('[1]Summary Data'!$X117*CS$51)+'[1]Summary Data'!$Y117</f>
        <v>0.15561765137407985</v>
      </c>
      <c r="CT54" s="98">
        <f>('[1]Summary Data'!$V117*POWER(CT$51,3))+('[1]Summary Data'!$W117*POWER(CT$51,2))+('[1]Summary Data'!$X117*CT$51)+'[1]Summary Data'!$Y117</f>
        <v>0.13999861568511981</v>
      </c>
      <c r="CU54" s="98">
        <f>('[1]Summary Data'!$V117*POWER(CU$51,3))+('[1]Summary Data'!$W117*POWER(CU$51,2))+('[1]Summary Data'!$X117*CU$51)+'[1]Summary Data'!$Y117</f>
        <v>0.12450721414143986</v>
      </c>
      <c r="CV54" s="98">
        <f>('[1]Summary Data'!$V117*POWER(CV$51,3))+('[1]Summary Data'!$W117*POWER(CV$51,2))+('[1]Summary Data'!$X117*CV$51)+'[1]Summary Data'!$Y117</f>
        <v>0.10926374527999982</v>
      </c>
      <c r="CW54" s="98">
        <f>('[1]Summary Data'!$V117*POWER(CW$51,3))+('[1]Summary Data'!$W117*POWER(CW$51,2))+('[1]Summary Data'!$X117*CW$51)+'[1]Summary Data'!$Y117</f>
        <v>9.43885076377598E-2</v>
      </c>
      <c r="CX54" s="98">
        <f>('[1]Summary Data'!$V117*POWER(CX$51,3))+('[1]Summary Data'!$W117*POWER(CX$51,2))+('[1]Summary Data'!$X117*CX$51)+'[1]Summary Data'!$Y117</f>
        <v>8.0001799751679814E-2</v>
      </c>
      <c r="CY54" s="98">
        <f>('[1]Summary Data'!$V117*POWER(CY$51,3))+('[1]Summary Data'!$W117*POWER(CY$51,2))+('[1]Summary Data'!$X117*CY$51)+'[1]Summary Data'!$Y117</f>
        <v>6.6223920158719807E-2</v>
      </c>
      <c r="CZ54" s="98">
        <f>('[1]Summary Data'!$V117*POWER(CZ$51,3))+('[1]Summary Data'!$W117*POWER(CZ$51,2))+('[1]Summary Data'!$X117*CZ$51)+'[1]Summary Data'!$Y117</f>
        <v>5.3175167395839829E-2</v>
      </c>
      <c r="DA54" s="98">
        <f>('[1]Summary Data'!$V117*POWER(DA$51,3))+('[1]Summary Data'!$W117*POWER(DA$51,2))+('[1]Summary Data'!$X117*DA$51)+'[1]Summary Data'!$Y117</f>
        <v>4.0975839999999764E-2</v>
      </c>
      <c r="DB54" s="98">
        <f>('[1]Summary Data'!$V117*POWER(DB$51,3))+('[1]Summary Data'!$W117*POWER(DB$51,2))+('[1]Summary Data'!$X117*DB$51)+'[1]Summary Data'!$Y117</f>
        <v>2.9746236508159829E-2</v>
      </c>
      <c r="DC54" s="98">
        <f>('[1]Summary Data'!$V117*POWER(DC$51,3))+('[1]Summary Data'!$W117*POWER(DC$51,2))+('[1]Summary Data'!$X117*DC$51)+'[1]Summary Data'!$Y117</f>
        <v>1.9606655457279853E-2</v>
      </c>
      <c r="DD54" s="98">
        <f>('[1]Summary Data'!$V117*POWER(DD$51,3))+('[1]Summary Data'!$W117*POWER(DD$51,2))+('[1]Summary Data'!$X117*DD$51)+'[1]Summary Data'!$Y117</f>
        <v>1.0677395384319777E-2</v>
      </c>
      <c r="DE54" s="98">
        <f>('[1]Summary Data'!$V117*POWER(DE$51,3))+('[1]Summary Data'!$W117*POWER(DE$51,2))+('[1]Summary Data'!$X117*DE$51)+'[1]Summary Data'!$Y117</f>
        <v>3.0787548262398712E-3</v>
      </c>
      <c r="DF54" s="98">
        <f>('[1]Summary Data'!$V117*POWER(DF$51,3))+('[1]Summary Data'!$W117*POWER(DF$51,2))+('[1]Summary Data'!$X117*DF$51)+'[1]Summary Data'!$Y117</f>
        <v>-3.0689676800001453E-3</v>
      </c>
      <c r="DG54" s="98">
        <f>('[1]Summary Data'!$V117*POWER(DG$51,3))+('[1]Summary Data'!$W117*POWER(DG$51,2))+('[1]Summary Data'!$X117*DG$51)+'[1]Summary Data'!$Y117</f>
        <v>-7.6454735974401111E-3</v>
      </c>
      <c r="DH54" s="98">
        <f>('[1]Summary Data'!$V117*POWER(DH$51,3))+('[1]Summary Data'!$W117*POWER(DH$51,2))+('[1]Summary Data'!$X117*DH$51)+'[1]Summary Data'!$Y117</f>
        <v>-1.0530464389120031E-2</v>
      </c>
      <c r="DI54" s="98">
        <f>('[1]Summary Data'!$V117*POWER(DI$51,3))+('[1]Summary Data'!$W117*POWER(DI$51,2))+('[1]Summary Data'!$X117*DI$51)+'[1]Summary Data'!$Y117</f>
        <v>-1.1603641518079855E-2</v>
      </c>
      <c r="DJ54" s="98">
        <f>('[1]Summary Data'!$V117*POWER(DJ$51,3))+('[1]Summary Data'!$W117*POWER(DJ$51,2))+('[1]Summary Data'!$X117*DJ$51)+'[1]Summary Data'!$Y117</f>
        <v>-1.0744706447359975E-2</v>
      </c>
      <c r="DK54" s="98">
        <f>('[1]Summary Data'!$V117*POWER(DK$51,3))+('[1]Summary Data'!$W117*POWER(DK$51,2))+('[1]Summary Data'!$X117*DK$51)+'[1]Summary Data'!$Y117</f>
        <v>-7.8333606400000089E-3</v>
      </c>
      <c r="DL54" s="98">
        <f>('[1]Summary Data'!$V117*POWER(DL$51,3))+('[1]Summary Data'!$W117*POWER(DL$51,2))+('[1]Summary Data'!$X117*DL$51)+'[1]Summary Data'!$Y117</f>
        <v>-2.7493055590399607E-3</v>
      </c>
      <c r="DM54" s="98">
        <f>('[1]Summary Data'!$V117*POWER(DM$51,3))+('[1]Summary Data'!$W117*POWER(DM$51,2))+('[1]Summary Data'!$X117*DM$51)+'[1]Summary Data'!$Y117</f>
        <v>4.6277573324803312E-3</v>
      </c>
      <c r="DN54" s="98">
        <f>('[1]Summary Data'!$V117*POWER(DN$51,3))+('[1]Summary Data'!$W117*POWER(DN$51,2))+('[1]Summary Data'!$X117*DN$51)+'[1]Summary Data'!$Y117</f>
        <v>1.4418126571520307E-2</v>
      </c>
      <c r="DO54" s="98">
        <f>('[1]Summary Data'!$V117*POWER(DO$51,3))+('[1]Summary Data'!$W117*POWER(DO$51,2))+('[1]Summary Data'!$X117*DO$51)+'[1]Summary Data'!$Y117</f>
        <v>2.6742100695040238E-2</v>
      </c>
      <c r="DP54" s="98">
        <f>('[1]Summary Data'!$V117*POWER(DP$51,3))+('[1]Summary Data'!$W117*POWER(DP$51,2))+('[1]Summary Data'!$X117*DP$51)+'[1]Summary Data'!$Y117</f>
        <v>4.171997824000051E-2</v>
      </c>
      <c r="DQ54" s="98">
        <f>('[1]Summary Data'!$V117*POWER(DQ$51,3))+('[1]Summary Data'!$W117*POWER(DQ$51,2))+('[1]Summary Data'!$X117*DQ$51)+'[1]Summary Data'!$Y117</f>
        <v>5.9472057743360618E-2</v>
      </c>
      <c r="DR54" s="98">
        <f>('[1]Summary Data'!$V117*POWER(DR$51,3))+('[1]Summary Data'!$W117*POWER(DR$51,2))+('[1]Summary Data'!$X117*DR$51)+'[1]Summary Data'!$Y117</f>
        <v>8.0118637742080723E-2</v>
      </c>
      <c r="DS54" s="98">
        <f>('[1]Summary Data'!$V117*POWER(DS$51,3))+('[1]Summary Data'!$W117*POWER(DS$51,2))+('[1]Summary Data'!$X117*DS$51)+'[1]Summary Data'!$Y117</f>
        <v>0.10378001677312074</v>
      </c>
      <c r="DT54" s="98">
        <f>('[1]Summary Data'!$V117*POWER(DT$51,3))+('[1]Summary Data'!$W117*POWER(DT$51,2))+('[1]Summary Data'!$X117*DT$51)+'[1]Summary Data'!$Y117</f>
        <v>0.1305764933734411</v>
      </c>
      <c r="DU54" s="98">
        <f>('[1]Summary Data'!$V117*POWER(DU$51,3))+('[1]Summary Data'!$W117*POWER(DU$51,2))+('[1]Summary Data'!$X117*DU$51)+'[1]Summary Data'!$Y117</f>
        <v>0.16062836608000103</v>
      </c>
      <c r="DV54" s="98">
        <f>('[1]Summary Data'!$V117*POWER(DV$51,3))+('[1]Summary Data'!$W117*POWER(DV$51,2))+('[1]Summary Data'!$X117*DV$51)+'[1]Summary Data'!$Y117</f>
        <v>0.19405593342976118</v>
      </c>
      <c r="DW54" s="98">
        <f>('[1]Summary Data'!$V117*POWER(DW$51,3))+('[1]Summary Data'!$W117*POWER(DW$51,2))+('[1]Summary Data'!$X117*DW$51)+'[1]Summary Data'!$Y117</f>
        <v>0.23097949395968126</v>
      </c>
      <c r="DX54" s="98">
        <f>('[1]Summary Data'!$V117*POWER(DX$51,3))+('[1]Summary Data'!$W117*POWER(DX$51,2))+('[1]Summary Data'!$X117*DX$51)+'[1]Summary Data'!$Y117</f>
        <v>0.27151934620672163</v>
      </c>
      <c r="DY54" s="98">
        <f>('[1]Summary Data'!$V117*POWER(DY$51,3))+('[1]Summary Data'!$W117*POWER(DY$51,2))+('[1]Summary Data'!$X117*DY$51)+'[1]Summary Data'!$Y117</f>
        <v>0.31579578870784136</v>
      </c>
      <c r="DZ54" s="98">
        <f>('[1]Summary Data'!$V117*POWER(DZ$51,3))+('[1]Summary Data'!$W117*POWER(DZ$51,2))+('[1]Summary Data'!$X117*DZ$51)+'[1]Summary Data'!$Y117</f>
        <v>0.36392912000000172</v>
      </c>
      <c r="EA54" s="98">
        <f>('[1]Summary Data'!$V117*POWER(EA$51,3))+('[1]Summary Data'!$W117*POWER(EA$51,2))+('[1]Summary Data'!$X117*EA$51)+'[1]Summary Data'!$Y117</f>
        <v>0.41603963862016258</v>
      </c>
      <c r="EB54" s="98">
        <f>('[1]Summary Data'!$V117*POWER(EB$51,3))+('[1]Summary Data'!$W117*POWER(EB$51,2))+('[1]Summary Data'!$X117*EB$51)+'[1]Summary Data'!$Y117</f>
        <v>0.47224764310528222</v>
      </c>
      <c r="EC54" s="98">
        <f>('[1]Summary Data'!$V117*POWER(EC$51,3))+('[1]Summary Data'!$W117*POWER(EC$51,2))+('[1]Summary Data'!$X117*EC$51)+'[1]Summary Data'!$Y117</f>
        <v>0.53267343199232231</v>
      </c>
      <c r="ED54" s="98">
        <f>('[1]Summary Data'!$V117*POWER(ED$51,3))+('[1]Summary Data'!$W117*POWER(ED$51,2))+('[1]Summary Data'!$X117*ED$51)+'[1]Summary Data'!$Y117</f>
        <v>0.59743730381824278</v>
      </c>
      <c r="EE54" s="98">
        <f>('[1]Summary Data'!$V117*POWER(EE$51,3))+('[1]Summary Data'!$W117*POWER(EE$51,2))+('[1]Summary Data'!$X117*EE$51)+'[1]Summary Data'!$Y117</f>
        <v>0.66665955712000313</v>
      </c>
      <c r="EF54" s="98">
        <f>('[1]Summary Data'!$V117*POWER(EF$51,3))+('[1]Summary Data'!$W117*POWER(EF$51,2))+('[1]Summary Data'!$X117*EF$51)+'[1]Summary Data'!$Y117</f>
        <v>0.7404604904345633</v>
      </c>
      <c r="EG54" s="98">
        <f>('[1]Summary Data'!$V117*POWER(EG$51,3))+('[1]Summary Data'!$W117*POWER(EG$51,2))+('[1]Summary Data'!$X117*EG$51)+'[1]Summary Data'!$Y117</f>
        <v>0.81896040229888412</v>
      </c>
      <c r="EH54" s="98">
        <f>('[1]Summary Data'!$V117*POWER(EH$51,3))+('[1]Summary Data'!$W117*POWER(EH$51,2))+('[1]Summary Data'!$X117*EH$51)+'[1]Summary Data'!$Y117</f>
        <v>0.90227959124992374</v>
      </c>
      <c r="EI54" s="98">
        <f>('[1]Summary Data'!$V117*POWER(EI$51,3))+('[1]Summary Data'!$W117*POWER(EI$51,2))+('[1]Summary Data'!$X117*EI$51)+'[1]Summary Data'!$Y117</f>
        <v>0.99053835582464478</v>
      </c>
      <c r="EJ54" s="98">
        <f>('[1]Summary Data'!$V117*POWER(EJ$51,3))+('[1]Summary Data'!$W117*POWER(EJ$51,2))+('[1]Summary Data'!$X117*EJ$51)+'[1]Summary Data'!$Y117</f>
        <v>1.0838569945600045</v>
      </c>
      <c r="EK54" s="98">
        <f>('[1]Summary Data'!$V117*POWER(EK$51,3))+('[1]Summary Data'!$W117*POWER(EK$51,2))+('[1]Summary Data'!$X117*EK$51)+'[1]Summary Data'!$Y117</f>
        <v>1.1823558059929642</v>
      </c>
      <c r="EL54" s="98">
        <f>('[1]Summary Data'!$V117*POWER(EL$51,3))+('[1]Summary Data'!$W117*POWER(EL$51,2))+('[1]Summary Data'!$X117*EL$51)+'[1]Summary Data'!$Y117</f>
        <v>1.2861550886604851</v>
      </c>
      <c r="EM54" s="98">
        <f>('[1]Summary Data'!$V117*POWER(EM$51,3))+('[1]Summary Data'!$W117*POWER(EM$51,2))+('[1]Summary Data'!$X117*EM$51)+'[1]Summary Data'!$Y117</f>
        <v>1.3953751410995259</v>
      </c>
      <c r="EN54" s="98">
        <f>('[1]Summary Data'!$V117*POWER(EN$51,3))+('[1]Summary Data'!$W117*POWER(EN$51,2))+('[1]Summary Data'!$X117*EN$51)+'[1]Summary Data'!$Y117</f>
        <v>1.5101362618470455</v>
      </c>
      <c r="EO54" s="99">
        <f>('[1]Summary Data'!$V117*POWER(EO$51,3))+('[1]Summary Data'!$W117*POWER(EO$51,2))+('[1]Summary Data'!$X117*EO$51)+'[1]Summary Data'!$Y117</f>
        <v>1.6305587494400053</v>
      </c>
      <c r="EP54" s="177"/>
    </row>
    <row r="55" spans="2:147" x14ac:dyDescent="0.25">
      <c r="B55" s="170"/>
      <c r="C55" s="171"/>
      <c r="D55" s="171"/>
      <c r="E55" s="172"/>
      <c r="F55" s="56">
        <f t="shared" si="7"/>
        <v>4</v>
      </c>
      <c r="G55" s="97">
        <f t="shared" si="8"/>
        <v>0.29675575766015999</v>
      </c>
      <c r="H55" s="98">
        <f t="shared" si="8"/>
        <v>0.29675575766015999</v>
      </c>
      <c r="I55" s="98">
        <f t="shared" si="8"/>
        <v>0.29675575766015999</v>
      </c>
      <c r="J55" s="98">
        <f t="shared" si="8"/>
        <v>0.29510139874303998</v>
      </c>
      <c r="K55" s="98">
        <f t="shared" si="8"/>
        <v>0.29171543600127997</v>
      </c>
      <c r="L55" s="98">
        <f t="shared" si="8"/>
        <v>0.28672028544</v>
      </c>
      <c r="M55" s="98">
        <f t="shared" si="8"/>
        <v>0.28023836306431998</v>
      </c>
      <c r="N55" s="98">
        <f t="shared" si="8"/>
        <v>0.27239208487935995</v>
      </c>
      <c r="O55" s="98">
        <f t="shared" si="8"/>
        <v>0.26330386689023999</v>
      </c>
      <c r="P55" s="98">
        <f t="shared" si="8"/>
        <v>0.25309612510207996</v>
      </c>
      <c r="Q55" s="98">
        <f t="shared" si="8"/>
        <v>0.24189127551999995</v>
      </c>
      <c r="R55" s="98">
        <f t="shared" si="8"/>
        <v>0.22981173414911993</v>
      </c>
      <c r="S55" s="98">
        <f t="shared" si="8"/>
        <v>0.21697991699455993</v>
      </c>
      <c r="T55" s="98">
        <f t="shared" si="8"/>
        <v>0.20351824006143993</v>
      </c>
      <c r="U55" s="98">
        <f t="shared" si="8"/>
        <v>0.18954911935487992</v>
      </c>
      <c r="V55" s="98">
        <f t="shared" si="8"/>
        <v>0.17519497087999991</v>
      </c>
      <c r="W55" s="98">
        <f t="shared" si="8"/>
        <v>0.16057821064191985</v>
      </c>
      <c r="X55" s="98">
        <f t="shared" si="8"/>
        <v>0.14582125464575985</v>
      </c>
      <c r="Y55" s="98">
        <f t="shared" si="8"/>
        <v>0.13104651889663985</v>
      </c>
      <c r="Z55" s="98">
        <f t="shared" si="8"/>
        <v>0.11637641939967985</v>
      </c>
      <c r="AA55" s="98">
        <f t="shared" si="8"/>
        <v>0.10193337215999979</v>
      </c>
      <c r="AB55" s="98">
        <f t="shared" si="8"/>
        <v>8.7839793182719866E-2</v>
      </c>
      <c r="AC55" s="98">
        <f t="shared" si="8"/>
        <v>7.421809847295982E-2</v>
      </c>
      <c r="AD55" s="98">
        <f t="shared" si="8"/>
        <v>6.1190704035839788E-2</v>
      </c>
      <c r="AE55" s="98">
        <f t="shared" si="8"/>
        <v>4.8880025876479771E-2</v>
      </c>
      <c r="AF55" s="98">
        <f t="shared" si="8"/>
        <v>3.7408479999999744E-2</v>
      </c>
      <c r="AG55" s="98">
        <f t="shared" si="8"/>
        <v>2.6898482411519875E-2</v>
      </c>
      <c r="AH55" s="98">
        <f t="shared" si="8"/>
        <v>1.7472449116159972E-2</v>
      </c>
      <c r="AI55" s="98">
        <f t="shared" si="8"/>
        <v>9.2527961190398966E-3</v>
      </c>
      <c r="AJ55" s="98">
        <f t="shared" si="8"/>
        <v>2.361939425279902E-3</v>
      </c>
      <c r="AK55" s="98">
        <f t="shared" si="8"/>
        <v>0</v>
      </c>
      <c r="AL55" s="98">
        <f t="shared" si="8"/>
        <v>0</v>
      </c>
      <c r="AM55" s="98">
        <v>0</v>
      </c>
      <c r="AN55" s="98">
        <v>0</v>
      </c>
      <c r="AO55" s="98">
        <v>0</v>
      </c>
      <c r="AP55" s="98">
        <v>0</v>
      </c>
      <c r="AQ55" s="98">
        <v>0</v>
      </c>
      <c r="AR55" s="98">
        <v>0</v>
      </c>
      <c r="AS55" s="98">
        <v>0</v>
      </c>
      <c r="AT55" s="98">
        <v>0</v>
      </c>
      <c r="AU55" s="98">
        <v>0</v>
      </c>
      <c r="AV55" s="98">
        <v>0</v>
      </c>
      <c r="AW55" s="98">
        <v>0</v>
      </c>
      <c r="AX55" s="98">
        <v>0</v>
      </c>
      <c r="AY55" s="98">
        <v>0</v>
      </c>
      <c r="AZ55" s="98">
        <v>0</v>
      </c>
      <c r="BA55" s="98">
        <v>0</v>
      </c>
      <c r="BB55" s="98">
        <v>0</v>
      </c>
      <c r="BC55" s="98">
        <v>0</v>
      </c>
      <c r="BD55" s="98">
        <v>0</v>
      </c>
      <c r="BE55" s="98">
        <v>0</v>
      </c>
      <c r="BF55" s="98">
        <v>0</v>
      </c>
      <c r="BG55" s="98">
        <v>0</v>
      </c>
      <c r="BH55" s="98">
        <v>0</v>
      </c>
      <c r="BI55" s="98">
        <v>0</v>
      </c>
      <c r="BJ55" s="98">
        <v>0</v>
      </c>
      <c r="BK55" s="98">
        <v>0</v>
      </c>
      <c r="BL55" s="98">
        <v>0</v>
      </c>
      <c r="BM55" s="98">
        <v>0</v>
      </c>
      <c r="BN55" s="98">
        <v>0</v>
      </c>
      <c r="BO55" s="98">
        <v>0</v>
      </c>
      <c r="BP55" s="98">
        <v>0</v>
      </c>
      <c r="BQ55" s="98">
        <v>0</v>
      </c>
      <c r="BR55" s="98">
        <v>0</v>
      </c>
      <c r="BS55" s="98">
        <v>0</v>
      </c>
      <c r="BT55" s="99">
        <v>0</v>
      </c>
      <c r="BU55" s="177"/>
      <c r="CA55" s="143">
        <f t="shared" si="9"/>
        <v>0</v>
      </c>
      <c r="CB55" s="97">
        <f>('[1]Summary Data'!$V116*POWER(CB$51,3))+('[1]Summary Data'!$W116*POWER(CB$51,2))+('[1]Summary Data'!$X116*CB$51)+'[1]Summary Data'!$Y116</f>
        <v>0.29437999999999998</v>
      </c>
      <c r="CC55" s="98">
        <f>('[1]Summary Data'!$V116*POWER(CC$51,3))+('[1]Summary Data'!$W116*POWER(CC$51,2))+('[1]Summary Data'!$X116*CC$51)+'[1]Summary Data'!$Y116</f>
        <v>0.29655609674751998</v>
      </c>
      <c r="CD55" s="98">
        <f>('[1]Summary Data'!$V116*POWER(CD$51,3))+('[1]Summary Data'!$W116*POWER(CD$51,2))+('[1]Summary Data'!$X116*CD$51)+'[1]Summary Data'!$Y116</f>
        <v>0.29675575766015999</v>
      </c>
      <c r="CE55" s="98">
        <f>('[1]Summary Data'!$V116*POWER(CE$51,3))+('[1]Summary Data'!$W116*POWER(CE$51,2))+('[1]Summary Data'!$X116*CE$51)+'[1]Summary Data'!$Y116</f>
        <v>0.29510139874303998</v>
      </c>
      <c r="CF55" s="98">
        <f>('[1]Summary Data'!$V116*POWER(CF$51,3))+('[1]Summary Data'!$W116*POWER(CF$51,2))+('[1]Summary Data'!$X116*CF$51)+'[1]Summary Data'!$Y116</f>
        <v>0.29171543600127997</v>
      </c>
      <c r="CG55" s="98">
        <f>('[1]Summary Data'!$V116*POWER(CG$51,3))+('[1]Summary Data'!$W116*POWER(CG$51,2))+('[1]Summary Data'!$X116*CG$51)+'[1]Summary Data'!$Y116</f>
        <v>0.28672028544</v>
      </c>
      <c r="CH55" s="98">
        <f>('[1]Summary Data'!$V116*POWER(CH$51,3))+('[1]Summary Data'!$W116*POWER(CH$51,2))+('[1]Summary Data'!$X116*CH$51)+'[1]Summary Data'!$Y116</f>
        <v>0.28023836306431998</v>
      </c>
      <c r="CI55" s="98">
        <f>('[1]Summary Data'!$V116*POWER(CI$51,3))+('[1]Summary Data'!$W116*POWER(CI$51,2))+('[1]Summary Data'!$X116*CI$51)+'[1]Summary Data'!$Y116</f>
        <v>0.27239208487935995</v>
      </c>
      <c r="CJ55" s="98">
        <f>('[1]Summary Data'!$V116*POWER(CJ$51,3))+('[1]Summary Data'!$W116*POWER(CJ$51,2))+('[1]Summary Data'!$X116*CJ$51)+'[1]Summary Data'!$Y116</f>
        <v>0.26330386689023999</v>
      </c>
      <c r="CK55" s="98">
        <f>('[1]Summary Data'!$V116*POWER(CK$51,3))+('[1]Summary Data'!$W116*POWER(CK$51,2))+('[1]Summary Data'!$X116*CK$51)+'[1]Summary Data'!$Y116</f>
        <v>0.25309612510207996</v>
      </c>
      <c r="CL55" s="98">
        <f>('[1]Summary Data'!$V116*POWER(CL$51,3))+('[1]Summary Data'!$W116*POWER(CL$51,2))+('[1]Summary Data'!$X116*CL$51)+'[1]Summary Data'!$Y116</f>
        <v>0.24189127551999995</v>
      </c>
      <c r="CM55" s="98">
        <f>('[1]Summary Data'!$V116*POWER(CM$51,3))+('[1]Summary Data'!$W116*POWER(CM$51,2))+('[1]Summary Data'!$X116*CM$51)+'[1]Summary Data'!$Y116</f>
        <v>0.22981173414911993</v>
      </c>
      <c r="CN55" s="98">
        <f>('[1]Summary Data'!$V116*POWER(CN$51,3))+('[1]Summary Data'!$W116*POWER(CN$51,2))+('[1]Summary Data'!$X116*CN$51)+'[1]Summary Data'!$Y116</f>
        <v>0.21697991699455993</v>
      </c>
      <c r="CO55" s="98">
        <f>('[1]Summary Data'!$V116*POWER(CO$51,3))+('[1]Summary Data'!$W116*POWER(CO$51,2))+('[1]Summary Data'!$X116*CO$51)+'[1]Summary Data'!$Y116</f>
        <v>0.20351824006143993</v>
      </c>
      <c r="CP55" s="98">
        <f>('[1]Summary Data'!$V116*POWER(CP$51,3))+('[1]Summary Data'!$W116*POWER(CP$51,2))+('[1]Summary Data'!$X116*CP$51)+'[1]Summary Data'!$Y116</f>
        <v>0.18954911935487992</v>
      </c>
      <c r="CQ55" s="98">
        <f>('[1]Summary Data'!$V116*POWER(CQ$51,3))+('[1]Summary Data'!$W116*POWER(CQ$51,2))+('[1]Summary Data'!$X116*CQ$51)+'[1]Summary Data'!$Y116</f>
        <v>0.17519497087999991</v>
      </c>
      <c r="CR55" s="98">
        <f>('[1]Summary Data'!$V116*POWER(CR$51,3))+('[1]Summary Data'!$W116*POWER(CR$51,2))+('[1]Summary Data'!$X116*CR$51)+'[1]Summary Data'!$Y116</f>
        <v>0.16057821064191985</v>
      </c>
      <c r="CS55" s="98">
        <f>('[1]Summary Data'!$V116*POWER(CS$51,3))+('[1]Summary Data'!$W116*POWER(CS$51,2))+('[1]Summary Data'!$X116*CS$51)+'[1]Summary Data'!$Y116</f>
        <v>0.14582125464575985</v>
      </c>
      <c r="CT55" s="98">
        <f>('[1]Summary Data'!$V116*POWER(CT$51,3))+('[1]Summary Data'!$W116*POWER(CT$51,2))+('[1]Summary Data'!$X116*CT$51)+'[1]Summary Data'!$Y116</f>
        <v>0.13104651889663985</v>
      </c>
      <c r="CU55" s="98">
        <f>('[1]Summary Data'!$V116*POWER(CU$51,3))+('[1]Summary Data'!$W116*POWER(CU$51,2))+('[1]Summary Data'!$X116*CU$51)+'[1]Summary Data'!$Y116</f>
        <v>0.11637641939967985</v>
      </c>
      <c r="CV55" s="98">
        <f>('[1]Summary Data'!$V116*POWER(CV$51,3))+('[1]Summary Data'!$W116*POWER(CV$51,2))+('[1]Summary Data'!$X116*CV$51)+'[1]Summary Data'!$Y116</f>
        <v>0.10193337215999979</v>
      </c>
      <c r="CW55" s="98">
        <f>('[1]Summary Data'!$V116*POWER(CW$51,3))+('[1]Summary Data'!$W116*POWER(CW$51,2))+('[1]Summary Data'!$X116*CW$51)+'[1]Summary Data'!$Y116</f>
        <v>8.7839793182719866E-2</v>
      </c>
      <c r="CX55" s="98">
        <f>('[1]Summary Data'!$V116*POWER(CX$51,3))+('[1]Summary Data'!$W116*POWER(CX$51,2))+('[1]Summary Data'!$X116*CX$51)+'[1]Summary Data'!$Y116</f>
        <v>7.421809847295982E-2</v>
      </c>
      <c r="CY55" s="98">
        <f>('[1]Summary Data'!$V116*POWER(CY$51,3))+('[1]Summary Data'!$W116*POWER(CY$51,2))+('[1]Summary Data'!$X116*CY$51)+'[1]Summary Data'!$Y116</f>
        <v>6.1190704035839788E-2</v>
      </c>
      <c r="CZ55" s="98">
        <f>('[1]Summary Data'!$V116*POWER(CZ$51,3))+('[1]Summary Data'!$W116*POWER(CZ$51,2))+('[1]Summary Data'!$X116*CZ$51)+'[1]Summary Data'!$Y116</f>
        <v>4.8880025876479771E-2</v>
      </c>
      <c r="DA55" s="98">
        <f>('[1]Summary Data'!$V116*POWER(DA$51,3))+('[1]Summary Data'!$W116*POWER(DA$51,2))+('[1]Summary Data'!$X116*DA$51)+'[1]Summary Data'!$Y116</f>
        <v>3.7408479999999744E-2</v>
      </c>
      <c r="DB55" s="98">
        <f>('[1]Summary Data'!$V116*POWER(DB$51,3))+('[1]Summary Data'!$W116*POWER(DB$51,2))+('[1]Summary Data'!$X116*DB$51)+'[1]Summary Data'!$Y116</f>
        <v>2.6898482411519875E-2</v>
      </c>
      <c r="DC55" s="98">
        <f>('[1]Summary Data'!$V116*POWER(DC$51,3))+('[1]Summary Data'!$W116*POWER(DC$51,2))+('[1]Summary Data'!$X116*DC$51)+'[1]Summary Data'!$Y116</f>
        <v>1.7472449116159972E-2</v>
      </c>
      <c r="DD55" s="98">
        <f>('[1]Summary Data'!$V116*POWER(DD$51,3))+('[1]Summary Data'!$W116*POWER(DD$51,2))+('[1]Summary Data'!$X116*DD$51)+'[1]Summary Data'!$Y116</f>
        <v>9.2527961190398966E-3</v>
      </c>
      <c r="DE55" s="98">
        <f>('[1]Summary Data'!$V116*POWER(DE$51,3))+('[1]Summary Data'!$W116*POWER(DE$51,2))+('[1]Summary Data'!$X116*DE$51)+'[1]Summary Data'!$Y116</f>
        <v>2.361939425279902E-3</v>
      </c>
      <c r="DF55" s="98">
        <f>('[1]Summary Data'!$V116*POWER(DF$51,3))+('[1]Summary Data'!$W116*POWER(DF$51,2))+('[1]Summary Data'!$X116*DF$51)+'[1]Summary Data'!$Y116</f>
        <v>-3.0777049600000383E-3</v>
      </c>
      <c r="DG55" s="98">
        <f>('[1]Summary Data'!$V116*POWER(DG$51,3))+('[1]Summary Data'!$W116*POWER(DG$51,2))+('[1]Summary Data'!$X116*DG$51)+'[1]Summary Data'!$Y116</f>
        <v>-6.9437210316801168E-3</v>
      </c>
      <c r="DH55" s="98">
        <f>('[1]Summary Data'!$V116*POWER(DH$51,3))+('[1]Summary Data'!$W116*POWER(DH$51,2))+('[1]Summary Data'!$X116*DH$51)+'[1]Summary Data'!$Y116</f>
        <v>-9.1136927846400262E-3</v>
      </c>
      <c r="DI55" s="98">
        <f>('[1]Summary Data'!$V116*POWER(DI$51,3))+('[1]Summary Data'!$W116*POWER(DI$51,2))+('[1]Summary Data'!$X116*DI$51)+'[1]Summary Data'!$Y116</f>
        <v>-9.4652042137599035E-3</v>
      </c>
      <c r="DJ55" s="98">
        <f>('[1]Summary Data'!$V116*POWER(DJ$51,3))+('[1]Summary Data'!$W116*POWER(DJ$51,2))+('[1]Summary Data'!$X116*DJ$51)+'[1]Summary Data'!$Y116</f>
        <v>-7.8758393139198857E-3</v>
      </c>
      <c r="DK55" s="98">
        <f>('[1]Summary Data'!$V116*POWER(DK$51,3))+('[1]Summary Data'!$W116*POWER(DK$51,2))+('[1]Summary Data'!$X116*DK$51)+'[1]Summary Data'!$Y116</f>
        <v>-4.2231820799998876E-3</v>
      </c>
      <c r="DL55" s="98">
        <f>('[1]Summary Data'!$V116*POWER(DL$51,3))+('[1]Summary Data'!$W116*POWER(DL$51,2))+('[1]Summary Data'!$X116*DL$51)+'[1]Summary Data'!$Y116</f>
        <v>1.6151834931202869E-3</v>
      </c>
      <c r="DM55" s="98">
        <f>('[1]Summary Data'!$V116*POWER(DM$51,3))+('[1]Summary Data'!$W116*POWER(DM$51,2))+('[1]Summary Data'!$X116*DM$51)+'[1]Summary Data'!$Y116</f>
        <v>9.7616734105602787E-3</v>
      </c>
      <c r="DN55" s="98">
        <f>('[1]Summary Data'!$V116*POWER(DN$51,3))+('[1]Summary Data'!$W116*POWER(DN$51,2))+('[1]Summary Data'!$X116*DN$51)+'[1]Summary Data'!$Y116</f>
        <v>2.0338703677440395E-2</v>
      </c>
      <c r="DO55" s="98">
        <f>('[1]Summary Data'!$V116*POWER(DO$51,3))+('[1]Summary Data'!$W116*POWER(DO$51,2))+('[1]Summary Data'!$X116*DO$51)+'[1]Summary Data'!$Y116</f>
        <v>3.3468690298880555E-2</v>
      </c>
      <c r="DP55" s="98">
        <f>('[1]Summary Data'!$V116*POWER(DP$51,3))+('[1]Summary Data'!$W116*POWER(DP$51,2))+('[1]Summary Data'!$X116*DP$51)+'[1]Summary Data'!$Y116</f>
        <v>4.9274049280000537E-2</v>
      </c>
      <c r="DQ55" s="98">
        <f>('[1]Summary Data'!$V116*POWER(DQ$51,3))+('[1]Summary Data'!$W116*POWER(DQ$51,2))+('[1]Summary Data'!$X116*DQ$51)+'[1]Summary Data'!$Y116</f>
        <v>6.7877196625920538E-2</v>
      </c>
      <c r="DR55" s="98">
        <f>('[1]Summary Data'!$V116*POWER(DR$51,3))+('[1]Summary Data'!$W116*POWER(DR$51,2))+('[1]Summary Data'!$X116*DR$51)+'[1]Summary Data'!$Y116</f>
        <v>8.9400548341760894E-2</v>
      </c>
      <c r="DS55" s="98">
        <f>('[1]Summary Data'!$V116*POWER(DS$51,3))+('[1]Summary Data'!$W116*POWER(DS$51,2))+('[1]Summary Data'!$X116*DS$51)+'[1]Summary Data'!$Y116</f>
        <v>0.1139665204326408</v>
      </c>
      <c r="DT55" s="98">
        <f>('[1]Summary Data'!$V116*POWER(DT$51,3))+('[1]Summary Data'!$W116*POWER(DT$51,2))+('[1]Summary Data'!$X116*DT$51)+'[1]Summary Data'!$Y116</f>
        <v>0.14169752890368123</v>
      </c>
      <c r="DU55" s="98">
        <f>('[1]Summary Data'!$V116*POWER(DU$51,3))+('[1]Summary Data'!$W116*POWER(DU$51,2))+('[1]Summary Data'!$X116*DU$51)+'[1]Summary Data'!$Y116</f>
        <v>0.17271598976000113</v>
      </c>
      <c r="DV55" s="98">
        <f>('[1]Summary Data'!$V116*POWER(DV$51,3))+('[1]Summary Data'!$W116*POWER(DV$51,2))+('[1]Summary Data'!$X116*DV$51)+'[1]Summary Data'!$Y116</f>
        <v>0.20714431900672109</v>
      </c>
      <c r="DW55" s="98">
        <f>('[1]Summary Data'!$V116*POWER(DW$51,3))+('[1]Summary Data'!$W116*POWER(DW$51,2))+('[1]Summary Data'!$X116*DW$51)+'[1]Summary Data'!$Y116</f>
        <v>0.24510493264896116</v>
      </c>
      <c r="DX55" s="98">
        <f>('[1]Summary Data'!$V116*POWER(DX$51,3))+('[1]Summary Data'!$W116*POWER(DX$51,2))+('[1]Summary Data'!$X116*DX$51)+'[1]Summary Data'!$Y116</f>
        <v>0.28672024669184143</v>
      </c>
      <c r="DY55" s="98">
        <f>('[1]Summary Data'!$V116*POWER(DY$51,3))+('[1]Summary Data'!$W116*POWER(DY$51,2))+('[1]Summary Data'!$X116*DY$51)+'[1]Summary Data'!$Y116</f>
        <v>0.33211267714048176</v>
      </c>
      <c r="DZ55" s="98">
        <f>('[1]Summary Data'!$V116*POWER(DZ$51,3))+('[1]Summary Data'!$W116*POWER(DZ$51,2))+('[1]Summary Data'!$X116*DZ$51)+'[1]Summary Data'!$Y116</f>
        <v>0.38140464000000202</v>
      </c>
      <c r="EA55" s="98">
        <f>('[1]Summary Data'!$V116*POWER(EA$51,3))+('[1]Summary Data'!$W116*POWER(EA$51,2))+('[1]Summary Data'!$X116*EA$51)+'[1]Summary Data'!$Y116</f>
        <v>0.4347185512755225</v>
      </c>
      <c r="EB55" s="98">
        <f>('[1]Summary Data'!$V116*POWER(EB$51,3))+('[1]Summary Data'!$W116*POWER(EB$51,2))+('[1]Summary Data'!$X116*EB$51)+'[1]Summary Data'!$Y116</f>
        <v>0.4921768269721622</v>
      </c>
      <c r="EC55" s="98">
        <f>('[1]Summary Data'!$V116*POWER(EC$51,3))+('[1]Summary Data'!$W116*POWER(EC$51,2))+('[1]Summary Data'!$X116*EC$51)+'[1]Summary Data'!$Y116</f>
        <v>0.55390188309504274</v>
      </c>
      <c r="ED55" s="98">
        <f>('[1]Summary Data'!$V116*POWER(ED$51,3))+('[1]Summary Data'!$W116*POWER(ED$51,2))+('[1]Summary Data'!$X116*ED$51)+'[1]Summary Data'!$Y116</f>
        <v>0.6200161356492826</v>
      </c>
      <c r="EE55" s="98">
        <f>('[1]Summary Data'!$V116*POWER(EE$51,3))+('[1]Summary Data'!$W116*POWER(EE$51,2))+('[1]Summary Data'!$X116*EE$51)+'[1]Summary Data'!$Y116</f>
        <v>0.69064200064000314</v>
      </c>
      <c r="EF55" s="98">
        <f>('[1]Summary Data'!$V116*POWER(EF$51,3))+('[1]Summary Data'!$W116*POWER(EF$51,2))+('[1]Summary Data'!$X116*EF$51)+'[1]Summary Data'!$Y116</f>
        <v>0.76590189407232356</v>
      </c>
      <c r="EG55" s="98">
        <f>('[1]Summary Data'!$V116*POWER(EG$51,3))+('[1]Summary Data'!$W116*POWER(EG$51,2))+('[1]Summary Data'!$X116*EG$51)+'[1]Summary Data'!$Y116</f>
        <v>0.84591823195136395</v>
      </c>
      <c r="EH55" s="98">
        <f>('[1]Summary Data'!$V116*POWER(EH$51,3))+('[1]Summary Data'!$W116*POWER(EH$51,2))+('[1]Summary Data'!$X116*EH$51)+'[1]Summary Data'!$Y116</f>
        <v>0.93081343028224395</v>
      </c>
      <c r="EI55" s="98">
        <f>('[1]Summary Data'!$V116*POWER(EI$51,3))+('[1]Summary Data'!$W116*POWER(EI$51,2))+('[1]Summary Data'!$X116*EI$51)+'[1]Summary Data'!$Y116</f>
        <v>1.020709905070085</v>
      </c>
      <c r="EJ55" s="98">
        <f>('[1]Summary Data'!$V116*POWER(EJ$51,3))+('[1]Summary Data'!$W116*POWER(EJ$51,2))+('[1]Summary Data'!$X116*EJ$51)+'[1]Summary Data'!$Y116</f>
        <v>1.1157300723200048</v>
      </c>
      <c r="EK55" s="98">
        <f>('[1]Summary Data'!$V116*POWER(EK$51,3))+('[1]Summary Data'!$W116*POWER(EK$51,2))+('[1]Summary Data'!$X116*EK$51)+'[1]Summary Data'!$Y116</f>
        <v>1.2159963480371245</v>
      </c>
      <c r="EL55" s="98">
        <f>('[1]Summary Data'!$V116*POWER(EL$51,3))+('[1]Summary Data'!$W116*POWER(EL$51,2))+('[1]Summary Data'!$X116*EL$51)+'[1]Summary Data'!$Y116</f>
        <v>1.3216311482265648</v>
      </c>
      <c r="EM55" s="98">
        <f>('[1]Summary Data'!$V116*POWER(EM$51,3))+('[1]Summary Data'!$W116*POWER(EM$51,2))+('[1]Summary Data'!$X116*EM$51)+'[1]Summary Data'!$Y116</f>
        <v>1.4327568888934454</v>
      </c>
      <c r="EN55" s="98">
        <f>('[1]Summary Data'!$V116*POWER(EN$51,3))+('[1]Summary Data'!$W116*POWER(EN$51,2))+('[1]Summary Data'!$X116*EN$51)+'[1]Summary Data'!$Y116</f>
        <v>1.5494959860428854</v>
      </c>
      <c r="EO55" s="99">
        <f>('[1]Summary Data'!$V116*POWER(EO$51,3))+('[1]Summary Data'!$W116*POWER(EO$51,2))+('[1]Summary Data'!$X116*EO$51)+'[1]Summary Data'!$Y116</f>
        <v>1.6719708556800059</v>
      </c>
      <c r="EP55" s="177"/>
    </row>
    <row r="56" spans="2:147" x14ac:dyDescent="0.25">
      <c r="B56" s="170"/>
      <c r="C56" s="171"/>
      <c r="D56" s="171"/>
      <c r="E56" s="172"/>
      <c r="F56" s="56">
        <f t="shared" si="7"/>
        <v>4.5</v>
      </c>
      <c r="G56" s="97">
        <f t="shared" si="8"/>
        <v>0.29043999999999998</v>
      </c>
      <c r="H56" s="98">
        <f t="shared" si="8"/>
        <v>0.29029988610047996</v>
      </c>
      <c r="I56" s="98">
        <f t="shared" si="8"/>
        <v>0.28848662288383997</v>
      </c>
      <c r="J56" s="98">
        <f t="shared" si="8"/>
        <v>0.28510826807295997</v>
      </c>
      <c r="K56" s="98">
        <f t="shared" si="8"/>
        <v>0.28027287939071999</v>
      </c>
      <c r="L56" s="98">
        <f t="shared" si="8"/>
        <v>0.27408851456</v>
      </c>
      <c r="M56" s="98">
        <f t="shared" si="8"/>
        <v>0.26666323130367997</v>
      </c>
      <c r="N56" s="98">
        <f t="shared" si="8"/>
        <v>0.25810508734463999</v>
      </c>
      <c r="O56" s="98">
        <f t="shared" si="8"/>
        <v>0.24852214040575998</v>
      </c>
      <c r="P56" s="98">
        <f t="shared" si="8"/>
        <v>0.23802244820991997</v>
      </c>
      <c r="Q56" s="98">
        <f t="shared" si="8"/>
        <v>0.22671406847999998</v>
      </c>
      <c r="R56" s="98">
        <f t="shared" si="8"/>
        <v>0.21470505893887992</v>
      </c>
      <c r="S56" s="98">
        <f t="shared" si="8"/>
        <v>0.20210347730943995</v>
      </c>
      <c r="T56" s="98">
        <f t="shared" si="8"/>
        <v>0.18901738131455992</v>
      </c>
      <c r="U56" s="98">
        <f t="shared" si="8"/>
        <v>0.17555482867711991</v>
      </c>
      <c r="V56" s="98">
        <f t="shared" si="8"/>
        <v>0.16182387711999988</v>
      </c>
      <c r="W56" s="98">
        <f t="shared" si="8"/>
        <v>0.14793258436607987</v>
      </c>
      <c r="X56" s="98">
        <f t="shared" si="8"/>
        <v>0.13398900813823986</v>
      </c>
      <c r="Y56" s="98">
        <f t="shared" si="8"/>
        <v>0.12010120615935982</v>
      </c>
      <c r="Z56" s="98">
        <f t="shared" si="8"/>
        <v>0.10637723615231987</v>
      </c>
      <c r="AA56" s="98">
        <f t="shared" si="8"/>
        <v>9.2925155839999801E-2</v>
      </c>
      <c r="AB56" s="98">
        <f t="shared" si="8"/>
        <v>7.985302294527985E-2</v>
      </c>
      <c r="AC56" s="98">
        <f t="shared" si="8"/>
        <v>6.7268895191039846E-2</v>
      </c>
      <c r="AD56" s="98">
        <f t="shared" si="8"/>
        <v>5.5280830300159817E-2</v>
      </c>
      <c r="AE56" s="98">
        <f t="shared" si="8"/>
        <v>4.3996885995519874E-2</v>
      </c>
      <c r="AF56" s="98">
        <f t="shared" si="8"/>
        <v>3.3525119999999853E-2</v>
      </c>
      <c r="AG56" s="98">
        <f t="shared" si="8"/>
        <v>2.3973590036479864E-2</v>
      </c>
      <c r="AH56" s="98">
        <f t="shared" si="8"/>
        <v>1.545035382783988E-2</v>
      </c>
      <c r="AI56" s="98">
        <f t="shared" si="8"/>
        <v>8.0634690969598188E-3</v>
      </c>
      <c r="AJ56" s="98">
        <f t="shared" si="8"/>
        <v>1.9209935667199862E-3</v>
      </c>
      <c r="AK56" s="98">
        <f t="shared" si="8"/>
        <v>0</v>
      </c>
      <c r="AL56" s="98">
        <f t="shared" si="8"/>
        <v>0</v>
      </c>
      <c r="AM56" s="98">
        <v>0</v>
      </c>
      <c r="AN56" s="98">
        <v>0</v>
      </c>
      <c r="AO56" s="98">
        <v>0</v>
      </c>
      <c r="AP56" s="98">
        <v>0</v>
      </c>
      <c r="AQ56" s="98">
        <v>0</v>
      </c>
      <c r="AR56" s="98">
        <v>0</v>
      </c>
      <c r="AS56" s="98">
        <v>0</v>
      </c>
      <c r="AT56" s="98">
        <v>0</v>
      </c>
      <c r="AU56" s="98">
        <v>0</v>
      </c>
      <c r="AV56" s="98">
        <v>0</v>
      </c>
      <c r="AW56" s="98">
        <v>0</v>
      </c>
      <c r="AX56" s="98">
        <v>0</v>
      </c>
      <c r="AY56" s="98">
        <v>0</v>
      </c>
      <c r="AZ56" s="98">
        <v>0</v>
      </c>
      <c r="BA56" s="98">
        <v>0</v>
      </c>
      <c r="BB56" s="98">
        <v>0</v>
      </c>
      <c r="BC56" s="98">
        <v>0</v>
      </c>
      <c r="BD56" s="98">
        <v>0</v>
      </c>
      <c r="BE56" s="98">
        <v>0</v>
      </c>
      <c r="BF56" s="98">
        <v>0</v>
      </c>
      <c r="BG56" s="98">
        <v>0</v>
      </c>
      <c r="BH56" s="98">
        <v>0</v>
      </c>
      <c r="BI56" s="98">
        <v>0</v>
      </c>
      <c r="BJ56" s="98">
        <v>0</v>
      </c>
      <c r="BK56" s="98">
        <v>0</v>
      </c>
      <c r="BL56" s="98">
        <v>0</v>
      </c>
      <c r="BM56" s="98">
        <v>0</v>
      </c>
      <c r="BN56" s="98">
        <v>0</v>
      </c>
      <c r="BO56" s="98">
        <v>0</v>
      </c>
      <c r="BP56" s="98">
        <v>0</v>
      </c>
      <c r="BQ56" s="98">
        <v>0</v>
      </c>
      <c r="BR56" s="98">
        <v>0</v>
      </c>
      <c r="BS56" s="98">
        <v>0</v>
      </c>
      <c r="BT56" s="99">
        <v>0</v>
      </c>
      <c r="BU56" s="177"/>
      <c r="CA56" s="143">
        <f t="shared" si="9"/>
        <v>0</v>
      </c>
      <c r="CB56" s="97">
        <f>('[1]Summary Data'!$V115*POWER(CB$51,3))+('[1]Summary Data'!$W115*POWER(CB$51,2))+('[1]Summary Data'!$X115*CB$51)+'[1]Summary Data'!$Y115</f>
        <v>0.29043999999999998</v>
      </c>
      <c r="CC56" s="98">
        <f>('[1]Summary Data'!$V115*POWER(CC$51,3))+('[1]Summary Data'!$W115*POWER(CC$51,2))+('[1]Summary Data'!$X115*CC$51)+'[1]Summary Data'!$Y115</f>
        <v>0.29029988610047996</v>
      </c>
      <c r="CD56" s="98">
        <f>('[1]Summary Data'!$V115*POWER(CD$51,3))+('[1]Summary Data'!$W115*POWER(CD$51,2))+('[1]Summary Data'!$X115*CD$51)+'[1]Summary Data'!$Y115</f>
        <v>0.28848662288383997</v>
      </c>
      <c r="CE56" s="98">
        <f>('[1]Summary Data'!$V115*POWER(CE$51,3))+('[1]Summary Data'!$W115*POWER(CE$51,2))+('[1]Summary Data'!$X115*CE$51)+'[1]Summary Data'!$Y115</f>
        <v>0.28510826807295997</v>
      </c>
      <c r="CF56" s="98">
        <f>('[1]Summary Data'!$V115*POWER(CF$51,3))+('[1]Summary Data'!$W115*POWER(CF$51,2))+('[1]Summary Data'!$X115*CF$51)+'[1]Summary Data'!$Y115</f>
        <v>0.28027287939071999</v>
      </c>
      <c r="CG56" s="98">
        <f>('[1]Summary Data'!$V115*POWER(CG$51,3))+('[1]Summary Data'!$W115*POWER(CG$51,2))+('[1]Summary Data'!$X115*CG$51)+'[1]Summary Data'!$Y115</f>
        <v>0.27408851456</v>
      </c>
      <c r="CH56" s="98">
        <f>('[1]Summary Data'!$V115*POWER(CH$51,3))+('[1]Summary Data'!$W115*POWER(CH$51,2))+('[1]Summary Data'!$X115*CH$51)+'[1]Summary Data'!$Y115</f>
        <v>0.26666323130367997</v>
      </c>
      <c r="CI56" s="98">
        <f>('[1]Summary Data'!$V115*POWER(CI$51,3))+('[1]Summary Data'!$W115*POWER(CI$51,2))+('[1]Summary Data'!$X115*CI$51)+'[1]Summary Data'!$Y115</f>
        <v>0.25810508734463999</v>
      </c>
      <c r="CJ56" s="98">
        <f>('[1]Summary Data'!$V115*POWER(CJ$51,3))+('[1]Summary Data'!$W115*POWER(CJ$51,2))+('[1]Summary Data'!$X115*CJ$51)+'[1]Summary Data'!$Y115</f>
        <v>0.24852214040575998</v>
      </c>
      <c r="CK56" s="98">
        <f>('[1]Summary Data'!$V115*POWER(CK$51,3))+('[1]Summary Data'!$W115*POWER(CK$51,2))+('[1]Summary Data'!$X115*CK$51)+'[1]Summary Data'!$Y115</f>
        <v>0.23802244820991997</v>
      </c>
      <c r="CL56" s="98">
        <f>('[1]Summary Data'!$V115*POWER(CL$51,3))+('[1]Summary Data'!$W115*POWER(CL$51,2))+('[1]Summary Data'!$X115*CL$51)+'[1]Summary Data'!$Y115</f>
        <v>0.22671406847999998</v>
      </c>
      <c r="CM56" s="98">
        <f>('[1]Summary Data'!$V115*POWER(CM$51,3))+('[1]Summary Data'!$W115*POWER(CM$51,2))+('[1]Summary Data'!$X115*CM$51)+'[1]Summary Data'!$Y115</f>
        <v>0.21470505893887992</v>
      </c>
      <c r="CN56" s="98">
        <f>('[1]Summary Data'!$V115*POWER(CN$51,3))+('[1]Summary Data'!$W115*POWER(CN$51,2))+('[1]Summary Data'!$X115*CN$51)+'[1]Summary Data'!$Y115</f>
        <v>0.20210347730943995</v>
      </c>
      <c r="CO56" s="98">
        <f>('[1]Summary Data'!$V115*POWER(CO$51,3))+('[1]Summary Data'!$W115*POWER(CO$51,2))+('[1]Summary Data'!$X115*CO$51)+'[1]Summary Data'!$Y115</f>
        <v>0.18901738131455992</v>
      </c>
      <c r="CP56" s="98">
        <f>('[1]Summary Data'!$V115*POWER(CP$51,3))+('[1]Summary Data'!$W115*POWER(CP$51,2))+('[1]Summary Data'!$X115*CP$51)+'[1]Summary Data'!$Y115</f>
        <v>0.17555482867711991</v>
      </c>
      <c r="CQ56" s="98">
        <f>('[1]Summary Data'!$V115*POWER(CQ$51,3))+('[1]Summary Data'!$W115*POWER(CQ$51,2))+('[1]Summary Data'!$X115*CQ$51)+'[1]Summary Data'!$Y115</f>
        <v>0.16182387711999988</v>
      </c>
      <c r="CR56" s="98">
        <f>('[1]Summary Data'!$V115*POWER(CR$51,3))+('[1]Summary Data'!$W115*POWER(CR$51,2))+('[1]Summary Data'!$X115*CR$51)+'[1]Summary Data'!$Y115</f>
        <v>0.14793258436607987</v>
      </c>
      <c r="CS56" s="98">
        <f>('[1]Summary Data'!$V115*POWER(CS$51,3))+('[1]Summary Data'!$W115*POWER(CS$51,2))+('[1]Summary Data'!$X115*CS$51)+'[1]Summary Data'!$Y115</f>
        <v>0.13398900813823986</v>
      </c>
      <c r="CT56" s="98">
        <f>('[1]Summary Data'!$V115*POWER(CT$51,3))+('[1]Summary Data'!$W115*POWER(CT$51,2))+('[1]Summary Data'!$X115*CT$51)+'[1]Summary Data'!$Y115</f>
        <v>0.12010120615935982</v>
      </c>
      <c r="CU56" s="98">
        <f>('[1]Summary Data'!$V115*POWER(CU$51,3))+('[1]Summary Data'!$W115*POWER(CU$51,2))+('[1]Summary Data'!$X115*CU$51)+'[1]Summary Data'!$Y115</f>
        <v>0.10637723615231987</v>
      </c>
      <c r="CV56" s="98">
        <f>('[1]Summary Data'!$V115*POWER(CV$51,3))+('[1]Summary Data'!$W115*POWER(CV$51,2))+('[1]Summary Data'!$X115*CV$51)+'[1]Summary Data'!$Y115</f>
        <v>9.2925155839999801E-2</v>
      </c>
      <c r="CW56" s="98">
        <f>('[1]Summary Data'!$V115*POWER(CW$51,3))+('[1]Summary Data'!$W115*POWER(CW$51,2))+('[1]Summary Data'!$X115*CW$51)+'[1]Summary Data'!$Y115</f>
        <v>7.985302294527985E-2</v>
      </c>
      <c r="CX56" s="98">
        <f>('[1]Summary Data'!$V115*POWER(CX$51,3))+('[1]Summary Data'!$W115*POWER(CX$51,2))+('[1]Summary Data'!$X115*CX$51)+'[1]Summary Data'!$Y115</f>
        <v>6.7268895191039846E-2</v>
      </c>
      <c r="CY56" s="98">
        <f>('[1]Summary Data'!$V115*POWER(CY$51,3))+('[1]Summary Data'!$W115*POWER(CY$51,2))+('[1]Summary Data'!$X115*CY$51)+'[1]Summary Data'!$Y115</f>
        <v>5.5280830300159817E-2</v>
      </c>
      <c r="CZ56" s="98">
        <f>('[1]Summary Data'!$V115*POWER(CZ$51,3))+('[1]Summary Data'!$W115*POWER(CZ$51,2))+('[1]Summary Data'!$X115*CZ$51)+'[1]Summary Data'!$Y115</f>
        <v>4.3996885995519874E-2</v>
      </c>
      <c r="DA56" s="98">
        <f>('[1]Summary Data'!$V115*POWER(DA$51,3))+('[1]Summary Data'!$W115*POWER(DA$51,2))+('[1]Summary Data'!$X115*DA$51)+'[1]Summary Data'!$Y115</f>
        <v>3.3525119999999853E-2</v>
      </c>
      <c r="DB56" s="98">
        <f>('[1]Summary Data'!$V115*POWER(DB$51,3))+('[1]Summary Data'!$W115*POWER(DB$51,2))+('[1]Summary Data'!$X115*DB$51)+'[1]Summary Data'!$Y115</f>
        <v>2.3973590036479864E-2</v>
      </c>
      <c r="DC56" s="98">
        <f>('[1]Summary Data'!$V115*POWER(DC$51,3))+('[1]Summary Data'!$W115*POWER(DC$51,2))+('[1]Summary Data'!$X115*DC$51)+'[1]Summary Data'!$Y115</f>
        <v>1.545035382783988E-2</v>
      </c>
      <c r="DD56" s="98">
        <f>('[1]Summary Data'!$V115*POWER(DD$51,3))+('[1]Summary Data'!$W115*POWER(DD$51,2))+('[1]Summary Data'!$X115*DD$51)+'[1]Summary Data'!$Y115</f>
        <v>8.0634690969598188E-3</v>
      </c>
      <c r="DE56" s="98">
        <f>('[1]Summary Data'!$V115*POWER(DE$51,3))+('[1]Summary Data'!$W115*POWER(DE$51,2))+('[1]Summary Data'!$X115*DE$51)+'[1]Summary Data'!$Y115</f>
        <v>1.9209935667199862E-3</v>
      </c>
      <c r="DF56" s="98">
        <f>('[1]Summary Data'!$V115*POWER(DF$51,3))+('[1]Summary Data'!$W115*POWER(DF$51,2))+('[1]Summary Data'!$X115*DF$51)+'[1]Summary Data'!$Y115</f>
        <v>-2.8690150400000336E-3</v>
      </c>
      <c r="DG56" s="98">
        <f>('[1]Summary Data'!$V115*POWER(DG$51,3))+('[1]Summary Data'!$W115*POWER(DG$51,2))+('[1]Summary Data'!$X115*DG$51)+'[1]Summary Data'!$Y115</f>
        <v>-6.1984990003201013E-3</v>
      </c>
      <c r="DH56" s="98">
        <f>('[1]Summary Data'!$V115*POWER(DH$51,3))+('[1]Summary Data'!$W115*POWER(DH$51,2))+('[1]Summary Data'!$X115*DH$51)+'[1]Summary Data'!$Y115</f>
        <v>-7.9594005913600774E-3</v>
      </c>
      <c r="DI56" s="98">
        <f>('[1]Summary Data'!$V115*POWER(DI$51,3))+('[1]Summary Data'!$W115*POWER(DI$51,2))+('[1]Summary Data'!$X115*DI$51)+'[1]Summary Data'!$Y115</f>
        <v>-8.0436620902398781E-3</v>
      </c>
      <c r="DJ56" s="98">
        <f>('[1]Summary Data'!$V115*POWER(DJ$51,3))+('[1]Summary Data'!$W115*POWER(DJ$51,2))+('[1]Summary Data'!$X115*DJ$51)+'[1]Summary Data'!$Y115</f>
        <v>-6.3432257740799747E-3</v>
      </c>
      <c r="DK56" s="98">
        <f>('[1]Summary Data'!$V115*POWER(DK$51,3))+('[1]Summary Data'!$W115*POWER(DK$51,2))+('[1]Summary Data'!$X115*DK$51)+'[1]Summary Data'!$Y115</f>
        <v>-2.7500339200000057E-3</v>
      </c>
      <c r="DL56" s="98">
        <f>('[1]Summary Data'!$V115*POWER(DL$51,3))+('[1]Summary Data'!$W115*POWER(DL$51,2))+('[1]Summary Data'!$X115*DL$51)+'[1]Summary Data'!$Y115</f>
        <v>2.8439711948801127E-3</v>
      </c>
      <c r="DM56" s="98">
        <f>('[1]Summary Data'!$V115*POWER(DM$51,3))+('[1]Summary Data'!$W115*POWER(DM$51,2))+('[1]Summary Data'!$X115*DM$51)+'[1]Summary Data'!$Y115</f>
        <v>1.0546847293440353E-2</v>
      </c>
      <c r="DN56" s="98">
        <f>('[1]Summary Data'!$V115*POWER(DN$51,3))+('[1]Summary Data'!$W115*POWER(DN$51,2))+('[1]Summary Data'!$X115*DN$51)+'[1]Summary Data'!$Y115</f>
        <v>2.0466652098560301E-2</v>
      </c>
      <c r="DO56" s="98">
        <f>('[1]Summary Data'!$V115*POWER(DO$51,3))+('[1]Summary Data'!$W115*POWER(DO$51,2))+('[1]Summary Data'!$X115*DO$51)+'[1]Summary Data'!$Y115</f>
        <v>3.2711443333120427E-2</v>
      </c>
      <c r="DP56" s="98">
        <f>('[1]Summary Data'!$V115*POWER(DP$51,3))+('[1]Summary Data'!$W115*POWER(DP$51,2))+('[1]Summary Data'!$X115*DP$51)+'[1]Summary Data'!$Y115</f>
        <v>4.7389278720000649E-2</v>
      </c>
      <c r="DQ56" s="98">
        <f>('[1]Summary Data'!$V115*POWER(DQ$51,3))+('[1]Summary Data'!$W115*POWER(DQ$51,2))+('[1]Summary Data'!$X115*DQ$51)+'[1]Summary Data'!$Y115</f>
        <v>6.4608215982080636E-2</v>
      </c>
      <c r="DR56" s="98">
        <f>('[1]Summary Data'!$V115*POWER(DR$51,3))+('[1]Summary Data'!$W115*POWER(DR$51,2))+('[1]Summary Data'!$X115*DR$51)+'[1]Summary Data'!$Y115</f>
        <v>8.4476312842240803E-2</v>
      </c>
      <c r="DS56" s="98">
        <f>('[1]Summary Data'!$V115*POWER(DS$51,3))+('[1]Summary Data'!$W115*POWER(DS$51,2))+('[1]Summary Data'!$X115*DS$51)+'[1]Summary Data'!$Y115</f>
        <v>0.10710162702336057</v>
      </c>
      <c r="DT56" s="98">
        <f>('[1]Summary Data'!$V115*POWER(DT$51,3))+('[1]Summary Data'!$W115*POWER(DT$51,2))+('[1]Summary Data'!$X115*DT$51)+'[1]Summary Data'!$Y115</f>
        <v>0.13259221624832104</v>
      </c>
      <c r="DU56" s="98">
        <f>('[1]Summary Data'!$V115*POWER(DU$51,3))+('[1]Summary Data'!$W115*POWER(DU$51,2))+('[1]Summary Data'!$X115*DU$51)+'[1]Summary Data'!$Y115</f>
        <v>0.16105613824000115</v>
      </c>
      <c r="DV56" s="98">
        <f>('[1]Summary Data'!$V115*POWER(DV$51,3))+('[1]Summary Data'!$W115*POWER(DV$51,2))+('[1]Summary Data'!$X115*DV$51)+'[1]Summary Data'!$Y115</f>
        <v>0.19260145072128132</v>
      </c>
      <c r="DW56" s="98">
        <f>('[1]Summary Data'!$V115*POWER(DW$51,3))+('[1]Summary Data'!$W115*POWER(DW$51,2))+('[1]Summary Data'!$X115*DW$51)+'[1]Summary Data'!$Y115</f>
        <v>0.22733621141504121</v>
      </c>
      <c r="DX56" s="98">
        <f>('[1]Summary Data'!$V115*POWER(DX$51,3))+('[1]Summary Data'!$W115*POWER(DX$51,2))+('[1]Summary Data'!$X115*DX$51)+'[1]Summary Data'!$Y115</f>
        <v>0.26536847804416125</v>
      </c>
      <c r="DY56" s="98">
        <f>('[1]Summary Data'!$V115*POWER(DY$51,3))+('[1]Summary Data'!$W115*POWER(DY$51,2))+('[1]Summary Data'!$X115*DY$51)+'[1]Summary Data'!$Y115</f>
        <v>0.30680630833152145</v>
      </c>
      <c r="DZ56" s="98">
        <f>('[1]Summary Data'!$V115*POWER(DZ$51,3))+('[1]Summary Data'!$W115*POWER(DZ$51,2))+('[1]Summary Data'!$X115*DZ$51)+'[1]Summary Data'!$Y115</f>
        <v>0.35175776000000214</v>
      </c>
      <c r="EA56" s="98">
        <f>('[1]Summary Data'!$V115*POWER(EA$51,3))+('[1]Summary Data'!$W115*POWER(EA$51,2))+('[1]Summary Data'!$X115*EA$51)+'[1]Summary Data'!$Y115</f>
        <v>0.40033089077248235</v>
      </c>
      <c r="EB56" s="98">
        <f>('[1]Summary Data'!$V115*POWER(EB$51,3))+('[1]Summary Data'!$W115*POWER(EB$51,2))+('[1]Summary Data'!$X115*EB$51)+'[1]Summary Data'!$Y115</f>
        <v>0.45263375837184239</v>
      </c>
      <c r="EC56" s="98">
        <f>('[1]Summary Data'!$V115*POWER(EC$51,3))+('[1]Summary Data'!$W115*POWER(EC$51,2))+('[1]Summary Data'!$X115*EC$51)+'[1]Summary Data'!$Y115</f>
        <v>0.50877442052096256</v>
      </c>
      <c r="ED56" s="98">
        <f>('[1]Summary Data'!$V115*POWER(ED$51,3))+('[1]Summary Data'!$W115*POWER(ED$51,2))+('[1]Summary Data'!$X115*ED$51)+'[1]Summary Data'!$Y115</f>
        <v>0.56886093494272294</v>
      </c>
      <c r="EE56" s="98">
        <f>('[1]Summary Data'!$V115*POWER(EE$51,3))+('[1]Summary Data'!$W115*POWER(EE$51,2))+('[1]Summary Data'!$X115*EE$51)+'[1]Summary Data'!$Y115</f>
        <v>0.63300135936000279</v>
      </c>
      <c r="EF56" s="98">
        <f>('[1]Summary Data'!$V115*POWER(EF$51,3))+('[1]Summary Data'!$W115*POWER(EF$51,2))+('[1]Summary Data'!$X115*EF$51)+'[1]Summary Data'!$Y115</f>
        <v>0.70130375149568369</v>
      </c>
      <c r="EG56" s="98">
        <f>('[1]Summary Data'!$V115*POWER(EG$51,3))+('[1]Summary Data'!$W115*POWER(EG$51,2))+('[1]Summary Data'!$X115*EG$51)+'[1]Summary Data'!$Y115</f>
        <v>0.77387616907264345</v>
      </c>
      <c r="EH56" s="98">
        <f>('[1]Summary Data'!$V115*POWER(EH$51,3))+('[1]Summary Data'!$W115*POWER(EH$51,2))+('[1]Summary Data'!$X115*EH$51)+'[1]Summary Data'!$Y115</f>
        <v>0.85082666981376387</v>
      </c>
      <c r="EI56" s="98">
        <f>('[1]Summary Data'!$V115*POWER(EI$51,3))+('[1]Summary Data'!$W115*POWER(EI$51,2))+('[1]Summary Data'!$X115*EI$51)+'[1]Summary Data'!$Y115</f>
        <v>0.93226331144192431</v>
      </c>
      <c r="EJ56" s="98">
        <f>('[1]Summary Data'!$V115*POWER(EJ$51,3))+('[1]Summary Data'!$W115*POWER(EJ$51,2))+('[1]Summary Data'!$X115*EJ$51)+'[1]Summary Data'!$Y115</f>
        <v>1.0182941516800044</v>
      </c>
      <c r="EK56" s="98">
        <f>('[1]Summary Data'!$V115*POWER(EK$51,3))+('[1]Summary Data'!$W115*POWER(EK$51,2))+('[1]Summary Data'!$X115*EK$51)+'[1]Summary Data'!$Y115</f>
        <v>1.1090272482508845</v>
      </c>
      <c r="EL56" s="98">
        <f>('[1]Summary Data'!$V115*POWER(EL$51,3))+('[1]Summary Data'!$W115*POWER(EL$51,2))+('[1]Summary Data'!$X115*EL$51)+'[1]Summary Data'!$Y115</f>
        <v>1.204570658877445</v>
      </c>
      <c r="EM56" s="98">
        <f>('[1]Summary Data'!$V115*POWER(EM$51,3))+('[1]Summary Data'!$W115*POWER(EM$51,2))+('[1]Summary Data'!$X115*EM$51)+'[1]Summary Data'!$Y115</f>
        <v>1.3050324412825647</v>
      </c>
      <c r="EN56" s="98">
        <f>('[1]Summary Data'!$V115*POWER(EN$51,3))+('[1]Summary Data'!$W115*POWER(EN$51,2))+('[1]Summary Data'!$X115*EN$51)+'[1]Summary Data'!$Y115</f>
        <v>1.4105206531891248</v>
      </c>
      <c r="EO56" s="99">
        <f>('[1]Summary Data'!$V115*POWER(EO$51,3))+('[1]Summary Data'!$W115*POWER(EO$51,2))+('[1]Summary Data'!$X115*EO$51)+'[1]Summary Data'!$Y115</f>
        <v>1.5211433523200057</v>
      </c>
      <c r="EP56" s="177"/>
    </row>
    <row r="57" spans="2:147" x14ac:dyDescent="0.25">
      <c r="B57" s="170"/>
      <c r="C57" s="171"/>
      <c r="D57" s="171"/>
      <c r="E57" s="172"/>
      <c r="F57" s="56">
        <f t="shared" si="7"/>
        <v>5</v>
      </c>
      <c r="G57" s="97">
        <f t="shared" si="8"/>
        <v>0.29786818260479997</v>
      </c>
      <c r="H57" s="98">
        <f t="shared" si="8"/>
        <v>0.29786818260479997</v>
      </c>
      <c r="I57" s="98">
        <f t="shared" si="8"/>
        <v>0.29786818260479997</v>
      </c>
      <c r="J57" s="98">
        <f t="shared" si="8"/>
        <v>0.29704664133119996</v>
      </c>
      <c r="K57" s="98">
        <f t="shared" si="8"/>
        <v>0.29440491875839997</v>
      </c>
      <c r="L57" s="98">
        <f t="shared" si="8"/>
        <v>0.29006819519999999</v>
      </c>
      <c r="M57" s="98">
        <f t="shared" si="8"/>
        <v>0.2841616509696</v>
      </c>
      <c r="N57" s="98">
        <f t="shared" si="8"/>
        <v>0.27681046638079998</v>
      </c>
      <c r="O57" s="98">
        <f t="shared" si="8"/>
        <v>0.26813982174719997</v>
      </c>
      <c r="P57" s="98">
        <f t="shared" si="8"/>
        <v>0.25827489738239995</v>
      </c>
      <c r="Q57" s="98">
        <f t="shared" si="8"/>
        <v>0.24734087359999996</v>
      </c>
      <c r="R57" s="98">
        <f t="shared" si="8"/>
        <v>0.23546293071359994</v>
      </c>
      <c r="S57" s="98">
        <f t="shared" si="8"/>
        <v>0.22276624903679992</v>
      </c>
      <c r="T57" s="98">
        <f t="shared" si="8"/>
        <v>0.2093760088831999</v>
      </c>
      <c r="U57" s="98">
        <f t="shared" si="8"/>
        <v>0.1954173905663999</v>
      </c>
      <c r="V57" s="98">
        <f t="shared" si="8"/>
        <v>0.18101557439999988</v>
      </c>
      <c r="W57" s="98">
        <f t="shared" si="8"/>
        <v>0.16629574069759984</v>
      </c>
      <c r="X57" s="98">
        <f t="shared" si="8"/>
        <v>0.15138306977279986</v>
      </c>
      <c r="Y57" s="98">
        <f t="shared" si="8"/>
        <v>0.1364027419391998</v>
      </c>
      <c r="Z57" s="98">
        <f t="shared" si="8"/>
        <v>0.12147993751039982</v>
      </c>
      <c r="AA57" s="98">
        <f t="shared" si="8"/>
        <v>0.10673983679999977</v>
      </c>
      <c r="AB57" s="98">
        <f t="shared" si="8"/>
        <v>9.230762012159982E-2</v>
      </c>
      <c r="AC57" s="98">
        <f t="shared" si="8"/>
        <v>7.8308467788799796E-2</v>
      </c>
      <c r="AD57" s="98">
        <f t="shared" si="8"/>
        <v>6.4867560115199785E-2</v>
      </c>
      <c r="AE57" s="98">
        <f t="shared" si="8"/>
        <v>5.2110077414399714E-2</v>
      </c>
      <c r="AF57" s="98">
        <f t="shared" si="8"/>
        <v>4.016119999999973E-2</v>
      </c>
      <c r="AG57" s="98">
        <f t="shared" si="8"/>
        <v>2.9146108185599817E-2</v>
      </c>
      <c r="AH57" s="98">
        <f t="shared" si="8"/>
        <v>1.9189982284799845E-2</v>
      </c>
      <c r="AI57" s="98">
        <f t="shared" si="8"/>
        <v>1.041800261119985E-2</v>
      </c>
      <c r="AJ57" s="98">
        <f t="shared" si="8"/>
        <v>2.9553494783997603E-3</v>
      </c>
      <c r="AK57" s="98">
        <f t="shared" si="8"/>
        <v>0</v>
      </c>
      <c r="AL57" s="98">
        <f t="shared" si="8"/>
        <v>0</v>
      </c>
      <c r="AM57" s="98">
        <v>0</v>
      </c>
      <c r="AN57" s="98">
        <v>0</v>
      </c>
      <c r="AO57" s="98">
        <v>0</v>
      </c>
      <c r="AP57" s="98">
        <v>0</v>
      </c>
      <c r="AQ57" s="98">
        <v>0</v>
      </c>
      <c r="AR57" s="98">
        <v>0</v>
      </c>
      <c r="AS57" s="98">
        <v>0</v>
      </c>
      <c r="AT57" s="98">
        <v>0</v>
      </c>
      <c r="AU57" s="98">
        <v>0</v>
      </c>
      <c r="AV57" s="98">
        <v>0</v>
      </c>
      <c r="AW57" s="98">
        <v>0</v>
      </c>
      <c r="AX57" s="98">
        <v>0</v>
      </c>
      <c r="AY57" s="98">
        <v>0</v>
      </c>
      <c r="AZ57" s="98">
        <v>0</v>
      </c>
      <c r="BA57" s="98">
        <v>0</v>
      </c>
      <c r="BB57" s="98">
        <v>0</v>
      </c>
      <c r="BC57" s="98">
        <v>0</v>
      </c>
      <c r="BD57" s="98">
        <v>0</v>
      </c>
      <c r="BE57" s="98">
        <v>0</v>
      </c>
      <c r="BF57" s="98">
        <v>0</v>
      </c>
      <c r="BG57" s="98">
        <v>0</v>
      </c>
      <c r="BH57" s="98">
        <v>0</v>
      </c>
      <c r="BI57" s="98">
        <v>0</v>
      </c>
      <c r="BJ57" s="98">
        <v>0</v>
      </c>
      <c r="BK57" s="98">
        <v>0</v>
      </c>
      <c r="BL57" s="98">
        <v>0</v>
      </c>
      <c r="BM57" s="98">
        <v>0</v>
      </c>
      <c r="BN57" s="98">
        <v>0</v>
      </c>
      <c r="BO57" s="98">
        <v>0</v>
      </c>
      <c r="BP57" s="98">
        <v>0</v>
      </c>
      <c r="BQ57" s="98">
        <v>0</v>
      </c>
      <c r="BR57" s="98">
        <v>0</v>
      </c>
      <c r="BS57" s="98">
        <v>0</v>
      </c>
      <c r="BT57" s="99">
        <v>0</v>
      </c>
      <c r="BU57" s="177"/>
      <c r="CA57" s="143">
        <f t="shared" si="9"/>
        <v>0</v>
      </c>
      <c r="CB57" s="97">
        <f>('[1]Summary Data'!$V114*POWER(CB$51,3))+('[1]Summary Data'!$W114*POWER(CB$51,2))+('[1]Summary Data'!$X114*CB$51)+'[1]Summary Data'!$Y114</f>
        <v>0.29354999999999998</v>
      </c>
      <c r="CC57" s="98">
        <f>('[1]Summary Data'!$V114*POWER(CC$51,3))+('[1]Summary Data'!$W114*POWER(CC$51,2))+('[1]Summary Data'!$X114*CC$51)+'[1]Summary Data'!$Y114</f>
        <v>0.29674436226559997</v>
      </c>
      <c r="CD57" s="98">
        <f>('[1]Summary Data'!$V114*POWER(CD$51,3))+('[1]Summary Data'!$W114*POWER(CD$51,2))+('[1]Summary Data'!$X114*CD$51)+'[1]Summary Data'!$Y114</f>
        <v>0.29786818260479997</v>
      </c>
      <c r="CE57" s="98">
        <f>('[1]Summary Data'!$V114*POWER(CE$51,3))+('[1]Summary Data'!$W114*POWER(CE$51,2))+('[1]Summary Data'!$X114*CE$51)+'[1]Summary Data'!$Y114</f>
        <v>0.29704664133119996</v>
      </c>
      <c r="CF57" s="98">
        <f>('[1]Summary Data'!$V114*POWER(CF$51,3))+('[1]Summary Data'!$W114*POWER(CF$51,2))+('[1]Summary Data'!$X114*CF$51)+'[1]Summary Data'!$Y114</f>
        <v>0.29440491875839997</v>
      </c>
      <c r="CG57" s="98">
        <f>('[1]Summary Data'!$V114*POWER(CG$51,3))+('[1]Summary Data'!$W114*POWER(CG$51,2))+('[1]Summary Data'!$X114*CG$51)+'[1]Summary Data'!$Y114</f>
        <v>0.29006819519999999</v>
      </c>
      <c r="CH57" s="98">
        <f>('[1]Summary Data'!$V114*POWER(CH$51,3))+('[1]Summary Data'!$W114*POWER(CH$51,2))+('[1]Summary Data'!$X114*CH$51)+'[1]Summary Data'!$Y114</f>
        <v>0.2841616509696</v>
      </c>
      <c r="CI57" s="98">
        <f>('[1]Summary Data'!$V114*POWER(CI$51,3))+('[1]Summary Data'!$W114*POWER(CI$51,2))+('[1]Summary Data'!$X114*CI$51)+'[1]Summary Data'!$Y114</f>
        <v>0.27681046638079998</v>
      </c>
      <c r="CJ57" s="98">
        <f>('[1]Summary Data'!$V114*POWER(CJ$51,3))+('[1]Summary Data'!$W114*POWER(CJ$51,2))+('[1]Summary Data'!$X114*CJ$51)+'[1]Summary Data'!$Y114</f>
        <v>0.26813982174719997</v>
      </c>
      <c r="CK57" s="98">
        <f>('[1]Summary Data'!$V114*POWER(CK$51,3))+('[1]Summary Data'!$W114*POWER(CK$51,2))+('[1]Summary Data'!$X114*CK$51)+'[1]Summary Data'!$Y114</f>
        <v>0.25827489738239995</v>
      </c>
      <c r="CL57" s="98">
        <f>('[1]Summary Data'!$V114*POWER(CL$51,3))+('[1]Summary Data'!$W114*POWER(CL$51,2))+('[1]Summary Data'!$X114*CL$51)+'[1]Summary Data'!$Y114</f>
        <v>0.24734087359999996</v>
      </c>
      <c r="CM57" s="98">
        <f>('[1]Summary Data'!$V114*POWER(CM$51,3))+('[1]Summary Data'!$W114*POWER(CM$51,2))+('[1]Summary Data'!$X114*CM$51)+'[1]Summary Data'!$Y114</f>
        <v>0.23546293071359994</v>
      </c>
      <c r="CN57" s="98">
        <f>('[1]Summary Data'!$V114*POWER(CN$51,3))+('[1]Summary Data'!$W114*POWER(CN$51,2))+('[1]Summary Data'!$X114*CN$51)+'[1]Summary Data'!$Y114</f>
        <v>0.22276624903679992</v>
      </c>
      <c r="CO57" s="98">
        <f>('[1]Summary Data'!$V114*POWER(CO$51,3))+('[1]Summary Data'!$W114*POWER(CO$51,2))+('[1]Summary Data'!$X114*CO$51)+'[1]Summary Data'!$Y114</f>
        <v>0.2093760088831999</v>
      </c>
      <c r="CP57" s="98">
        <f>('[1]Summary Data'!$V114*POWER(CP$51,3))+('[1]Summary Data'!$W114*POWER(CP$51,2))+('[1]Summary Data'!$X114*CP$51)+'[1]Summary Data'!$Y114</f>
        <v>0.1954173905663999</v>
      </c>
      <c r="CQ57" s="98">
        <f>('[1]Summary Data'!$V114*POWER(CQ$51,3))+('[1]Summary Data'!$W114*POWER(CQ$51,2))+('[1]Summary Data'!$X114*CQ$51)+'[1]Summary Data'!$Y114</f>
        <v>0.18101557439999988</v>
      </c>
      <c r="CR57" s="98">
        <f>('[1]Summary Data'!$V114*POWER(CR$51,3))+('[1]Summary Data'!$W114*POWER(CR$51,2))+('[1]Summary Data'!$X114*CR$51)+'[1]Summary Data'!$Y114</f>
        <v>0.16629574069759984</v>
      </c>
      <c r="CS57" s="98">
        <f>('[1]Summary Data'!$V114*POWER(CS$51,3))+('[1]Summary Data'!$W114*POWER(CS$51,2))+('[1]Summary Data'!$X114*CS$51)+'[1]Summary Data'!$Y114</f>
        <v>0.15138306977279986</v>
      </c>
      <c r="CT57" s="98">
        <f>('[1]Summary Data'!$V114*POWER(CT$51,3))+('[1]Summary Data'!$W114*POWER(CT$51,2))+('[1]Summary Data'!$X114*CT$51)+'[1]Summary Data'!$Y114</f>
        <v>0.1364027419391998</v>
      </c>
      <c r="CU57" s="98">
        <f>('[1]Summary Data'!$V114*POWER(CU$51,3))+('[1]Summary Data'!$W114*POWER(CU$51,2))+('[1]Summary Data'!$X114*CU$51)+'[1]Summary Data'!$Y114</f>
        <v>0.12147993751039982</v>
      </c>
      <c r="CV57" s="98">
        <f>('[1]Summary Data'!$V114*POWER(CV$51,3))+('[1]Summary Data'!$W114*POWER(CV$51,2))+('[1]Summary Data'!$X114*CV$51)+'[1]Summary Data'!$Y114</f>
        <v>0.10673983679999977</v>
      </c>
      <c r="CW57" s="98">
        <f>('[1]Summary Data'!$V114*POWER(CW$51,3))+('[1]Summary Data'!$W114*POWER(CW$51,2))+('[1]Summary Data'!$X114*CW$51)+'[1]Summary Data'!$Y114</f>
        <v>9.230762012159982E-2</v>
      </c>
      <c r="CX57" s="98">
        <f>('[1]Summary Data'!$V114*POWER(CX$51,3))+('[1]Summary Data'!$W114*POWER(CX$51,2))+('[1]Summary Data'!$X114*CX$51)+'[1]Summary Data'!$Y114</f>
        <v>7.8308467788799796E-2</v>
      </c>
      <c r="CY57" s="98">
        <f>('[1]Summary Data'!$V114*POWER(CY$51,3))+('[1]Summary Data'!$W114*POWER(CY$51,2))+('[1]Summary Data'!$X114*CY$51)+'[1]Summary Data'!$Y114</f>
        <v>6.4867560115199785E-2</v>
      </c>
      <c r="CZ57" s="98">
        <f>('[1]Summary Data'!$V114*POWER(CZ$51,3))+('[1]Summary Data'!$W114*POWER(CZ$51,2))+('[1]Summary Data'!$X114*CZ$51)+'[1]Summary Data'!$Y114</f>
        <v>5.2110077414399714E-2</v>
      </c>
      <c r="DA57" s="98">
        <f>('[1]Summary Data'!$V114*POWER(DA$51,3))+('[1]Summary Data'!$W114*POWER(DA$51,2))+('[1]Summary Data'!$X114*DA$51)+'[1]Summary Data'!$Y114</f>
        <v>4.016119999999973E-2</v>
      </c>
      <c r="DB57" s="98">
        <f>('[1]Summary Data'!$V114*POWER(DB$51,3))+('[1]Summary Data'!$W114*POWER(DB$51,2))+('[1]Summary Data'!$X114*DB$51)+'[1]Summary Data'!$Y114</f>
        <v>2.9146108185599817E-2</v>
      </c>
      <c r="DC57" s="98">
        <f>('[1]Summary Data'!$V114*POWER(DC$51,3))+('[1]Summary Data'!$W114*POWER(DC$51,2))+('[1]Summary Data'!$X114*DC$51)+'[1]Summary Data'!$Y114</f>
        <v>1.9189982284799845E-2</v>
      </c>
      <c r="DD57" s="98">
        <f>('[1]Summary Data'!$V114*POWER(DD$51,3))+('[1]Summary Data'!$W114*POWER(DD$51,2))+('[1]Summary Data'!$X114*DD$51)+'[1]Summary Data'!$Y114</f>
        <v>1.041800261119985E-2</v>
      </c>
      <c r="DE57" s="98">
        <f>('[1]Summary Data'!$V114*POWER(DE$51,3))+('[1]Summary Data'!$W114*POWER(DE$51,2))+('[1]Summary Data'!$X114*DE$51)+'[1]Summary Data'!$Y114</f>
        <v>2.9553494783997603E-3</v>
      </c>
      <c r="DF57" s="98">
        <f>('[1]Summary Data'!$V114*POWER(DF$51,3))+('[1]Summary Data'!$W114*POWER(DF$51,2))+('[1]Summary Data'!$X114*DF$51)+'[1]Summary Data'!$Y114</f>
        <v>-3.072796800000055E-3</v>
      </c>
      <c r="DG57" s="98">
        <f>('[1]Summary Data'!$V114*POWER(DG$51,3))+('[1]Summary Data'!$W114*POWER(DG$51,2))+('[1]Summary Data'!$X114*DG$51)+'[1]Summary Data'!$Y114</f>
        <v>-7.5412559104001131E-3</v>
      </c>
      <c r="DH57" s="98">
        <f>('[1]Summary Data'!$V114*POWER(DH$51,3))+('[1]Summary Data'!$W114*POWER(DH$51,2))+('[1]Summary Data'!$X114*DH$51)+'[1]Summary Data'!$Y114</f>
        <v>-1.0324847539200044E-2</v>
      </c>
      <c r="DI57" s="98">
        <f>('[1]Summary Data'!$V114*POWER(DI$51,3))+('[1]Summary Data'!$W114*POWER(DI$51,2))+('[1]Summary Data'!$X114*DI$51)+'[1]Summary Data'!$Y114</f>
        <v>-1.1298391372799976E-2</v>
      </c>
      <c r="DJ57" s="98">
        <f>('[1]Summary Data'!$V114*POWER(DJ$51,3))+('[1]Summary Data'!$W114*POWER(DJ$51,2))+('[1]Summary Data'!$X114*DJ$51)+'[1]Summary Data'!$Y114</f>
        <v>-1.0336707097599929E-2</v>
      </c>
      <c r="DK57" s="98">
        <f>('[1]Summary Data'!$V114*POWER(DK$51,3))+('[1]Summary Data'!$W114*POWER(DK$51,2))+('[1]Summary Data'!$X114*DK$51)+'[1]Summary Data'!$Y114</f>
        <v>-7.3146143999999191E-3</v>
      </c>
      <c r="DL57" s="98">
        <f>('[1]Summary Data'!$V114*POWER(DL$51,3))+('[1]Summary Data'!$W114*POWER(DL$51,2))+('[1]Summary Data'!$X114*DL$51)+'[1]Summary Data'!$Y114</f>
        <v>-2.1069329663999659E-3</v>
      </c>
      <c r="DM57" s="98">
        <f>('[1]Summary Data'!$V114*POWER(DM$51,3))+('[1]Summary Data'!$W114*POWER(DM$51,2))+('[1]Summary Data'!$X114*DM$51)+'[1]Summary Data'!$Y114</f>
        <v>5.4115175168002461E-3</v>
      </c>
      <c r="DN57" s="98">
        <f>('[1]Summary Data'!$V114*POWER(DN$51,3))+('[1]Summary Data'!$W114*POWER(DN$51,2))+('[1]Summary Data'!$X114*DN$51)+'[1]Summary Data'!$Y114</f>
        <v>1.5365917363200254E-2</v>
      </c>
      <c r="DO57" s="98">
        <f>('[1]Summary Data'!$V114*POWER(DO$51,3))+('[1]Summary Data'!$W114*POWER(DO$51,2))+('[1]Summary Data'!$X114*DO$51)+'[1]Summary Data'!$Y114</f>
        <v>2.7881446886400374E-2</v>
      </c>
      <c r="DP57" s="98">
        <f>('[1]Summary Data'!$V114*POWER(DP$51,3))+('[1]Summary Data'!$W114*POWER(DP$51,2))+('[1]Summary Data'!$X114*DP$51)+'[1]Summary Data'!$Y114</f>
        <v>4.3083286400000365E-2</v>
      </c>
      <c r="DQ57" s="98">
        <f>('[1]Summary Data'!$V114*POWER(DQ$51,3))+('[1]Summary Data'!$W114*POWER(DQ$51,2))+('[1]Summary Data'!$X114*DQ$51)+'[1]Summary Data'!$Y114</f>
        <v>6.1096616217600624E-2</v>
      </c>
      <c r="DR57" s="98">
        <f>('[1]Summary Data'!$V114*POWER(DR$51,3))+('[1]Summary Data'!$W114*POWER(DR$51,2))+('[1]Summary Data'!$X114*DR$51)+'[1]Summary Data'!$Y114</f>
        <v>8.204661665280058E-2</v>
      </c>
      <c r="DS57" s="98">
        <f>('[1]Summary Data'!$V114*POWER(DS$51,3))+('[1]Summary Data'!$W114*POWER(DS$51,2))+('[1]Summary Data'!$X114*DS$51)+'[1]Summary Data'!$Y114</f>
        <v>0.10605846801920091</v>
      </c>
      <c r="DT57" s="98">
        <f>('[1]Summary Data'!$V114*POWER(DT$51,3))+('[1]Summary Data'!$W114*POWER(DT$51,2))+('[1]Summary Data'!$X114*DT$51)+'[1]Summary Data'!$Y114</f>
        <v>0.13325735063040092</v>
      </c>
      <c r="DU57" s="98">
        <f>('[1]Summary Data'!$V114*POWER(DU$51,3))+('[1]Summary Data'!$W114*POWER(DU$51,2))+('[1]Summary Data'!$X114*DU$51)+'[1]Summary Data'!$Y114</f>
        <v>0.16376844480000083</v>
      </c>
      <c r="DV57" s="98">
        <f>('[1]Summary Data'!$V114*POWER(DV$51,3))+('[1]Summary Data'!$W114*POWER(DV$51,2))+('[1]Summary Data'!$X114*DV$51)+'[1]Summary Data'!$Y114</f>
        <v>0.19771693084160108</v>
      </c>
      <c r="DW57" s="98">
        <f>('[1]Summary Data'!$V114*POWER(DW$51,3))+('[1]Summary Data'!$W114*POWER(DW$51,2))+('[1]Summary Data'!$X114*DW$51)+'[1]Summary Data'!$Y114</f>
        <v>0.2352279890688016</v>
      </c>
      <c r="DX57" s="98">
        <f>('[1]Summary Data'!$V114*POWER(DX$51,3))+('[1]Summary Data'!$W114*POWER(DX$51,2))+('[1]Summary Data'!$X114*DX$51)+'[1]Summary Data'!$Y114</f>
        <v>0.27642679979520129</v>
      </c>
      <c r="DY57" s="98">
        <f>('[1]Summary Data'!$V114*POWER(DY$51,3))+('[1]Summary Data'!$W114*POWER(DY$51,2))+('[1]Summary Data'!$X114*DY$51)+'[1]Summary Data'!$Y114</f>
        <v>0.32143854333440214</v>
      </c>
      <c r="DZ57" s="98">
        <f>('[1]Summary Data'!$V114*POWER(DZ$51,3))+('[1]Summary Data'!$W114*POWER(DZ$51,2))+('[1]Summary Data'!$X114*DZ$51)+'[1]Summary Data'!$Y114</f>
        <v>0.37038840000000212</v>
      </c>
      <c r="EA57" s="98">
        <f>('[1]Summary Data'!$V114*POWER(EA$51,3))+('[1]Summary Data'!$W114*POWER(EA$51,2))+('[1]Summary Data'!$X114*EA$51)+'[1]Summary Data'!$Y114</f>
        <v>0.42340155010560232</v>
      </c>
      <c r="EB57" s="98">
        <f>('[1]Summary Data'!$V114*POWER(EB$51,3))+('[1]Summary Data'!$W114*POWER(EB$51,2))+('[1]Summary Data'!$X114*EB$51)+'[1]Summary Data'!$Y114</f>
        <v>0.48060317396480251</v>
      </c>
      <c r="EC57" s="98">
        <f>('[1]Summary Data'!$V114*POWER(EC$51,3))+('[1]Summary Data'!$W114*POWER(EC$51,2))+('[1]Summary Data'!$X114*EC$51)+'[1]Summary Data'!$Y114</f>
        <v>0.54211845189120245</v>
      </c>
      <c r="ED57" s="98">
        <f>('[1]Summary Data'!$V114*POWER(ED$51,3))+('[1]Summary Data'!$W114*POWER(ED$51,2))+('[1]Summary Data'!$X114*ED$51)+'[1]Summary Data'!$Y114</f>
        <v>0.60807256419840283</v>
      </c>
      <c r="EE57" s="98">
        <f>('[1]Summary Data'!$V114*POWER(EE$51,3))+('[1]Summary Data'!$W114*POWER(EE$51,2))+('[1]Summary Data'!$X114*EE$51)+'[1]Summary Data'!$Y114</f>
        <v>0.67859069120000282</v>
      </c>
      <c r="EF57" s="98">
        <f>('[1]Summary Data'!$V114*POWER(EF$51,3))+('[1]Summary Data'!$W114*POWER(EF$51,2))+('[1]Summary Data'!$X114*EF$51)+'[1]Summary Data'!$Y114</f>
        <v>0.75379801320960316</v>
      </c>
      <c r="EG57" s="98">
        <f>('[1]Summary Data'!$V114*POWER(EG$51,3))+('[1]Summary Data'!$W114*POWER(EG$51,2))+('[1]Summary Data'!$X114*EG$51)+'[1]Summary Data'!$Y114</f>
        <v>0.83381971054080373</v>
      </c>
      <c r="EH57" s="98">
        <f>('[1]Summary Data'!$V114*POWER(EH$51,3))+('[1]Summary Data'!$W114*POWER(EH$51,2))+('[1]Summary Data'!$X114*EH$51)+'[1]Summary Data'!$Y114</f>
        <v>0.91878096350720373</v>
      </c>
      <c r="EI57" s="98">
        <f>('[1]Summary Data'!$V114*POWER(EI$51,3))+('[1]Summary Data'!$W114*POWER(EI$51,2))+('[1]Summary Data'!$X114*EI$51)+'[1]Summary Data'!$Y114</f>
        <v>1.0088069524224046</v>
      </c>
      <c r="EJ57" s="98">
        <f>('[1]Summary Data'!$V114*POWER(EJ$51,3))+('[1]Summary Data'!$W114*POWER(EJ$51,2))+('[1]Summary Data'!$X114*EJ$51)+'[1]Summary Data'!$Y114</f>
        <v>1.1040228576000048</v>
      </c>
      <c r="EK57" s="98">
        <f>('[1]Summary Data'!$V114*POWER(EK$51,3))+('[1]Summary Data'!$W114*POWER(EK$51,2))+('[1]Summary Data'!$X114*EK$51)+'[1]Summary Data'!$Y114</f>
        <v>1.2045538593536045</v>
      </c>
      <c r="EL57" s="98">
        <f>('[1]Summary Data'!$V114*POWER(EL$51,3))+('[1]Summary Data'!$W114*POWER(EL$51,2))+('[1]Summary Data'!$X114*EL$51)+'[1]Summary Data'!$Y114</f>
        <v>1.310525137996805</v>
      </c>
      <c r="EM57" s="98">
        <f>('[1]Summary Data'!$V114*POWER(EM$51,3))+('[1]Summary Data'!$W114*POWER(EM$51,2))+('[1]Summary Data'!$X114*EM$51)+'[1]Summary Data'!$Y114</f>
        <v>1.4220618738432051</v>
      </c>
      <c r="EN57" s="98">
        <f>('[1]Summary Data'!$V114*POWER(EN$51,3))+('[1]Summary Data'!$W114*POWER(EN$51,2))+('[1]Summary Data'!$X114*EN$51)+'[1]Summary Data'!$Y114</f>
        <v>1.5392892472064059</v>
      </c>
      <c r="EO57" s="99">
        <f>('[1]Summary Data'!$V114*POWER(EO$51,3))+('[1]Summary Data'!$W114*POWER(EO$51,2))+('[1]Summary Data'!$X114*EO$51)+'[1]Summary Data'!$Y114</f>
        <v>1.662332438400006</v>
      </c>
      <c r="EP57" s="177"/>
    </row>
    <row r="58" spans="2:147" x14ac:dyDescent="0.25">
      <c r="B58" s="170"/>
      <c r="C58" s="171"/>
      <c r="D58" s="171"/>
      <c r="E58" s="172"/>
      <c r="F58" s="56">
        <f t="shared" si="7"/>
        <v>5.5</v>
      </c>
      <c r="G58" s="97">
        <f t="shared" si="8"/>
        <v>0.33043098131968002</v>
      </c>
      <c r="H58" s="98">
        <f t="shared" si="8"/>
        <v>0.33043098131968002</v>
      </c>
      <c r="I58" s="98">
        <f t="shared" si="8"/>
        <v>0.33043098131968002</v>
      </c>
      <c r="J58" s="98">
        <f t="shared" si="8"/>
        <v>0.32962719995391998</v>
      </c>
      <c r="K58" s="98">
        <f t="shared" si="8"/>
        <v>0.32693231455743998</v>
      </c>
      <c r="L58" s="98">
        <f t="shared" si="8"/>
        <v>0.32247013312</v>
      </c>
      <c r="M58" s="98">
        <f t="shared" si="8"/>
        <v>0.31636446363136</v>
      </c>
      <c r="N58" s="98">
        <f t="shared" si="8"/>
        <v>0.30873911408127996</v>
      </c>
      <c r="O58" s="98">
        <f t="shared" si="8"/>
        <v>0.29971789245951996</v>
      </c>
      <c r="P58" s="98">
        <f t="shared" si="8"/>
        <v>0.28942460675583997</v>
      </c>
      <c r="Q58" s="98">
        <f t="shared" si="8"/>
        <v>0.27798306495999997</v>
      </c>
      <c r="R58" s="98">
        <f t="shared" si="8"/>
        <v>0.26551707506175998</v>
      </c>
      <c r="S58" s="98">
        <f t="shared" si="8"/>
        <v>0.25215044505087991</v>
      </c>
      <c r="T58" s="98">
        <f t="shared" si="8"/>
        <v>0.23800698291711994</v>
      </c>
      <c r="U58" s="98">
        <f t="shared" si="8"/>
        <v>0.22321049665023993</v>
      </c>
      <c r="V58" s="98">
        <f t="shared" si="8"/>
        <v>0.20788479423999992</v>
      </c>
      <c r="W58" s="98">
        <f t="shared" si="8"/>
        <v>0.19215368367615993</v>
      </c>
      <c r="X58" s="98">
        <f t="shared" si="8"/>
        <v>0.17614097294847986</v>
      </c>
      <c r="Y58" s="98">
        <f t="shared" si="8"/>
        <v>0.15997047004671983</v>
      </c>
      <c r="Z58" s="98">
        <f t="shared" si="8"/>
        <v>0.14376598296063989</v>
      </c>
      <c r="AA58" s="98">
        <f t="shared" si="8"/>
        <v>0.12765131967999982</v>
      </c>
      <c r="AB58" s="98">
        <f t="shared" si="8"/>
        <v>0.11175028819455984</v>
      </c>
      <c r="AC58" s="98">
        <f t="shared" si="8"/>
        <v>9.6186696494079793E-2</v>
      </c>
      <c r="AD58" s="98">
        <f t="shared" si="8"/>
        <v>8.1084352568319779E-2</v>
      </c>
      <c r="AE58" s="98">
        <f t="shared" si="8"/>
        <v>6.65670644070398E-2</v>
      </c>
      <c r="AF58" s="98">
        <f t="shared" si="8"/>
        <v>5.2758639999999801E-2</v>
      </c>
      <c r="AG58" s="98">
        <f t="shared" si="8"/>
        <v>3.9782887336959782E-2</v>
      </c>
      <c r="AH58" s="98">
        <f t="shared" si="8"/>
        <v>2.7763614407679826E-2</v>
      </c>
      <c r="AI58" s="98">
        <f t="shared" si="8"/>
        <v>1.682462920191985E-2</v>
      </c>
      <c r="AJ58" s="98">
        <f t="shared" si="8"/>
        <v>7.0897397094397685E-3</v>
      </c>
      <c r="AK58" s="98">
        <f t="shared" si="8"/>
        <v>0</v>
      </c>
      <c r="AL58" s="98">
        <f t="shared" si="8"/>
        <v>0</v>
      </c>
      <c r="AM58" s="98">
        <v>0</v>
      </c>
      <c r="AN58" s="98">
        <v>0</v>
      </c>
      <c r="AO58" s="98">
        <v>0</v>
      </c>
      <c r="AP58" s="98">
        <v>0</v>
      </c>
      <c r="AQ58" s="98">
        <v>0</v>
      </c>
      <c r="AR58" s="98">
        <v>0</v>
      </c>
      <c r="AS58" s="98">
        <v>0</v>
      </c>
      <c r="AT58" s="98">
        <v>0</v>
      </c>
      <c r="AU58" s="98">
        <v>0</v>
      </c>
      <c r="AV58" s="98">
        <v>0</v>
      </c>
      <c r="AW58" s="98">
        <v>0</v>
      </c>
      <c r="AX58" s="98">
        <v>0</v>
      </c>
      <c r="AY58" s="98">
        <v>0</v>
      </c>
      <c r="AZ58" s="98">
        <v>0</v>
      </c>
      <c r="BA58" s="98">
        <v>0</v>
      </c>
      <c r="BB58" s="98">
        <v>0</v>
      </c>
      <c r="BC58" s="98">
        <v>0</v>
      </c>
      <c r="BD58" s="98">
        <v>0</v>
      </c>
      <c r="BE58" s="98">
        <v>0</v>
      </c>
      <c r="BF58" s="98">
        <v>0</v>
      </c>
      <c r="BG58" s="98">
        <v>0</v>
      </c>
      <c r="BH58" s="98">
        <v>0</v>
      </c>
      <c r="BI58" s="98">
        <v>0</v>
      </c>
      <c r="BJ58" s="98">
        <v>0</v>
      </c>
      <c r="BK58" s="98">
        <v>0</v>
      </c>
      <c r="BL58" s="98">
        <v>0</v>
      </c>
      <c r="BM58" s="98">
        <v>0</v>
      </c>
      <c r="BN58" s="98">
        <v>0</v>
      </c>
      <c r="BO58" s="98">
        <v>0</v>
      </c>
      <c r="BP58" s="98">
        <v>0</v>
      </c>
      <c r="BQ58" s="98">
        <v>0</v>
      </c>
      <c r="BR58" s="98">
        <v>0</v>
      </c>
      <c r="BS58" s="98">
        <v>0</v>
      </c>
      <c r="BT58" s="99">
        <v>0</v>
      </c>
      <c r="BU58" s="177"/>
      <c r="CA58" s="143">
        <f t="shared" si="9"/>
        <v>0</v>
      </c>
      <c r="CB58" s="97">
        <f>('[1]Summary Data'!$V113*POWER(CB$51,3))+('[1]Summary Data'!$W113*POWER(CB$51,2))+('[1]Summary Data'!$X113*CB$51)+'[1]Summary Data'!$Y113</f>
        <v>0.32586999999999999</v>
      </c>
      <c r="CC58" s="98">
        <f>('[1]Summary Data'!$V113*POWER(CC$51,3))+('[1]Summary Data'!$W113*POWER(CC$51,2))+('[1]Summary Data'!$X113*CC$51)+'[1]Summary Data'!$Y113</f>
        <v>0.32921985066496001</v>
      </c>
      <c r="CD58" s="98">
        <f>('[1]Summary Data'!$V113*POWER(CD$51,3))+('[1]Summary Data'!$W113*POWER(CD$51,2))+('[1]Summary Data'!$X113*CD$51)+'[1]Summary Data'!$Y113</f>
        <v>0.33043098131968002</v>
      </c>
      <c r="CE58" s="98">
        <f>('[1]Summary Data'!$V113*POWER(CE$51,3))+('[1]Summary Data'!$W113*POWER(CE$51,2))+('[1]Summary Data'!$X113*CE$51)+'[1]Summary Data'!$Y113</f>
        <v>0.32962719995391998</v>
      </c>
      <c r="CF58" s="98">
        <f>('[1]Summary Data'!$V113*POWER(CF$51,3))+('[1]Summary Data'!$W113*POWER(CF$51,2))+('[1]Summary Data'!$X113*CF$51)+'[1]Summary Data'!$Y113</f>
        <v>0.32693231455743998</v>
      </c>
      <c r="CG58" s="98">
        <f>('[1]Summary Data'!$V113*POWER(CG$51,3))+('[1]Summary Data'!$W113*POWER(CG$51,2))+('[1]Summary Data'!$X113*CG$51)+'[1]Summary Data'!$Y113</f>
        <v>0.32247013312</v>
      </c>
      <c r="CH58" s="98">
        <f>('[1]Summary Data'!$V113*POWER(CH$51,3))+('[1]Summary Data'!$W113*POWER(CH$51,2))+('[1]Summary Data'!$X113*CH$51)+'[1]Summary Data'!$Y113</f>
        <v>0.31636446363136</v>
      </c>
      <c r="CI58" s="98">
        <f>('[1]Summary Data'!$V113*POWER(CI$51,3))+('[1]Summary Data'!$W113*POWER(CI$51,2))+('[1]Summary Data'!$X113*CI$51)+'[1]Summary Data'!$Y113</f>
        <v>0.30873911408127996</v>
      </c>
      <c r="CJ58" s="98">
        <f>('[1]Summary Data'!$V113*POWER(CJ$51,3))+('[1]Summary Data'!$W113*POWER(CJ$51,2))+('[1]Summary Data'!$X113*CJ$51)+'[1]Summary Data'!$Y113</f>
        <v>0.29971789245951996</v>
      </c>
      <c r="CK58" s="98">
        <f>('[1]Summary Data'!$V113*POWER(CK$51,3))+('[1]Summary Data'!$W113*POWER(CK$51,2))+('[1]Summary Data'!$X113*CK$51)+'[1]Summary Data'!$Y113</f>
        <v>0.28942460675583997</v>
      </c>
      <c r="CL58" s="98">
        <f>('[1]Summary Data'!$V113*POWER(CL$51,3))+('[1]Summary Data'!$W113*POWER(CL$51,2))+('[1]Summary Data'!$X113*CL$51)+'[1]Summary Data'!$Y113</f>
        <v>0.27798306495999997</v>
      </c>
      <c r="CM58" s="98">
        <f>('[1]Summary Data'!$V113*POWER(CM$51,3))+('[1]Summary Data'!$W113*POWER(CM$51,2))+('[1]Summary Data'!$X113*CM$51)+'[1]Summary Data'!$Y113</f>
        <v>0.26551707506175998</v>
      </c>
      <c r="CN58" s="98">
        <f>('[1]Summary Data'!$V113*POWER(CN$51,3))+('[1]Summary Data'!$W113*POWER(CN$51,2))+('[1]Summary Data'!$X113*CN$51)+'[1]Summary Data'!$Y113</f>
        <v>0.25215044505087991</v>
      </c>
      <c r="CO58" s="98">
        <f>('[1]Summary Data'!$V113*POWER(CO$51,3))+('[1]Summary Data'!$W113*POWER(CO$51,2))+('[1]Summary Data'!$X113*CO$51)+'[1]Summary Data'!$Y113</f>
        <v>0.23800698291711994</v>
      </c>
      <c r="CP58" s="98">
        <f>('[1]Summary Data'!$V113*POWER(CP$51,3))+('[1]Summary Data'!$W113*POWER(CP$51,2))+('[1]Summary Data'!$X113*CP$51)+'[1]Summary Data'!$Y113</f>
        <v>0.22321049665023993</v>
      </c>
      <c r="CQ58" s="98">
        <f>('[1]Summary Data'!$V113*POWER(CQ$51,3))+('[1]Summary Data'!$W113*POWER(CQ$51,2))+('[1]Summary Data'!$X113*CQ$51)+'[1]Summary Data'!$Y113</f>
        <v>0.20788479423999992</v>
      </c>
      <c r="CR58" s="98">
        <f>('[1]Summary Data'!$V113*POWER(CR$51,3))+('[1]Summary Data'!$W113*POWER(CR$51,2))+('[1]Summary Data'!$X113*CR$51)+'[1]Summary Data'!$Y113</f>
        <v>0.19215368367615993</v>
      </c>
      <c r="CS58" s="98">
        <f>('[1]Summary Data'!$V113*POWER(CS$51,3))+('[1]Summary Data'!$W113*POWER(CS$51,2))+('[1]Summary Data'!$X113*CS$51)+'[1]Summary Data'!$Y113</f>
        <v>0.17614097294847986</v>
      </c>
      <c r="CT58" s="98">
        <f>('[1]Summary Data'!$V113*POWER(CT$51,3))+('[1]Summary Data'!$W113*POWER(CT$51,2))+('[1]Summary Data'!$X113*CT$51)+'[1]Summary Data'!$Y113</f>
        <v>0.15997047004671983</v>
      </c>
      <c r="CU58" s="98">
        <f>('[1]Summary Data'!$V113*POWER(CU$51,3))+('[1]Summary Data'!$W113*POWER(CU$51,2))+('[1]Summary Data'!$X113*CU$51)+'[1]Summary Data'!$Y113</f>
        <v>0.14376598296063989</v>
      </c>
      <c r="CV58" s="98">
        <f>('[1]Summary Data'!$V113*POWER(CV$51,3))+('[1]Summary Data'!$W113*POWER(CV$51,2))+('[1]Summary Data'!$X113*CV$51)+'[1]Summary Data'!$Y113</f>
        <v>0.12765131967999982</v>
      </c>
      <c r="CW58" s="98">
        <f>('[1]Summary Data'!$V113*POWER(CW$51,3))+('[1]Summary Data'!$W113*POWER(CW$51,2))+('[1]Summary Data'!$X113*CW$51)+'[1]Summary Data'!$Y113</f>
        <v>0.11175028819455984</v>
      </c>
      <c r="CX58" s="98">
        <f>('[1]Summary Data'!$V113*POWER(CX$51,3))+('[1]Summary Data'!$W113*POWER(CX$51,2))+('[1]Summary Data'!$X113*CX$51)+'[1]Summary Data'!$Y113</f>
        <v>9.6186696494079793E-2</v>
      </c>
      <c r="CY58" s="98">
        <f>('[1]Summary Data'!$V113*POWER(CY$51,3))+('[1]Summary Data'!$W113*POWER(CY$51,2))+('[1]Summary Data'!$X113*CY$51)+'[1]Summary Data'!$Y113</f>
        <v>8.1084352568319779E-2</v>
      </c>
      <c r="CZ58" s="98">
        <f>('[1]Summary Data'!$V113*POWER(CZ$51,3))+('[1]Summary Data'!$W113*POWER(CZ$51,2))+('[1]Summary Data'!$X113*CZ$51)+'[1]Summary Data'!$Y113</f>
        <v>6.65670644070398E-2</v>
      </c>
      <c r="DA58" s="98">
        <f>('[1]Summary Data'!$V113*POWER(DA$51,3))+('[1]Summary Data'!$W113*POWER(DA$51,2))+('[1]Summary Data'!$X113*DA$51)+'[1]Summary Data'!$Y113</f>
        <v>5.2758639999999801E-2</v>
      </c>
      <c r="DB58" s="98">
        <f>('[1]Summary Data'!$V113*POWER(DB$51,3))+('[1]Summary Data'!$W113*POWER(DB$51,2))+('[1]Summary Data'!$X113*DB$51)+'[1]Summary Data'!$Y113</f>
        <v>3.9782887336959782E-2</v>
      </c>
      <c r="DC58" s="98">
        <f>('[1]Summary Data'!$V113*POWER(DC$51,3))+('[1]Summary Data'!$W113*POWER(DC$51,2))+('[1]Summary Data'!$X113*DC$51)+'[1]Summary Data'!$Y113</f>
        <v>2.7763614407679826E-2</v>
      </c>
      <c r="DD58" s="98">
        <f>('[1]Summary Data'!$V113*POWER(DD$51,3))+('[1]Summary Data'!$W113*POWER(DD$51,2))+('[1]Summary Data'!$X113*DD$51)+'[1]Summary Data'!$Y113</f>
        <v>1.682462920191985E-2</v>
      </c>
      <c r="DE58" s="98">
        <f>('[1]Summary Data'!$V113*POWER(DE$51,3))+('[1]Summary Data'!$W113*POWER(DE$51,2))+('[1]Summary Data'!$X113*DE$51)+'[1]Summary Data'!$Y113</f>
        <v>7.0897397094397685E-3</v>
      </c>
      <c r="DF58" s="98">
        <f>('[1]Summary Data'!$V113*POWER(DF$51,3))+('[1]Summary Data'!$W113*POWER(DF$51,2))+('[1]Summary Data'!$X113*DF$51)+'[1]Summary Data'!$Y113</f>
        <v>-1.3172460800001673E-3</v>
      </c>
      <c r="DG58" s="98">
        <f>('[1]Summary Data'!$V113*POWER(DG$51,3))+('[1]Summary Data'!$W113*POWER(DG$51,2))+('[1]Summary Data'!$X113*DG$51)+'[1]Summary Data'!$Y113</f>
        <v>-8.2725201766400414E-3</v>
      </c>
      <c r="DH58" s="98">
        <f>('[1]Summary Data'!$V113*POWER(DH$51,3))+('[1]Summary Data'!$W113*POWER(DH$51,2))+('[1]Summary Data'!$X113*DH$51)+'[1]Summary Data'!$Y113</f>
        <v>-1.3652274590720159E-2</v>
      </c>
      <c r="DI58" s="98">
        <f>('[1]Summary Data'!$V113*POWER(DI$51,3))+('[1]Summary Data'!$W113*POWER(DI$51,2))+('[1]Summary Data'!$X113*DI$51)+'[1]Summary Data'!$Y113</f>
        <v>-1.7332701332479994E-2</v>
      </c>
      <c r="DJ58" s="98">
        <f>('[1]Summary Data'!$V113*POWER(DJ$51,3))+('[1]Summary Data'!$W113*POWER(DJ$51,2))+('[1]Summary Data'!$X113*DJ$51)+'[1]Summary Data'!$Y113</f>
        <v>-1.9189992412160017E-2</v>
      </c>
      <c r="DK58" s="98">
        <f>('[1]Summary Data'!$V113*POWER(DK$51,3))+('[1]Summary Data'!$W113*POWER(DK$51,2))+('[1]Summary Data'!$X113*DK$51)+'[1]Summary Data'!$Y113</f>
        <v>-1.9100339840000147E-2</v>
      </c>
      <c r="DL58" s="98">
        <f>('[1]Summary Data'!$V113*POWER(DL$51,3))+('[1]Summary Data'!$W113*POWER(DL$51,2))+('[1]Summary Data'!$X113*DL$51)+'[1]Summary Data'!$Y113</f>
        <v>-1.693993562623991E-2</v>
      </c>
      <c r="DM58" s="98">
        <f>('[1]Summary Data'!$V113*POWER(DM$51,3))+('[1]Summary Data'!$W113*POWER(DM$51,2))+('[1]Summary Data'!$X113*DM$51)+'[1]Summary Data'!$Y113</f>
        <v>-1.2584971781119891E-2</v>
      </c>
      <c r="DN58" s="98">
        <f>('[1]Summary Data'!$V113*POWER(DN$51,3))+('[1]Summary Data'!$W113*POWER(DN$51,2))+('[1]Summary Data'!$X113*DN$51)+'[1]Summary Data'!$Y113</f>
        <v>-5.9116403148797847E-3</v>
      </c>
      <c r="DO58" s="98">
        <f>('[1]Summary Data'!$V113*POWER(DO$51,3))+('[1]Summary Data'!$W113*POWER(DO$51,2))+('[1]Summary Data'!$X113*DO$51)+'[1]Summary Data'!$Y113</f>
        <v>3.2038667622403816E-3</v>
      </c>
      <c r="DP58" s="98">
        <f>('[1]Summary Data'!$V113*POWER(DP$51,3))+('[1]Summary Data'!$W113*POWER(DP$51,2))+('[1]Summary Data'!$X113*DP$51)+'[1]Summary Data'!$Y113</f>
        <v>1.4885357440000302E-2</v>
      </c>
      <c r="DQ58" s="98">
        <f>('[1]Summary Data'!$V113*POWER(DQ$51,3))+('[1]Summary Data'!$W113*POWER(DQ$51,2))+('[1]Summary Data'!$X113*DQ$51)+'[1]Summary Data'!$Y113</f>
        <v>2.9256639708160503E-2</v>
      </c>
      <c r="DR58" s="98">
        <f>('[1]Summary Data'!$V113*POWER(DR$51,3))+('[1]Summary Data'!$W113*POWER(DR$51,2))+('[1]Summary Data'!$X113*DR$51)+'[1]Summary Data'!$Y113</f>
        <v>4.6441521556480625E-2</v>
      </c>
      <c r="DS58" s="98">
        <f>('[1]Summary Data'!$V113*POWER(DS$51,3))+('[1]Summary Data'!$W113*POWER(DS$51,2))+('[1]Summary Data'!$X113*DS$51)+'[1]Summary Data'!$Y113</f>
        <v>6.6563810974720805E-2</v>
      </c>
      <c r="DT58" s="98">
        <f>('[1]Summary Data'!$V113*POWER(DT$51,3))+('[1]Summary Data'!$W113*POWER(DT$51,2))+('[1]Summary Data'!$X113*DT$51)+'[1]Summary Data'!$Y113</f>
        <v>8.9747315952640794E-2</v>
      </c>
      <c r="DU58" s="98">
        <f>('[1]Summary Data'!$V113*POWER(DU$51,3))+('[1]Summary Data'!$W113*POWER(DU$51,2))+('[1]Summary Data'!$X113*DU$51)+'[1]Summary Data'!$Y113</f>
        <v>0.1161158444800012</v>
      </c>
      <c r="DV58" s="98">
        <f>('[1]Summary Data'!$V113*POWER(DV$51,3))+('[1]Summary Data'!$W113*POWER(DV$51,2))+('[1]Summary Data'!$X113*DV$51)+'[1]Summary Data'!$Y113</f>
        <v>0.14579320454656072</v>
      </c>
      <c r="DW58" s="98">
        <f>('[1]Summary Data'!$V113*POWER(DW$51,3))+('[1]Summary Data'!$W113*POWER(DW$51,2))+('[1]Summary Data'!$X113*DW$51)+'[1]Summary Data'!$Y113</f>
        <v>0.17890320414208127</v>
      </c>
      <c r="DX58" s="98">
        <f>('[1]Summary Data'!$V113*POWER(DX$51,3))+('[1]Summary Data'!$W113*POWER(DX$51,2))+('[1]Summary Data'!$X113*DX$51)+'[1]Summary Data'!$Y113</f>
        <v>0.21556965125632133</v>
      </c>
      <c r="DY58" s="98">
        <f>('[1]Summary Data'!$V113*POWER(DY$51,3))+('[1]Summary Data'!$W113*POWER(DY$51,2))+('[1]Summary Data'!$X113*DY$51)+'[1]Summary Data'!$Y113</f>
        <v>0.25591635387904166</v>
      </c>
      <c r="DZ58" s="98">
        <f>('[1]Summary Data'!$V113*POWER(DZ$51,3))+('[1]Summary Data'!$W113*POWER(DZ$51,2))+('[1]Summary Data'!$X113*DZ$51)+'[1]Summary Data'!$Y113</f>
        <v>0.30006712000000213</v>
      </c>
      <c r="EA58" s="98">
        <f>('[1]Summary Data'!$V113*POWER(EA$51,3))+('[1]Summary Data'!$W113*POWER(EA$51,2))+('[1]Summary Data'!$X113*EA$51)+'[1]Summary Data'!$Y113</f>
        <v>0.34814575760896221</v>
      </c>
      <c r="EB58" s="98">
        <f>('[1]Summary Data'!$V113*POWER(EB$51,3))+('[1]Summary Data'!$W113*POWER(EB$51,2))+('[1]Summary Data'!$X113*EB$51)+'[1]Summary Data'!$Y113</f>
        <v>0.4002760746956821</v>
      </c>
      <c r="EC58" s="98">
        <f>('[1]Summary Data'!$V113*POWER(EC$51,3))+('[1]Summary Data'!$W113*POWER(EC$51,2))+('[1]Summary Data'!$X113*EC$51)+'[1]Summary Data'!$Y113</f>
        <v>0.45658187924992222</v>
      </c>
      <c r="ED58" s="98">
        <f>('[1]Summary Data'!$V113*POWER(ED$51,3))+('[1]Summary Data'!$W113*POWER(ED$51,2))+('[1]Summary Data'!$X113*ED$51)+'[1]Summary Data'!$Y113</f>
        <v>0.51718697926144275</v>
      </c>
      <c r="EE58" s="98">
        <f>('[1]Summary Data'!$V113*POWER(EE$51,3))+('[1]Summary Data'!$W113*POWER(EE$51,2))+('[1]Summary Data'!$X113*EE$51)+'[1]Summary Data'!$Y113</f>
        <v>0.58221518272000272</v>
      </c>
      <c r="EF58" s="98">
        <f>('[1]Summary Data'!$V113*POWER(EF$51,3))+('[1]Summary Data'!$W113*POWER(EF$51,2))+('[1]Summary Data'!$X113*EF$51)+'[1]Summary Data'!$Y113</f>
        <v>0.65179029761536333</v>
      </c>
      <c r="EG58" s="98">
        <f>('[1]Summary Data'!$V113*POWER(EG$51,3))+('[1]Summary Data'!$W113*POWER(EG$51,2))+('[1]Summary Data'!$X113*EG$51)+'[1]Summary Data'!$Y113</f>
        <v>0.72603613193728356</v>
      </c>
      <c r="EH58" s="98">
        <f>('[1]Summary Data'!$V113*POWER(EH$51,3))+('[1]Summary Data'!$W113*POWER(EH$51,2))+('[1]Summary Data'!$X113*EH$51)+'[1]Summary Data'!$Y113</f>
        <v>0.80507649367552325</v>
      </c>
      <c r="EI58" s="98">
        <f>('[1]Summary Data'!$V113*POWER(EI$51,3))+('[1]Summary Data'!$W113*POWER(EI$51,2))+('[1]Summary Data'!$X113*EI$51)+'[1]Summary Data'!$Y113</f>
        <v>0.88903519081984406</v>
      </c>
      <c r="EJ58" s="98">
        <f>('[1]Summary Data'!$V113*POWER(EJ$51,3))+('[1]Summary Data'!$W113*POWER(EJ$51,2))+('[1]Summary Data'!$X113*EJ$51)+'[1]Summary Data'!$Y113</f>
        <v>0.97803603136000417</v>
      </c>
      <c r="EK58" s="98">
        <f>('[1]Summary Data'!$V113*POWER(EK$51,3))+('[1]Summary Data'!$W113*POWER(EK$51,2))+('[1]Summary Data'!$X113*EK$51)+'[1]Summary Data'!$Y113</f>
        <v>1.0722028232857646</v>
      </c>
      <c r="EL58" s="98">
        <f>('[1]Summary Data'!$V113*POWER(EL$51,3))+('[1]Summary Data'!$W113*POWER(EL$51,2))+('[1]Summary Data'!$X113*EL$51)+'[1]Summary Data'!$Y113</f>
        <v>1.1716593745868851</v>
      </c>
      <c r="EM58" s="98">
        <f>('[1]Summary Data'!$V113*POWER(EM$51,3))+('[1]Summary Data'!$W113*POWER(EM$51,2))+('[1]Summary Data'!$X113*EM$51)+'[1]Summary Data'!$Y113</f>
        <v>1.2765294932531241</v>
      </c>
      <c r="EN58" s="98">
        <f>('[1]Summary Data'!$V113*POWER(EN$51,3))+('[1]Summary Data'!$W113*POWER(EN$51,2))+('[1]Summary Data'!$X113*EN$51)+'[1]Summary Data'!$Y113</f>
        <v>1.386936987274245</v>
      </c>
      <c r="EO58" s="99">
        <f>('[1]Summary Data'!$V113*POWER(EO$51,3))+('[1]Summary Data'!$W113*POWER(EO$51,2))+('[1]Summary Data'!$X113*EO$51)+'[1]Summary Data'!$Y113</f>
        <v>1.5030056646400056</v>
      </c>
      <c r="EP58" s="177"/>
    </row>
    <row r="59" spans="2:147" ht="15.75" thickBot="1" x14ac:dyDescent="0.3">
      <c r="B59" s="173"/>
      <c r="C59" s="174"/>
      <c r="D59" s="174"/>
      <c r="E59" s="175"/>
      <c r="F59" s="58">
        <f t="shared" si="7"/>
        <v>6</v>
      </c>
      <c r="G59" s="102">
        <f t="shared" si="8"/>
        <v>0.39974999999999999</v>
      </c>
      <c r="H59" s="103">
        <f t="shared" si="8"/>
        <v>0.39859157046784</v>
      </c>
      <c r="I59" s="103">
        <f t="shared" si="8"/>
        <v>0.39561279350271999</v>
      </c>
      <c r="J59" s="103">
        <f t="shared" si="8"/>
        <v>0.39091907655168001</v>
      </c>
      <c r="K59" s="103">
        <f t="shared" si="8"/>
        <v>0.38461582706176001</v>
      </c>
      <c r="L59" s="103">
        <f t="shared" si="8"/>
        <v>0.37680845248</v>
      </c>
      <c r="M59" s="103">
        <f t="shared" si="8"/>
        <v>0.36760236025344001</v>
      </c>
      <c r="N59" s="103">
        <f t="shared" si="8"/>
        <v>0.35710295782911999</v>
      </c>
      <c r="O59" s="103">
        <f t="shared" si="8"/>
        <v>0.34541565265407997</v>
      </c>
      <c r="P59" s="103">
        <f t="shared" si="8"/>
        <v>0.33264585217535997</v>
      </c>
      <c r="Q59" s="103">
        <f t="shared" si="8"/>
        <v>0.31889896383999994</v>
      </c>
      <c r="R59" s="103">
        <f t="shared" si="8"/>
        <v>0.30428039509503996</v>
      </c>
      <c r="S59" s="103">
        <f t="shared" si="8"/>
        <v>0.28889555338751993</v>
      </c>
      <c r="T59" s="103">
        <f t="shared" si="8"/>
        <v>0.27284984616447994</v>
      </c>
      <c r="U59" s="103">
        <f t="shared" si="8"/>
        <v>0.25624868087295993</v>
      </c>
      <c r="V59" s="103">
        <f t="shared" si="8"/>
        <v>0.23919746495999988</v>
      </c>
      <c r="W59" s="103">
        <f t="shared" si="8"/>
        <v>0.22180160587263986</v>
      </c>
      <c r="X59" s="103">
        <f t="shared" si="8"/>
        <v>0.20416651105791983</v>
      </c>
      <c r="Y59" s="103">
        <f t="shared" si="8"/>
        <v>0.18639758796287983</v>
      </c>
      <c r="Z59" s="103">
        <f t="shared" si="8"/>
        <v>0.16860024403455987</v>
      </c>
      <c r="AA59" s="103">
        <f t="shared" si="8"/>
        <v>0.1508798867199998</v>
      </c>
      <c r="AB59" s="103">
        <f t="shared" si="8"/>
        <v>0.13334192346623985</v>
      </c>
      <c r="AC59" s="103">
        <f t="shared" si="8"/>
        <v>0.11609176172031976</v>
      </c>
      <c r="AD59" s="103">
        <f t="shared" si="8"/>
        <v>9.9234808929279772E-2</v>
      </c>
      <c r="AE59" s="103">
        <f t="shared" si="8"/>
        <v>8.287647254015984E-2</v>
      </c>
      <c r="AF59" s="103">
        <f t="shared" si="8"/>
        <v>6.7122159999999764E-2</v>
      </c>
      <c r="AG59" s="103">
        <f t="shared" si="8"/>
        <v>5.2077278755839784E-2</v>
      </c>
      <c r="AH59" s="103">
        <f t="shared" si="8"/>
        <v>3.7847236254719807E-2</v>
      </c>
      <c r="AI59" s="103">
        <f t="shared" si="8"/>
        <v>2.4537439943679795E-2</v>
      </c>
      <c r="AJ59" s="103">
        <f t="shared" si="8"/>
        <v>1.2253297269759766E-2</v>
      </c>
      <c r="AK59" s="103">
        <f t="shared" si="8"/>
        <v>1.1002156799997942E-3</v>
      </c>
      <c r="AL59" s="103">
        <f t="shared" ref="AL59" si="10">IF(DG59&gt;AM59,MAX(DG59,0),AM59)</f>
        <v>0</v>
      </c>
      <c r="AM59" s="103">
        <v>0</v>
      </c>
      <c r="AN59" s="103">
        <v>0</v>
      </c>
      <c r="AO59" s="103">
        <v>0</v>
      </c>
      <c r="AP59" s="103">
        <v>0</v>
      </c>
      <c r="AQ59" s="103">
        <v>0</v>
      </c>
      <c r="AR59" s="103">
        <v>0</v>
      </c>
      <c r="AS59" s="103">
        <v>0</v>
      </c>
      <c r="AT59" s="103">
        <v>0</v>
      </c>
      <c r="AU59" s="103">
        <v>0</v>
      </c>
      <c r="AV59" s="103">
        <v>0</v>
      </c>
      <c r="AW59" s="103">
        <v>0</v>
      </c>
      <c r="AX59" s="103">
        <v>0</v>
      </c>
      <c r="AY59" s="103">
        <v>0</v>
      </c>
      <c r="AZ59" s="103">
        <v>0</v>
      </c>
      <c r="BA59" s="103">
        <v>0</v>
      </c>
      <c r="BB59" s="103">
        <v>0</v>
      </c>
      <c r="BC59" s="103">
        <v>0</v>
      </c>
      <c r="BD59" s="103">
        <v>0</v>
      </c>
      <c r="BE59" s="103">
        <v>0</v>
      </c>
      <c r="BF59" s="103">
        <v>0</v>
      </c>
      <c r="BG59" s="103">
        <v>0</v>
      </c>
      <c r="BH59" s="103">
        <v>0</v>
      </c>
      <c r="BI59" s="103">
        <v>0</v>
      </c>
      <c r="BJ59" s="103">
        <v>0</v>
      </c>
      <c r="BK59" s="103">
        <v>0</v>
      </c>
      <c r="BL59" s="103">
        <v>0</v>
      </c>
      <c r="BM59" s="103">
        <v>0</v>
      </c>
      <c r="BN59" s="103">
        <v>0</v>
      </c>
      <c r="BO59" s="103">
        <v>0</v>
      </c>
      <c r="BP59" s="103">
        <v>0</v>
      </c>
      <c r="BQ59" s="103">
        <v>0</v>
      </c>
      <c r="BR59" s="103">
        <v>0</v>
      </c>
      <c r="BS59" s="103">
        <v>0</v>
      </c>
      <c r="BT59" s="104">
        <v>0</v>
      </c>
      <c r="BU59" s="178"/>
      <c r="CA59" s="144">
        <f t="shared" si="9"/>
        <v>0</v>
      </c>
      <c r="CB59" s="102">
        <f>('[1]Summary Data'!$V112*POWER(CB$51,3))+('[1]Summary Data'!$W112*POWER(CB$51,2))+('[1]Summary Data'!$X112*CB$51)+'[1]Summary Data'!$Y112</f>
        <v>0.39974999999999999</v>
      </c>
      <c r="CC59" s="103">
        <f>('[1]Summary Data'!$V112*POWER(CC$51,3))+('[1]Summary Data'!$W112*POWER(CC$51,2))+('[1]Summary Data'!$X112*CC$51)+'[1]Summary Data'!$Y112</f>
        <v>0.39859157046784</v>
      </c>
      <c r="CD59" s="103">
        <f>('[1]Summary Data'!$V112*POWER(CD$51,3))+('[1]Summary Data'!$W112*POWER(CD$51,2))+('[1]Summary Data'!$X112*CD$51)+'[1]Summary Data'!$Y112</f>
        <v>0.39561279350271999</v>
      </c>
      <c r="CE59" s="103">
        <f>('[1]Summary Data'!$V112*POWER(CE$51,3))+('[1]Summary Data'!$W112*POWER(CE$51,2))+('[1]Summary Data'!$X112*CE$51)+'[1]Summary Data'!$Y112</f>
        <v>0.39091907655168001</v>
      </c>
      <c r="CF59" s="103">
        <f>('[1]Summary Data'!$V112*POWER(CF$51,3))+('[1]Summary Data'!$W112*POWER(CF$51,2))+('[1]Summary Data'!$X112*CF$51)+'[1]Summary Data'!$Y112</f>
        <v>0.38461582706176001</v>
      </c>
      <c r="CG59" s="103">
        <f>('[1]Summary Data'!$V112*POWER(CG$51,3))+('[1]Summary Data'!$W112*POWER(CG$51,2))+('[1]Summary Data'!$X112*CG$51)+'[1]Summary Data'!$Y112</f>
        <v>0.37680845248</v>
      </c>
      <c r="CH59" s="103">
        <f>('[1]Summary Data'!$V112*POWER(CH$51,3))+('[1]Summary Data'!$W112*POWER(CH$51,2))+('[1]Summary Data'!$X112*CH$51)+'[1]Summary Data'!$Y112</f>
        <v>0.36760236025344001</v>
      </c>
      <c r="CI59" s="103">
        <f>('[1]Summary Data'!$V112*POWER(CI$51,3))+('[1]Summary Data'!$W112*POWER(CI$51,2))+('[1]Summary Data'!$X112*CI$51)+'[1]Summary Data'!$Y112</f>
        <v>0.35710295782911999</v>
      </c>
      <c r="CJ59" s="103">
        <f>('[1]Summary Data'!$V112*POWER(CJ$51,3))+('[1]Summary Data'!$W112*POWER(CJ$51,2))+('[1]Summary Data'!$X112*CJ$51)+'[1]Summary Data'!$Y112</f>
        <v>0.34541565265407997</v>
      </c>
      <c r="CK59" s="103">
        <f>('[1]Summary Data'!$V112*POWER(CK$51,3))+('[1]Summary Data'!$W112*POWER(CK$51,2))+('[1]Summary Data'!$X112*CK$51)+'[1]Summary Data'!$Y112</f>
        <v>0.33264585217535997</v>
      </c>
      <c r="CL59" s="103">
        <f>('[1]Summary Data'!$V112*POWER(CL$51,3))+('[1]Summary Data'!$W112*POWER(CL$51,2))+('[1]Summary Data'!$X112*CL$51)+'[1]Summary Data'!$Y112</f>
        <v>0.31889896383999994</v>
      </c>
      <c r="CM59" s="103">
        <f>('[1]Summary Data'!$V112*POWER(CM$51,3))+('[1]Summary Data'!$W112*POWER(CM$51,2))+('[1]Summary Data'!$X112*CM$51)+'[1]Summary Data'!$Y112</f>
        <v>0.30428039509503996</v>
      </c>
      <c r="CN59" s="103">
        <f>('[1]Summary Data'!$V112*POWER(CN$51,3))+('[1]Summary Data'!$W112*POWER(CN$51,2))+('[1]Summary Data'!$X112*CN$51)+'[1]Summary Data'!$Y112</f>
        <v>0.28889555338751993</v>
      </c>
      <c r="CO59" s="103">
        <f>('[1]Summary Data'!$V112*POWER(CO$51,3))+('[1]Summary Data'!$W112*POWER(CO$51,2))+('[1]Summary Data'!$X112*CO$51)+'[1]Summary Data'!$Y112</f>
        <v>0.27284984616447994</v>
      </c>
      <c r="CP59" s="103">
        <f>('[1]Summary Data'!$V112*POWER(CP$51,3))+('[1]Summary Data'!$W112*POWER(CP$51,2))+('[1]Summary Data'!$X112*CP$51)+'[1]Summary Data'!$Y112</f>
        <v>0.25624868087295993</v>
      </c>
      <c r="CQ59" s="103">
        <f>('[1]Summary Data'!$V112*POWER(CQ$51,3))+('[1]Summary Data'!$W112*POWER(CQ$51,2))+('[1]Summary Data'!$X112*CQ$51)+'[1]Summary Data'!$Y112</f>
        <v>0.23919746495999988</v>
      </c>
      <c r="CR59" s="103">
        <f>('[1]Summary Data'!$V112*POWER(CR$51,3))+('[1]Summary Data'!$W112*POWER(CR$51,2))+('[1]Summary Data'!$X112*CR$51)+'[1]Summary Data'!$Y112</f>
        <v>0.22180160587263986</v>
      </c>
      <c r="CS59" s="103">
        <f>('[1]Summary Data'!$V112*POWER(CS$51,3))+('[1]Summary Data'!$W112*POWER(CS$51,2))+('[1]Summary Data'!$X112*CS$51)+'[1]Summary Data'!$Y112</f>
        <v>0.20416651105791983</v>
      </c>
      <c r="CT59" s="103">
        <f>('[1]Summary Data'!$V112*POWER(CT$51,3))+('[1]Summary Data'!$W112*POWER(CT$51,2))+('[1]Summary Data'!$X112*CT$51)+'[1]Summary Data'!$Y112</f>
        <v>0.18639758796287983</v>
      </c>
      <c r="CU59" s="103">
        <f>('[1]Summary Data'!$V112*POWER(CU$51,3))+('[1]Summary Data'!$W112*POWER(CU$51,2))+('[1]Summary Data'!$X112*CU$51)+'[1]Summary Data'!$Y112</f>
        <v>0.16860024403455987</v>
      </c>
      <c r="CV59" s="103">
        <f>('[1]Summary Data'!$V112*POWER(CV$51,3))+('[1]Summary Data'!$W112*POWER(CV$51,2))+('[1]Summary Data'!$X112*CV$51)+'[1]Summary Data'!$Y112</f>
        <v>0.1508798867199998</v>
      </c>
      <c r="CW59" s="103">
        <f>('[1]Summary Data'!$V112*POWER(CW$51,3))+('[1]Summary Data'!$W112*POWER(CW$51,2))+('[1]Summary Data'!$X112*CW$51)+'[1]Summary Data'!$Y112</f>
        <v>0.13334192346623985</v>
      </c>
      <c r="CX59" s="103">
        <f>('[1]Summary Data'!$V112*POWER(CX$51,3))+('[1]Summary Data'!$W112*POWER(CX$51,2))+('[1]Summary Data'!$X112*CX$51)+'[1]Summary Data'!$Y112</f>
        <v>0.11609176172031976</v>
      </c>
      <c r="CY59" s="103">
        <f>('[1]Summary Data'!$V112*POWER(CY$51,3))+('[1]Summary Data'!$W112*POWER(CY$51,2))+('[1]Summary Data'!$X112*CY$51)+'[1]Summary Data'!$Y112</f>
        <v>9.9234808929279772E-2</v>
      </c>
      <c r="CZ59" s="103">
        <f>('[1]Summary Data'!$V112*POWER(CZ$51,3))+('[1]Summary Data'!$W112*POWER(CZ$51,2))+('[1]Summary Data'!$X112*CZ$51)+'[1]Summary Data'!$Y112</f>
        <v>8.287647254015984E-2</v>
      </c>
      <c r="DA59" s="103">
        <f>('[1]Summary Data'!$V112*POWER(DA$51,3))+('[1]Summary Data'!$W112*POWER(DA$51,2))+('[1]Summary Data'!$X112*DA$51)+'[1]Summary Data'!$Y112</f>
        <v>6.7122159999999764E-2</v>
      </c>
      <c r="DB59" s="103">
        <f>('[1]Summary Data'!$V112*POWER(DB$51,3))+('[1]Summary Data'!$W112*POWER(DB$51,2))+('[1]Summary Data'!$X112*DB$51)+'[1]Summary Data'!$Y112</f>
        <v>5.2077278755839784E-2</v>
      </c>
      <c r="DC59" s="103">
        <f>('[1]Summary Data'!$V112*POWER(DC$51,3))+('[1]Summary Data'!$W112*POWER(DC$51,2))+('[1]Summary Data'!$X112*DC$51)+'[1]Summary Data'!$Y112</f>
        <v>3.7847236254719807E-2</v>
      </c>
      <c r="DD59" s="103">
        <f>('[1]Summary Data'!$V112*POWER(DD$51,3))+('[1]Summary Data'!$W112*POWER(DD$51,2))+('[1]Summary Data'!$X112*DD$51)+'[1]Summary Data'!$Y112</f>
        <v>2.4537439943679795E-2</v>
      </c>
      <c r="DE59" s="103">
        <f>('[1]Summary Data'!$V112*POWER(DE$51,3))+('[1]Summary Data'!$W112*POWER(DE$51,2))+('[1]Summary Data'!$X112*DE$51)+'[1]Summary Data'!$Y112</f>
        <v>1.2253297269759766E-2</v>
      </c>
      <c r="DF59" s="103">
        <f>('[1]Summary Data'!$V112*POWER(DF$51,3))+('[1]Summary Data'!$W112*POWER(DF$51,2))+('[1]Summary Data'!$X112*DF$51)+'[1]Summary Data'!$Y112</f>
        <v>1.1002156799997942E-3</v>
      </c>
      <c r="DG59" s="103">
        <f>('[1]Summary Data'!$V112*POWER(DG$51,3))+('[1]Summary Data'!$W112*POWER(DG$51,2))+('[1]Summary Data'!$X112*DG$51)+'[1]Summary Data'!$Y112</f>
        <v>-8.8163973785602145E-3</v>
      </c>
      <c r="DH59" s="103">
        <f>('[1]Summary Data'!$V112*POWER(DH$51,3))+('[1]Summary Data'!$W112*POWER(DH$51,2))+('[1]Summary Data'!$X112*DH$51)+'[1]Summary Data'!$Y112</f>
        <v>-1.7391134458880242E-2</v>
      </c>
      <c r="DI59" s="103">
        <f>('[1]Summary Data'!$V112*POWER(DI$51,3))+('[1]Summary Data'!$W112*POWER(DI$51,2))+('[1]Summary Data'!$X112*DI$51)+'[1]Summary Data'!$Y112</f>
        <v>-2.4518588113920103E-2</v>
      </c>
      <c r="DJ59" s="103">
        <f>('[1]Summary Data'!$V112*POWER(DJ$51,3))+('[1]Summary Data'!$W112*POWER(DJ$51,2))+('[1]Summary Data'!$X112*DJ$51)+'[1]Summary Data'!$Y112</f>
        <v>-3.0093350896640003E-2</v>
      </c>
      <c r="DK59" s="103">
        <f>('[1]Summary Data'!$V112*POWER(DK$51,3))+('[1]Summary Data'!$W112*POWER(DK$51,2))+('[1]Summary Data'!$X112*DK$51)+'[1]Summary Data'!$Y112</f>
        <v>-3.401001536000009E-2</v>
      </c>
      <c r="DL59" s="103">
        <f>('[1]Summary Data'!$V112*POWER(DL$51,3))+('[1]Summary Data'!$W112*POWER(DL$51,2))+('[1]Summary Data'!$X112*DL$51)+'[1]Summary Data'!$Y112</f>
        <v>-3.6163174056960012E-2</v>
      </c>
      <c r="DM59" s="103">
        <f>('[1]Summary Data'!$V112*POWER(DM$51,3))+('[1]Summary Data'!$W112*POWER(DM$51,2))+('[1]Summary Data'!$X112*DM$51)+'[1]Summary Data'!$Y112</f>
        <v>-3.6447419540479975E-2</v>
      </c>
      <c r="DN59" s="103">
        <f>('[1]Summary Data'!$V112*POWER(DN$51,3))+('[1]Summary Data'!$W112*POWER(DN$51,2))+('[1]Summary Data'!$X112*DN$51)+'[1]Summary Data'!$Y112</f>
        <v>-3.4757344363519849E-2</v>
      </c>
      <c r="DO59" s="103">
        <f>('[1]Summary Data'!$V112*POWER(DO$51,3))+('[1]Summary Data'!$W112*POWER(DO$51,2))+('[1]Summary Data'!$X112*DO$51)+'[1]Summary Data'!$Y112</f>
        <v>-3.0987541079039893E-2</v>
      </c>
      <c r="DP59" s="103">
        <f>('[1]Summary Data'!$V112*POWER(DP$51,3))+('[1]Summary Data'!$W112*POWER(DP$51,2))+('[1]Summary Data'!$X112*DP$51)+'[1]Summary Data'!$Y112</f>
        <v>-2.5032602239999868E-2</v>
      </c>
      <c r="DQ59" s="103">
        <f>('[1]Summary Data'!$V112*POWER(DQ$51,3))+('[1]Summary Data'!$W112*POWER(DQ$51,2))+('[1]Summary Data'!$X112*DQ$51)+'[1]Summary Data'!$Y112</f>
        <v>-1.6787120399359812E-2</v>
      </c>
      <c r="DR59" s="103">
        <f>('[1]Summary Data'!$V112*POWER(DR$51,3))+('[1]Summary Data'!$W112*POWER(DR$51,2))+('[1]Summary Data'!$X112*DR$51)+'[1]Summary Data'!$Y112</f>
        <v>-6.1456881100795946E-3</v>
      </c>
      <c r="DS59" s="103">
        <f>('[1]Summary Data'!$V112*POWER(DS$51,3))+('[1]Summary Data'!$W112*POWER(DS$51,2))+('[1]Summary Data'!$X112*DS$51)+'[1]Summary Data'!$Y112</f>
        <v>6.997102074880468E-3</v>
      </c>
      <c r="DT59" s="103">
        <f>('[1]Summary Data'!$V112*POWER(DT$51,3))+('[1]Summary Data'!$W112*POWER(DT$51,2))+('[1]Summary Data'!$X112*DT$51)+'[1]Summary Data'!$Y112</f>
        <v>2.2746657602560783E-2</v>
      </c>
      <c r="DU59" s="103">
        <f>('[1]Summary Data'!$V112*POWER(DU$51,3))+('[1]Summary Data'!$W112*POWER(DU$51,2))+('[1]Summary Data'!$X112*DU$51)+'[1]Summary Data'!$Y112</f>
        <v>4.1208385920000701E-2</v>
      </c>
      <c r="DV59" s="103">
        <f>('[1]Summary Data'!$V112*POWER(DV$51,3))+('[1]Summary Data'!$W112*POWER(DV$51,2))+('[1]Summary Data'!$X112*DV$51)+'[1]Summary Data'!$Y112</f>
        <v>6.2487694474240629E-2</v>
      </c>
      <c r="DW59" s="103">
        <f>('[1]Summary Data'!$V112*POWER(DW$51,3))+('[1]Summary Data'!$W112*POWER(DW$51,2))+('[1]Summary Data'!$X112*DW$51)+'[1]Summary Data'!$Y112</f>
        <v>8.6689990712320697E-2</v>
      </c>
      <c r="DX59" s="103">
        <f>('[1]Summary Data'!$V112*POWER(DX$51,3))+('[1]Summary Data'!$W112*POWER(DX$51,2))+('[1]Summary Data'!$X112*DX$51)+'[1]Summary Data'!$Y112</f>
        <v>0.11392068208128103</v>
      </c>
      <c r="DY59" s="103">
        <f>('[1]Summary Data'!$V112*POWER(DY$51,3))+('[1]Summary Data'!$W112*POWER(DY$51,2))+('[1]Summary Data'!$X112*DY$51)+'[1]Summary Data'!$Y112</f>
        <v>0.14428517602816116</v>
      </c>
      <c r="DZ59" s="103">
        <f>('[1]Summary Data'!$V112*POWER(DZ$51,3))+('[1]Summary Data'!$W112*POWER(DZ$51,2))+('[1]Summary Data'!$X112*DZ$51)+'[1]Summary Data'!$Y112</f>
        <v>0.17788888000000153</v>
      </c>
      <c r="EA59" s="103">
        <f>('[1]Summary Data'!$V112*POWER(EA$51,3))+('[1]Summary Data'!$W112*POWER(EA$51,2))+('[1]Summary Data'!$X112*EA$51)+'[1]Summary Data'!$Y112</f>
        <v>0.21483720144384189</v>
      </c>
      <c r="EB59" s="103">
        <f>('[1]Summary Data'!$V112*POWER(EB$51,3))+('[1]Summary Data'!$W112*POWER(EB$51,2))+('[1]Summary Data'!$X112*EB$51)+'[1]Summary Data'!$Y112</f>
        <v>0.25523554780672147</v>
      </c>
      <c r="EC59" s="103">
        <f>('[1]Summary Data'!$V112*POWER(EC$51,3))+('[1]Summary Data'!$W112*POWER(EC$51,2))+('[1]Summary Data'!$X112*EC$51)+'[1]Summary Data'!$Y112</f>
        <v>0.29918932653568131</v>
      </c>
      <c r="ED59" s="103">
        <f>('[1]Summary Data'!$V112*POWER(ED$51,3))+('[1]Summary Data'!$W112*POWER(ED$51,2))+('[1]Summary Data'!$X112*ED$51)+'[1]Summary Data'!$Y112</f>
        <v>0.34680394507776202</v>
      </c>
      <c r="EE59" s="103">
        <f>('[1]Summary Data'!$V112*POWER(EE$51,3))+('[1]Summary Data'!$W112*POWER(EE$51,2))+('[1]Summary Data'!$X112*EE$51)+'[1]Summary Data'!$Y112</f>
        <v>0.39818481088000185</v>
      </c>
      <c r="EF59" s="103">
        <f>('[1]Summary Data'!$V112*POWER(EF$51,3))+('[1]Summary Data'!$W112*POWER(EF$51,2))+('[1]Summary Data'!$X112*EF$51)+'[1]Summary Data'!$Y112</f>
        <v>0.45343733138944231</v>
      </c>
      <c r="EG59" s="103">
        <f>('[1]Summary Data'!$V112*POWER(EG$51,3))+('[1]Summary Data'!$W112*POWER(EG$51,2))+('[1]Summary Data'!$X112*EG$51)+'[1]Summary Data'!$Y112</f>
        <v>0.5126669140531227</v>
      </c>
      <c r="EH59" s="103">
        <f>('[1]Summary Data'!$V112*POWER(EH$51,3))+('[1]Summary Data'!$W112*POWER(EH$51,2))+('[1]Summary Data'!$X112*EH$51)+'[1]Summary Data'!$Y112</f>
        <v>0.57597896631808254</v>
      </c>
      <c r="EI59" s="103">
        <f>('[1]Summary Data'!$V112*POWER(EI$51,3))+('[1]Summary Data'!$W112*POWER(EI$51,2))+('[1]Summary Data'!$X112*EI$51)+'[1]Summary Data'!$Y112</f>
        <v>0.64347889563136307</v>
      </c>
      <c r="EJ59" s="103">
        <f>('[1]Summary Data'!$V112*POWER(EJ$51,3))+('[1]Summary Data'!$W112*POWER(EJ$51,2))+('[1]Summary Data'!$X112*EJ$51)+'[1]Summary Data'!$Y112</f>
        <v>0.71527210944000341</v>
      </c>
      <c r="EK59" s="103">
        <f>('[1]Summary Data'!$V112*POWER(EK$51,3))+('[1]Summary Data'!$W112*POWER(EK$51,2))+('[1]Summary Data'!$X112*EK$51)+'[1]Summary Data'!$Y112</f>
        <v>0.79146401519104359</v>
      </c>
      <c r="EL59" s="103">
        <f>('[1]Summary Data'!$V112*POWER(EL$51,3))+('[1]Summary Data'!$W112*POWER(EL$51,2))+('[1]Summary Data'!$X112*EL$51)+'[1]Summary Data'!$Y112</f>
        <v>0.87216002033152384</v>
      </c>
      <c r="EM59" s="103">
        <f>('[1]Summary Data'!$V112*POWER(EM$51,3))+('[1]Summary Data'!$W112*POWER(EM$51,2))+('[1]Summary Data'!$X112*EM$51)+'[1]Summary Data'!$Y112</f>
        <v>0.95746553230848441</v>
      </c>
      <c r="EN59" s="103">
        <f>('[1]Summary Data'!$V112*POWER(EN$51,3))+('[1]Summary Data'!$W112*POWER(EN$51,2))+('[1]Summary Data'!$X112*EN$51)+'[1]Summary Data'!$Y112</f>
        <v>1.047485958568964</v>
      </c>
      <c r="EO59" s="104">
        <f>('[1]Summary Data'!$V112*POWER(EO$51,3))+('[1]Summary Data'!$W112*POWER(EO$51,2))+('[1]Summary Data'!$X112*EO$51)+'[1]Summary Data'!$Y112</f>
        <v>1.1423267065600045</v>
      </c>
      <c r="EP59" s="178"/>
    </row>
    <row r="61" spans="2:147" x14ac:dyDescent="0.25">
      <c r="I61" s="43"/>
    </row>
    <row r="62" spans="2:147" x14ac:dyDescent="0.25">
      <c r="F62" s="112"/>
    </row>
  </sheetData>
  <sheetProtection password="C163" sheet="1" objects="1" scenarios="1"/>
  <mergeCells count="23">
    <mergeCell ref="B13:G13"/>
    <mergeCell ref="A1:T1"/>
    <mergeCell ref="J2:R2"/>
    <mergeCell ref="B5:D5"/>
    <mergeCell ref="P5:S5"/>
    <mergeCell ref="B7:D7"/>
    <mergeCell ref="B14:E22"/>
    <mergeCell ref="H15:H22"/>
    <mergeCell ref="B28:F28"/>
    <mergeCell ref="B29:E37"/>
    <mergeCell ref="B39:F39"/>
    <mergeCell ref="G39:M39"/>
    <mergeCell ref="B40:E48"/>
    <mergeCell ref="N41:N48"/>
    <mergeCell ref="B50:F50"/>
    <mergeCell ref="G50:V50"/>
    <mergeCell ref="CB50:CQ50"/>
    <mergeCell ref="DH50:DW50"/>
    <mergeCell ref="DX50:EM50"/>
    <mergeCell ref="B51:E59"/>
    <mergeCell ref="BU52:BU59"/>
    <mergeCell ref="EP52:EP59"/>
    <mergeCell ref="CR50:DG50"/>
  </mergeCells>
  <dataValidations count="1">
    <dataValidation type="list" allowBlank="1" showInputMessage="1" showErrorMessage="1" sqref="E5" xr:uid="{00000000-0002-0000-0600-000000000000}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19" fitToHeight="2" orientation="landscape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DF335AD78B1F40BBA90B35DD20539C" ma:contentTypeVersion="11" ma:contentTypeDescription="Create a new document." ma:contentTypeScope="" ma:versionID="6bdc9f0b4942b6394bc23885befcb6f3">
  <xsd:schema xmlns:xsd="http://www.w3.org/2001/XMLSchema" xmlns:xs="http://www.w3.org/2001/XMLSchema" xmlns:p="http://schemas.microsoft.com/office/2006/metadata/properties" xmlns:ns2="678b8a1c-9245-4045-8063-caa3cae0cf2a" targetNamespace="http://schemas.microsoft.com/office/2006/metadata/properties" ma:root="true" ma:fieldsID="91dda56afdc2f8870b3488ca0566e9f1" ns2:_="">
    <xsd:import namespace="678b8a1c-9245-4045-8063-caa3cae0cf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b8a1c-9245-4045-8063-caa3cae0cf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81ECB8-18B7-4EB9-A5A3-C2DD3C7F5AE1}"/>
</file>

<file path=customXml/itemProps2.xml><?xml version="1.0" encoding="utf-8"?>
<ds:datastoreItem xmlns:ds="http://schemas.openxmlformats.org/officeDocument/2006/customXml" ds:itemID="{F61E653F-D989-498E-BDD4-52203D044DDE}"/>
</file>

<file path=customXml/itemProps3.xml><?xml version="1.0" encoding="utf-8"?>
<ds:datastoreItem xmlns:ds="http://schemas.openxmlformats.org/officeDocument/2006/customXml" ds:itemID="{3133DAC5-8F57-4190-9D77-2A6056D1A9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Help</vt:lpstr>
      <vt:lpstr>Generic ECU</vt:lpstr>
      <vt:lpstr>LINK</vt:lpstr>
      <vt:lpstr>Nissan GTR EcuTek</vt:lpstr>
      <vt:lpstr>Nissan GTR COBB</vt:lpstr>
      <vt:lpstr>Subaru COBB</vt:lpstr>
      <vt:lpstr>Mitsubishi EVO X COBB</vt:lpstr>
      <vt:lpstr>PressureFactors</vt:lpstr>
      <vt:lpstr>PressureUnits</vt:lpstr>
      <vt:lpstr>Help!Print_Area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Walsh</dc:creator>
  <cp:lastModifiedBy>Laura Bonafont</cp:lastModifiedBy>
  <dcterms:created xsi:type="dcterms:W3CDTF">2019-03-01T13:01:27Z</dcterms:created>
  <dcterms:modified xsi:type="dcterms:W3CDTF">2021-05-07T08:02:12Z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0x01010012DF335AD78B1F40BBA90B35DD20539C</vt:lpwstr>
  </property>
</Properties>
</file>